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C:\Users\F7689675\Desktop\"/>
    </mc:Choice>
  </mc:AlternateContent>
  <xr:revisionPtr revIDLastSave="0" documentId="13_ncr:1_{8BFDF9AA-7BD0-4620-B55C-4645197B3E11}" xr6:coauthVersionLast="41" xr6:coauthVersionMax="41" xr10:uidLastSave="{00000000-0000-0000-0000-000000000000}"/>
  <bookViews>
    <workbookView xWindow="-120" yWindow="-120" windowWidth="28110" windowHeight="16440" activeTab="10" xr2:uid="{00000000-000D-0000-FFFF-FFFF00000000}"/>
  </bookViews>
  <sheets>
    <sheet name="Change List" sheetId="1" r:id="rId1"/>
    <sheet name="CG-QT" sheetId="2" r:id="rId2"/>
    <sheet name="QT0a" sheetId="3" r:id="rId3"/>
    <sheet name="USBC Test" sheetId="4" state="hidden" r:id="rId4"/>
    <sheet name="USBC POR " sheetId="18" r:id="rId5"/>
    <sheet name="USBC DOE1" sheetId="19" r:id="rId6"/>
    <sheet name="USBC DOE2" sheetId="20" r:id="rId7"/>
    <sheet name="CT1" sheetId="5" r:id="rId8"/>
    <sheet name="CT2" sheetId="15" r:id="rId9"/>
    <sheet name="FOS" sheetId="7" r:id="rId10"/>
    <sheet name="CT3" sheetId="9" r:id="rId11"/>
  </sheets>
  <definedNames>
    <definedName name="_xlnm._FilterDatabase" localSheetId="4" hidden="1">'USBC POR '!$A$1:$J$330</definedName>
  </definedNames>
  <calcPr calcId="181029"/>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514" i="1" l="1"/>
  <c r="C511" i="1" l="1"/>
  <c r="C508" i="1" l="1"/>
  <c r="C505" i="1" l="1"/>
  <c r="C502" i="1" l="1"/>
  <c r="C498" i="1" l="1"/>
  <c r="C494" i="1"/>
  <c r="C491" i="1"/>
  <c r="C488" i="1"/>
  <c r="C485" i="1"/>
  <c r="C482" i="1"/>
  <c r="C479" i="1"/>
  <c r="C476" i="1"/>
  <c r="F8" i="20"/>
  <c r="F7" i="20"/>
  <c r="F6" i="20"/>
  <c r="F5" i="20"/>
  <c r="F4" i="20"/>
  <c r="F3" i="20"/>
  <c r="F2" i="20"/>
  <c r="F8" i="19"/>
  <c r="F7" i="19"/>
  <c r="F6" i="19"/>
  <c r="F5" i="19"/>
  <c r="F4" i="19"/>
  <c r="F3" i="19"/>
  <c r="F2" i="19"/>
  <c r="F8" i="18"/>
  <c r="F7" i="18"/>
  <c r="F6" i="18"/>
  <c r="F5" i="18"/>
  <c r="F4" i="18"/>
  <c r="F3" i="18"/>
  <c r="F2" i="18"/>
  <c r="C467" i="1"/>
  <c r="C464" i="1"/>
  <c r="C453" i="1"/>
  <c r="C450" i="1"/>
  <c r="C447" i="1"/>
  <c r="C438" i="1"/>
  <c r="C435" i="1"/>
  <c r="C429" i="1"/>
  <c r="C426" i="1"/>
  <c r="C419" i="1"/>
  <c r="C415" i="1"/>
  <c r="C412" i="1"/>
  <c r="C409" i="1"/>
  <c r="C406" i="1"/>
  <c r="C401" i="1"/>
  <c r="C392" i="1"/>
  <c r="C389" i="1"/>
  <c r="C386" i="1"/>
  <c r="C383" i="1"/>
  <c r="C375" i="1"/>
  <c r="C378" i="1"/>
  <c r="C372" i="1"/>
  <c r="C369" i="1"/>
  <c r="C362" i="1"/>
  <c r="C359" i="1"/>
  <c r="C356" i="1"/>
  <c r="C348" i="1"/>
  <c r="J8" i="15"/>
  <c r="J7" i="15"/>
  <c r="J6" i="15"/>
  <c r="J5" i="15"/>
  <c r="J4" i="15"/>
  <c r="J3" i="15"/>
  <c r="J2" i="15"/>
  <c r="C344" i="1"/>
  <c r="C341" i="1"/>
  <c r="C338" i="1"/>
  <c r="C335" i="1"/>
  <c r="C332" i="1"/>
  <c r="C329" i="1"/>
  <c r="C320" i="1"/>
  <c r="C306" i="1"/>
  <c r="C296" i="1"/>
  <c r="C291" i="1"/>
  <c r="C288" i="1"/>
  <c r="C285" i="1"/>
  <c r="C282" i="1"/>
  <c r="C279" i="1"/>
  <c r="C272" i="1"/>
  <c r="C269" i="1"/>
  <c r="C266" i="1"/>
  <c r="C263" i="1"/>
  <c r="C260" i="1"/>
  <c r="C246" i="1"/>
  <c r="C241" i="1"/>
  <c r="C237" i="1"/>
  <c r="C232" i="1"/>
  <c r="C227" i="1"/>
  <c r="C224" i="1"/>
  <c r="C218" i="1"/>
  <c r="C210" i="1"/>
  <c r="C204" i="1"/>
  <c r="C199" i="1"/>
  <c r="C195" i="1"/>
  <c r="C190" i="1"/>
  <c r="C183" i="1"/>
  <c r="C180" i="1"/>
  <c r="C177" i="1"/>
  <c r="C167" i="1"/>
  <c r="C161" i="1"/>
  <c r="C152" i="1"/>
  <c r="C140" i="1"/>
  <c r="C134" i="1"/>
  <c r="C126" i="1"/>
  <c r="C123" i="1"/>
  <c r="C120" i="1"/>
  <c r="C115" i="1"/>
  <c r="C112" i="1"/>
  <c r="C109" i="1"/>
  <c r="C101" i="1"/>
  <c r="C92" i="1"/>
  <c r="C82" i="1"/>
  <c r="J8" i="9"/>
  <c r="J7" i="9"/>
  <c r="J6" i="9"/>
  <c r="J5" i="9"/>
  <c r="J4" i="9"/>
  <c r="J3" i="9"/>
  <c r="J2" i="9"/>
  <c r="C77" i="1"/>
  <c r="C72" i="1"/>
  <c r="C69" i="1"/>
  <c r="C66" i="1"/>
  <c r="C60" i="1"/>
  <c r="C57" i="1"/>
  <c r="C51" i="1"/>
  <c r="C48" i="1"/>
  <c r="C31" i="1"/>
  <c r="C40" i="1"/>
  <c r="C26" i="1"/>
  <c r="C16" i="1"/>
  <c r="C6" i="1"/>
  <c r="G8" i="7"/>
  <c r="G7" i="7"/>
  <c r="G6" i="7"/>
  <c r="G5" i="7"/>
  <c r="G4" i="7"/>
  <c r="G3" i="7"/>
  <c r="G2" i="7"/>
  <c r="H8" i="5"/>
  <c r="H7" i="5"/>
  <c r="H5" i="5"/>
  <c r="H4" i="5"/>
  <c r="H3" i="5"/>
  <c r="H2" i="5"/>
  <c r="F8" i="4"/>
  <c r="F7" i="4"/>
  <c r="F6" i="4"/>
  <c r="F5" i="4"/>
  <c r="F4" i="4"/>
  <c r="F3" i="4"/>
  <c r="F2" i="4"/>
  <c r="G8" i="3"/>
  <c r="G7" i="3"/>
  <c r="G6" i="3"/>
  <c r="G5" i="3"/>
  <c r="G4" i="3"/>
  <c r="G3" i="3"/>
  <c r="G2" i="3"/>
  <c r="H8" i="2"/>
  <c r="H7" i="2"/>
  <c r="H6" i="2"/>
  <c r="H5" i="2"/>
  <c r="H4" i="2"/>
  <c r="H3" i="2"/>
  <c r="H2" i="2"/>
  <c r="C3" i="1"/>
</calcChain>
</file>

<file path=xl/sharedStrings.xml><?xml version="1.0" encoding="utf-8"?>
<sst xmlns="http://schemas.openxmlformats.org/spreadsheetml/2006/main" count="13616" uniqueCount="3533">
  <si>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</si>
  <si>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</si>
  <si>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</si>
  <si>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</si>
  <si>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</si>
  <si>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</si>
  <si>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</si>
  <si>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</si>
  <si>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</si>
  <si>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</si>
  <si>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</si>
  <si>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</si>
  <si>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</si>
  <si>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</si>
  <si>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</si>
  <si>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</si>
  <si>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</si>
  <si>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</si>
  <si>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</si>
  <si>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</si>
  <si>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</si>
  <si>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</si>
  <si>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</si>
  <si>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</si>
  <si>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</si>
  <si>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</si>
  <si>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</si>
  <si>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</si>
  <si>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</si>
  <si>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</si>
  <si>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</si>
  <si>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</si>
  <si>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</si>
  <si>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</si>
  <si>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</si>
  <si>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</si>
  <si>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</si>
  <si>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</si>
  <si>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</si>
  <si>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</si>
  <si>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</si>
  <si>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</si>
  <si>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</si>
  <si>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</si>
  <si>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</si>
  <si>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</si>
  <si>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</si>
  <si>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</si>
  <si>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</si>
  <si>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</si>
  <si>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</si>
  <si>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</si>
  <si>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</si>
  <si>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Grape</t>
  </si>
  <si>
    <t>GPIO_Test</t>
  </si>
  <si>
    <t>Short_Test</t>
  </si>
  <si>
    <t>Power_On</t>
  </si>
  <si>
    <t>touch --off
touch --on
touch --load_firmware</t>
  </si>
  <si>
    <t>Firmware_Version</t>
  </si>
  <si>
    <t>touch -p firmware-version</t>
  </si>
  <si>
    <t>FW_Critical_Error_Check</t>
  </si>
  <si>
    <t>Offset_Test</t>
  </si>
  <si>
    <t>[NA,NA]</t>
  </si>
  <si>
    <t>Pearl</t>
  </si>
  <si>
    <t>Rosaline_Calibration_Current</t>
  </si>
  <si>
    <t>[250,525]</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</si>
  <si>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</si>
  <si>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</si>
  <si>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</si>
  <si>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</si>
  <si>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</si>
  <si>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</si>
  <si>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</si>
  <si>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</si>
  <si>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</si>
  <si>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</si>
  <si>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</si>
  <si>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</si>
  <si>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</si>
  <si>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</si>
  <si>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</si>
  <si>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</si>
  <si>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</si>
  <si>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</si>
  <si>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</si>
  <si>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</si>
  <si>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</si>
  <si>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</si>
  <si>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</si>
  <si>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</si>
  <si>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</si>
  <si>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</si>
  <si>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</si>
  <si>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</si>
  <si>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</si>
  <si>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</si>
  <si>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</si>
  <si>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</si>
  <si>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</si>
  <si>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</si>
  <si>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</si>
  <si>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</si>
  <si>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</si>
  <si>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</si>
  <si>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</si>
  <si>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</si>
  <si>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</si>
  <si>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</si>
  <si>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</si>
  <si>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</si>
  <si>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</si>
  <si>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</si>
  <si>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</si>
  <si>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</si>
  <si>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</si>
  <si>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</si>
  <si>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</si>
  <si>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</si>
  <si>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</si>
  <si>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</si>
  <si>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</si>
  <si>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</si>
  <si>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</si>
  <si>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</si>
  <si>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</si>
  <si>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</si>
  <si>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</si>
  <si>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</si>
  <si>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[208,208]</t>
  </si>
  <si>
    <t>PROX_QT_DEV_ID</t>
  </si>
  <si>
    <t>PROX_CG_REV_ID</t>
  </si>
  <si>
    <t>[18,18]</t>
  </si>
  <si>
    <t xml:space="preserve">PROX_QT_REV_ID </t>
  </si>
  <si>
    <t>PROX_SN</t>
  </si>
  <si>
    <t xml:space="preserve">PROX_SN </t>
  </si>
  <si>
    <t>sensor --sel prox --get serial_num</t>
  </si>
  <si>
    <t xml:space="preserve">PROX_CG_NO_TARGET_RAW_DIST_AVE </t>
  </si>
  <si>
    <t>[-20,100]</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</si>
  <si>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</si>
  <si>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</si>
  <si>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</si>
  <si>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</si>
  <si>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</si>
  <si>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</si>
  <si>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</si>
  <si>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</si>
  <si>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</si>
  <si>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</si>
  <si>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</si>
  <si>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</si>
  <si>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</si>
  <si>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</si>
  <si>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</si>
  <si>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</si>
  <si>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PROX_CG_TARGET_RAW_DIST_AVE</t>
  </si>
  <si>
    <t>[-100,4.43]</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</si>
  <si>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</si>
  <si>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</si>
  <si>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</si>
  <si>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</si>
  <si>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</si>
  <si>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</si>
  <si>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</si>
  <si>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</si>
  <si>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</si>
  <si>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</si>
  <si>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</si>
  <si>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</si>
  <si>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</si>
  <si>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</si>
  <si>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</si>
  <si>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</si>
  <si>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</si>
  <si>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</si>
  <si>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</si>
  <si>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</si>
  <si>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</si>
  <si>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</si>
  <si>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</si>
  <si>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</si>
  <si>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</si>
  <si>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</si>
  <si>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</si>
  <si>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</si>
  <si>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</si>
  <si>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</si>
  <si>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</si>
  <si>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</si>
  <si>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</si>
  <si>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</si>
  <si>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</si>
  <si>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</si>
  <si>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</si>
  <si>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</si>
  <si>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</si>
  <si>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</si>
  <si>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</si>
  <si>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</si>
  <si>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</si>
  <si>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</si>
  <si>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</si>
  <si>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</si>
  <si>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</si>
  <si>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</si>
  <si>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</si>
  <si>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</si>
  <si>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</si>
  <si>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</si>
  <si>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</si>
  <si>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</si>
  <si>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</si>
  <si>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</si>
  <si>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</si>
  <si>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</si>
  <si>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</si>
  <si>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</si>
  <si>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</si>
  <si>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</si>
  <si>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</si>
  <si>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</si>
  <si>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</si>
  <si>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</si>
  <si>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</si>
  <si>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</si>
  <si>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</si>
  <si>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</si>
  <si>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</si>
  <si>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</si>
  <si>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</si>
  <si>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</si>
  <si>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</si>
  <si>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</si>
  <si>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</si>
  <si>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</si>
  <si>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</si>
  <si>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</si>
  <si>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</si>
  <si>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</si>
  <si>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</si>
  <si>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</si>
  <si>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</si>
  <si>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</si>
  <si>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</si>
  <si>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</si>
  <si>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</si>
  <si>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</si>
  <si>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</si>
  <si>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</si>
  <si>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</si>
  <si>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</si>
  <si>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</si>
  <si>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</si>
  <si>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</si>
  <si>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</si>
  <si>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</si>
  <si>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</si>
  <si>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</si>
  <si>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</si>
  <si>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</si>
  <si>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</si>
  <si>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</si>
  <si>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</si>
  <si>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</si>
  <si>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</si>
  <si>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</si>
  <si>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</si>
  <si>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</si>
  <si>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</si>
  <si>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</si>
  <si>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</si>
  <si>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</si>
  <si>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</si>
  <si>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</si>
  <si>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</si>
  <si>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</si>
  <si>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</si>
  <si>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</si>
  <si>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</si>
  <si>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</si>
  <si>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</si>
  <si>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</si>
  <si>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</si>
  <si>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</si>
  <si>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</si>
  <si>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</si>
  <si>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</si>
  <si>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</si>
  <si>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</si>
  <si>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RDF_Resistance_Start</t>
  </si>
  <si>
    <t>RDF_resistance(start)</t>
  </si>
  <si>
    <t>example:
RDF resistance: 34201
RDF arm status: 1
# log RDF resistance</t>
  </si>
  <si>
    <t>RDF_Arm_Status_Start</t>
  </si>
  <si>
    <t>RDF_arm_status(start)</t>
  </si>
  <si>
    <t># pass/fail on arm status</t>
  </si>
  <si>
    <t>Will_Fault_Registers@0x43</t>
  </si>
  <si>
    <t># expect all 0x0</t>
  </si>
  <si>
    <t>Will_Fault_Registers@0x44</t>
  </si>
  <si>
    <t>Will_Fault_Registers@0x45</t>
  </si>
  <si>
    <t>Will _VDD_Idle@Adams_LDO1</t>
  </si>
  <si>
    <t>[0.48,1.2]</t>
  </si>
  <si>
    <t># log only</t>
  </si>
  <si>
    <t>[0.79,1.44]</t>
  </si>
  <si>
    <t>[1.32,3.85]</t>
  </si>
  <si>
    <t>Riker_Fault_Registers@0x43</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</si>
  <si>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</si>
  <si>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</si>
  <si>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</si>
  <si>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</si>
  <si>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</si>
  <si>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</si>
  <si>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</si>
  <si>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</si>
  <si>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</si>
  <si>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</si>
  <si>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</si>
  <si>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</si>
  <si>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</si>
  <si>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</si>
  <si>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</si>
  <si>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</si>
  <si>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</si>
  <si>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</si>
  <si>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Read_Jasper_SN</t>
  </si>
  <si>
    <t>Jasper_SN</t>
  </si>
  <si>
    <t>Jasper_Bin</t>
  </si>
  <si>
    <t>JasperBin</t>
  </si>
  <si>
    <t>Jasper_DOE</t>
  </si>
  <si>
    <t>JasperDOE</t>
  </si>
  <si>
    <t>Riker_RDF_STD</t>
  </si>
  <si>
    <t>[-5,5]</t>
  </si>
  <si>
    <t>Compare_Jasper_SN_With_SFC</t>
  </si>
  <si>
    <t>ACE_FW</t>
  </si>
  <si>
    <t xml:space="preserve">ACE_OTP_FW
</t>
  </si>
  <si>
    <t>HALL@C3_Flex-Miss_Test_IRQ</t>
  </si>
  <si>
    <t>hallsensor --irqindex 0 --meas 6 --delay 500</t>
  </si>
  <si>
    <t>HALL@C3_Flex-Detect_Test_IRQ</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</si>
  <si>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</si>
  <si>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</si>
  <si>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</si>
  <si>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</si>
  <si>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</si>
  <si>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</si>
  <si>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</si>
  <si>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</si>
  <si>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</si>
  <si>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</si>
  <si>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</si>
  <si>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</si>
  <si>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</si>
  <si>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</si>
  <si>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</si>
  <si>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</si>
  <si>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</si>
  <si>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</si>
  <si>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</si>
  <si>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</si>
  <si>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</si>
  <si>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</si>
  <si>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</si>
  <si>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</si>
  <si>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</si>
  <si>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</si>
  <si>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</si>
  <si>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</si>
  <si>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</si>
  <si>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</si>
  <si>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</si>
  <si>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</si>
  <si>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</si>
  <si>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</si>
  <si>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</si>
  <si>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</si>
  <si>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</si>
  <si>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</si>
  <si>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</si>
  <si>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</si>
  <si>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</si>
  <si>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</si>
  <si>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</si>
  <si>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</si>
  <si>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</si>
  <si>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</si>
  <si>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</si>
  <si>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</si>
  <si>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</si>
  <si>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</si>
  <si>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</si>
  <si>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</si>
  <si>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</si>
  <si>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</si>
  <si>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</si>
  <si>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</si>
  <si>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</si>
  <si>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</si>
  <si>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</si>
  <si>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</si>
  <si>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</si>
  <si>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</si>
  <si>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</si>
  <si>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</si>
  <si>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</si>
  <si>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</si>
  <si>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Volume_Down_Force_Sensor_Value</t>
  </si>
  <si>
    <t>[266,435]</t>
  </si>
  <si>
    <t>motor_VOLDNON
delay 0.5s
motor_READVOLDN
motor_VOLDNOFF
delay 0.2s</t>
  </si>
  <si>
    <t>Volume_Up_Force_Sensor_Value</t>
  </si>
  <si>
    <t>motor_VOLUPON
delay 0.5s
motor_READVOLUP
motor_VOLUPOFF
delay 0.2s</t>
  </si>
  <si>
    <t>Power_Button_Test</t>
  </si>
  <si>
    <t>VolDn_Button_Test</t>
  </si>
  <si>
    <t>[0.9,1.1]</t>
  </si>
  <si>
    <t>Audio</t>
  </si>
  <si>
    <t>MIC</t>
  </si>
  <si>
    <t>[2,NA]</t>
  </si>
  <si>
    <t>PK_MAG@EDGE_L</t>
  </si>
  <si>
    <t>PK_MAG@EDGE_R</t>
  </si>
  <si>
    <t>DC_MAG@EDGE_L</t>
  </si>
  <si>
    <t>DC_MAG@EDGE_R</t>
  </si>
  <si>
    <t>FlickerSensor</t>
  </si>
  <si>
    <t>[485,515]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</si>
  <si>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</si>
  <si>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</si>
  <si>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</si>
  <si>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</si>
  <si>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</si>
  <si>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</si>
  <si>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</si>
  <si>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</si>
  <si>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</si>
  <si>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</si>
  <si>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</si>
  <si>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</si>
  <si>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</si>
  <si>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</si>
  <si>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</si>
  <si>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</si>
  <si>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</si>
  <si>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</si>
  <si>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</si>
  <si>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</si>
  <si>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</si>
  <si>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</si>
  <si>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</si>
  <si>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</si>
  <si>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</si>
  <si>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</si>
  <si>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</si>
  <si>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</si>
  <si>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</si>
  <si>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</si>
  <si>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</si>
  <si>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</si>
  <si>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</si>
  <si>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</si>
  <si>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</si>
  <si>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</si>
  <si>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</si>
  <si>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</si>
  <si>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</si>
  <si>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</si>
  <si>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</si>
  <si>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</si>
  <si>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</si>
  <si>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</si>
  <si>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</si>
  <si>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</si>
  <si>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</si>
  <si>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</si>
  <si>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</si>
  <si>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</si>
  <si>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</si>
  <si>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</si>
  <si>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</si>
  <si>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</si>
  <si>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</si>
  <si>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</si>
  <si>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</si>
  <si>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</si>
  <si>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</si>
  <si>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</si>
  <si>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</si>
  <si>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</si>
  <si>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</si>
  <si>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</si>
  <si>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</si>
  <si>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</si>
  <si>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</si>
  <si>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</si>
  <si>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</si>
  <si>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</si>
  <si>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</si>
  <si>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</si>
  <si>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</si>
  <si>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</si>
  <si>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</si>
  <si>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</si>
  <si>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</si>
  <si>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</si>
  <si>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</si>
  <si>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</si>
  <si>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</si>
  <si>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</si>
  <si>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</si>
  <si>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</si>
  <si>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</si>
  <si>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</si>
  <si>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</si>
  <si>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</si>
  <si>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</si>
  <si>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</si>
  <si>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</si>
  <si>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</si>
  <si>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</si>
  <si>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</si>
  <si>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</si>
  <si>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</si>
  <si>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</si>
  <si>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</si>
  <si>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</si>
  <si>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</si>
  <si>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</si>
  <si>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</si>
  <si>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</si>
  <si>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</si>
  <si>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</si>
  <si>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</si>
  <si>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</si>
  <si>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</si>
  <si>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</si>
  <si>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</si>
  <si>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</si>
  <si>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</si>
  <si>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</si>
  <si>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</si>
  <si>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</si>
  <si>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</si>
  <si>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</si>
  <si>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</si>
  <si>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</si>
  <si>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</si>
  <si>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</si>
  <si>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</si>
  <si>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</si>
  <si>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</si>
  <si>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</si>
  <si>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</si>
  <si>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</si>
  <si>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</si>
  <si>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</si>
  <si>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</si>
  <si>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</si>
  <si>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</si>
  <si>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</si>
  <si>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</si>
  <si>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</si>
  <si>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</si>
  <si>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</si>
  <si>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</si>
  <si>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</si>
  <si>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</si>
  <si>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</si>
  <si>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</si>
  <si>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</si>
  <si>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</si>
  <si>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</si>
  <si>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</si>
  <si>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</si>
  <si>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</si>
  <si>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</si>
  <si>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</si>
  <si>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</si>
  <si>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</si>
  <si>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</si>
  <si>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</si>
  <si>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</si>
  <si>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</si>
  <si>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</si>
  <si>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</si>
  <si>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</si>
  <si>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</si>
  <si>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</si>
  <si>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</si>
  <si>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</si>
  <si>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</si>
  <si>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</si>
  <si>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</si>
  <si>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</si>
  <si>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</si>
  <si>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</si>
  <si>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</si>
  <si>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</si>
  <si>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</si>
  <si>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</si>
  <si>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</si>
  <si>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</si>
  <si>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</si>
  <si>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</si>
  <si>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</si>
  <si>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</si>
  <si>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</si>
  <si>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</si>
  <si>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</si>
  <si>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</si>
  <si>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</si>
  <si>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</si>
  <si>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</si>
  <si>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</si>
  <si>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</si>
  <si>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</si>
  <si>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</si>
  <si>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</si>
  <si>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</si>
  <si>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</si>
  <si>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</si>
  <si>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</si>
  <si>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</si>
  <si>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</si>
  <si>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</si>
  <si>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</si>
  <si>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</si>
  <si>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</si>
  <si>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</si>
  <si>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</si>
  <si>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</si>
  <si>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</si>
  <si>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</si>
  <si>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</si>
  <si>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</si>
  <si>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</si>
  <si>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</si>
  <si>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</si>
  <si>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</si>
  <si>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</si>
  <si>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</si>
  <si>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</si>
  <si>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</si>
  <si>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</si>
  <si>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</si>
  <si>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</si>
  <si>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</si>
  <si>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</si>
  <si>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</si>
  <si>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</si>
  <si>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</si>
  <si>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</si>
  <si>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</si>
  <si>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</si>
  <si>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</si>
  <si>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</si>
  <si>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</si>
  <si>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</si>
  <si>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</si>
  <si>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</si>
  <si>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</si>
  <si>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</si>
  <si>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</si>
  <si>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</si>
  <si>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</si>
  <si>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</si>
  <si>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</si>
  <si>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</si>
  <si>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</si>
  <si>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</si>
  <si>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</si>
  <si>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</si>
  <si>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</si>
  <si>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</si>
  <si>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</si>
  <si>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</si>
  <si>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</si>
  <si>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</si>
  <si>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</si>
  <si>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</si>
  <si>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</si>
  <si>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</si>
  <si>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</si>
  <si>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</si>
  <si>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</si>
  <si>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</si>
  <si>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</si>
  <si>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</si>
  <si>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</si>
  <si>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</si>
  <si>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</si>
  <si>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</si>
  <si>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</si>
  <si>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</si>
  <si>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</si>
  <si>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</si>
  <si>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</si>
  <si>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</si>
  <si>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</si>
  <si>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</si>
  <si>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</si>
  <si>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</si>
  <si>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</si>
  <si>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</si>
  <si>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</si>
  <si>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</si>
  <si>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</si>
  <si>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</si>
  <si>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</si>
  <si>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</si>
  <si>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</si>
  <si>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</si>
  <si>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</si>
  <si>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</si>
  <si>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</si>
  <si>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</si>
  <si>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</si>
  <si>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</si>
  <si>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</si>
  <si>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</si>
  <si>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</si>
  <si>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</si>
  <si>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</si>
  <si>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</si>
  <si>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</si>
  <si>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</si>
  <si>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</si>
  <si>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33</t>
  </si>
  <si>
    <t>Read _LCD_SN</t>
  </si>
  <si>
    <t>34</t>
  </si>
  <si>
    <t>Burn_Grape_SN</t>
  </si>
  <si>
    <t xml:space="preserve">MtSN </t>
  </si>
  <si>
    <t>syscfg print MtSN
syscfg add MtSN D2C82350BJGJ3M967</t>
  </si>
  <si>
    <t>35</t>
  </si>
  <si>
    <t>Read_Grape SN</t>
  </si>
  <si>
    <t>MtSN</t>
  </si>
  <si>
    <t>syscfg print MtSN</t>
  </si>
  <si>
    <t>36</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</si>
  <si>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</si>
  <si>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</si>
  <si>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</si>
  <si>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</si>
  <si>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</si>
  <si>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</si>
  <si>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</si>
  <si>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</si>
  <si>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</si>
  <si>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</si>
  <si>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</si>
  <si>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</si>
  <si>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</si>
  <si>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</si>
  <si>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</si>
  <si>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</si>
  <si>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</si>
  <si>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</si>
  <si>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</si>
  <si>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</si>
  <si>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</si>
  <si>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</si>
  <si>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</si>
  <si>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</si>
  <si>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</si>
  <si>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</si>
  <si>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</si>
  <si>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</si>
  <si>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</si>
  <si>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</si>
  <si>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</si>
  <si>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</si>
  <si>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</si>
  <si>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</si>
  <si>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</si>
  <si>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</si>
  <si>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</si>
  <si>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</si>
  <si>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</si>
  <si>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</si>
  <si>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</si>
  <si>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</si>
  <si>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</si>
  <si>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</si>
  <si>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</si>
  <si>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</si>
  <si>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</si>
  <si>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</si>
  <si>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</si>
  <si>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</si>
  <si>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</si>
  <si>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</si>
  <si>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</si>
  <si>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</si>
  <si>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</si>
  <si>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</si>
  <si>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</si>
  <si>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</si>
  <si>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</si>
  <si>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</si>
  <si>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</si>
  <si>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</si>
  <si>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</si>
  <si>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</si>
  <si>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</si>
  <si>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</si>
  <si>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</si>
  <si>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</si>
  <si>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</si>
  <si>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</si>
  <si>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</si>
  <si>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</si>
  <si>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</si>
  <si>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</si>
  <si>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[208]</t>
  </si>
  <si>
    <t>70</t>
  </si>
  <si>
    <t>[18]</t>
  </si>
  <si>
    <t>71</t>
  </si>
  <si>
    <t>72</t>
  </si>
  <si>
    <t>RAW_DIST_AVE-NO_TARGET</t>
  </si>
  <si>
    <t>[-50,105]</t>
  </si>
  <si>
    <t>73</t>
  </si>
  <si>
    <t>RAW_DIST_STD-NO_TARGET</t>
  </si>
  <si>
    <t>[0.01,12]</t>
  </si>
  <si>
    <t>74</t>
  </si>
  <si>
    <t>SIG_AVE-NO_TARGET</t>
  </si>
  <si>
    <t>[0,350]</t>
  </si>
  <si>
    <t>75</t>
  </si>
  <si>
    <t>SIG_STD-NO_TARGET</t>
  </si>
  <si>
    <t>[0.01,7]</t>
  </si>
  <si>
    <t>76</t>
  </si>
  <si>
    <t>AMB_AVE-NO_TARGET</t>
  </si>
  <si>
    <t>[0.25,4]</t>
  </si>
  <si>
    <t>77</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</si>
  <si>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</si>
  <si>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</si>
  <si>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</si>
  <si>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</si>
  <si>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</si>
  <si>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</si>
  <si>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</si>
  <si>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</si>
  <si>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</si>
  <si>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</si>
  <si>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</si>
  <si>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</si>
  <si>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</si>
  <si>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</si>
  <si>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</si>
  <si>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</si>
  <si>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</si>
  <si>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</si>
  <si>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</si>
  <si>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</si>
  <si>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</si>
  <si>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</si>
  <si>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</si>
  <si>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</si>
  <si>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</si>
  <si>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</si>
  <si>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</si>
  <si>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</si>
  <si>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</si>
  <si>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100</t>
  </si>
  <si>
    <t>101</t>
  </si>
  <si>
    <t>102</t>
  </si>
  <si>
    <t>103</t>
  </si>
  <si>
    <t>Loop_test@SPK_CN_L_T_To_4x_Mic</t>
  </si>
  <si>
    <t>104</t>
  </si>
  <si>
    <t>105</t>
  </si>
  <si>
    <t>106</t>
  </si>
  <si>
    <t>107</t>
  </si>
  <si>
    <t>108</t>
  </si>
  <si>
    <t>109</t>
  </si>
  <si>
    <t>110</t>
  </si>
  <si>
    <t>111</t>
  </si>
  <si>
    <t>[0.000005, 0.000005]</t>
  </si>
  <si>
    <t>[11282.156624, 11282.156624]</t>
  </si>
  <si>
    <t>Force _Sensor_Value@Power_Button</t>
  </si>
  <si>
    <t>114</t>
  </si>
  <si>
    <t>115</t>
  </si>
  <si>
    <t>116</t>
  </si>
  <si>
    <t>117</t>
  </si>
  <si>
    <t>118</t>
  </si>
  <si>
    <t>119</t>
  </si>
  <si>
    <t>120</t>
  </si>
  <si>
    <t>motor_POWERON
delay 1.2s
motor_READPOWER
motor_POWEROFF
delay 0.2s</t>
  </si>
  <si>
    <t>121</t>
  </si>
  <si>
    <t>122</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</si>
  <si>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</si>
  <si>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</si>
  <si>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</si>
  <si>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</si>
  <si>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</si>
  <si>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</si>
  <si>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</si>
  <si>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</si>
  <si>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</si>
  <si>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</si>
  <si>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</si>
  <si>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</si>
  <si>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</si>
  <si>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</si>
  <si>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</si>
  <si>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</si>
  <si>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</si>
  <si>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</si>
  <si>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</si>
  <si>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</si>
  <si>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</si>
  <si>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</si>
  <si>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</si>
  <si>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</si>
  <si>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</si>
  <si>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</si>
  <si>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</si>
  <si>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</si>
  <si>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</si>
  <si>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</si>
  <si>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</si>
  <si>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</si>
  <si>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</si>
  <si>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</si>
  <si>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</si>
  <si>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</si>
  <si>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</si>
  <si>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</si>
  <si>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</si>
  <si>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</si>
  <si>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</si>
  <si>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</si>
  <si>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</si>
  <si>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</si>
  <si>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</si>
  <si>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</si>
  <si>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</si>
  <si>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</si>
  <si>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</si>
  <si>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</si>
  <si>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</si>
  <si>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</si>
  <si>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</si>
  <si>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</si>
  <si>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</si>
  <si>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</si>
  <si>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</si>
  <si>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</si>
  <si>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</si>
  <si>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</si>
  <si>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</si>
  <si>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</si>
  <si>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</si>
  <si>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</si>
  <si>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</si>
  <si>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</si>
  <si>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</si>
  <si>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</si>
  <si>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</si>
  <si>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</si>
  <si>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</si>
  <si>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</si>
  <si>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Juliet_DLI</t>
  </si>
  <si>
    <t>[1100,1300]</t>
  </si>
  <si>
    <t>[0,20]</t>
  </si>
  <si>
    <t>[2700,3000]</t>
  </si>
  <si>
    <t>Juliet-IO_Voltage</t>
  </si>
  <si>
    <t>Titus_OTP_Version</t>
  </si>
  <si>
    <t>Titus_Project</t>
  </si>
  <si>
    <t>Titus_Program_Variant</t>
  </si>
  <si>
    <t>Titus_Integrator_Plant</t>
  </si>
  <si>
    <t>Titus_Andalusia_Vendor</t>
  </si>
  <si>
    <t>Titus_Andalusia_Version</t>
  </si>
  <si>
    <t>Titus_Andalusia_Variant</t>
  </si>
  <si>
    <t>Titus_Benvolio_Vendor</t>
  </si>
  <si>
    <t>[01]</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</si>
  <si>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</si>
  <si>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</si>
  <si>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</si>
  <si>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</si>
  <si>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</si>
  <si>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</si>
  <si>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</si>
  <si>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</si>
  <si>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</si>
  <si>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</si>
  <si>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</si>
  <si>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</si>
  <si>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</si>
  <si>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</si>
  <si>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</si>
  <si>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</si>
  <si>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</si>
  <si>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</si>
  <si>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</si>
  <si>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Ohio_DLI</t>
  </si>
  <si>
    <t>Ohio_Header_Type</t>
  </si>
  <si>
    <t>[0,5]</t>
  </si>
  <si>
    <t>PROX_DEV_ID</t>
  </si>
  <si>
    <t>PROX_REV_ID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</si>
  <si>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</si>
  <si>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</si>
  <si>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</si>
  <si>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</si>
  <si>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</si>
  <si>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</si>
  <si>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</si>
  <si>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</si>
  <si>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</si>
  <si>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</si>
  <si>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</si>
  <si>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</si>
  <si>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</si>
  <si>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</si>
  <si>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</si>
  <si>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</si>
  <si>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</si>
  <si>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</si>
  <si>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</si>
  <si>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</si>
  <si>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</si>
  <si>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</si>
  <si>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</si>
  <si>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</si>
  <si>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</si>
  <si>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</si>
  <si>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</si>
  <si>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</si>
  <si>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</si>
  <si>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</si>
  <si>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</si>
  <si>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</si>
  <si>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</si>
  <si>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</si>
  <si>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</si>
  <si>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</si>
  <si>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</si>
  <si>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</si>
  <si>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</si>
  <si>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</si>
  <si>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</si>
  <si>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</si>
  <si>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</si>
  <si>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</si>
  <si>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</si>
  <si>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</si>
  <si>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</si>
  <si>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I2C6_Sweep_Test</t>
  </si>
  <si>
    <t>I2C8_Sweep_Test</t>
  </si>
  <si>
    <t>I2C9_Sweep_Test</t>
  </si>
  <si>
    <t>Present_Voltage</t>
  </si>
  <si>
    <t>[3200,NA]</t>
  </si>
  <si>
    <t>NTC</t>
  </si>
  <si>
    <t>device -k GasGauge --get chem-id</t>
  </si>
  <si>
    <t>device -k GasGauge --get chem-capacity</t>
  </si>
  <si>
    <t>FCC</t>
  </si>
  <si>
    <t>device -k GasGauge --get full-capacity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</si>
  <si>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</si>
  <si>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</si>
  <si>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</si>
  <si>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</si>
  <si>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</si>
  <si>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</si>
  <si>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</si>
  <si>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</si>
  <si>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</si>
  <si>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</si>
  <si>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</si>
  <si>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</si>
  <si>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</si>
  <si>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Write_Date_And_Time</t>
  </si>
  <si>
    <t>NFC</t>
  </si>
  <si>
    <t>Power_On_Baseband_And_Load_Firmware</t>
  </si>
  <si>
    <t>baseband --off
baseband --on
baseband --load_firmware</t>
  </si>
  <si>
    <t>Sim_Tray_Test</t>
  </si>
  <si>
    <t>PMU</t>
  </si>
  <si>
    <t>[10,50]</t>
  </si>
  <si>
    <t>temperature --all</t>
  </si>
  <si>
    <t>[45,60]</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</si>
  <si>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</si>
  <si>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</si>
  <si>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</si>
  <si>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</si>
  <si>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</si>
  <si>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</si>
  <si>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</si>
  <si>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</si>
  <si>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</si>
  <si>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</si>
  <si>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</si>
  <si>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</si>
  <si>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</si>
  <si>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</si>
  <si>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</si>
  <si>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</si>
  <si>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</si>
  <si>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</si>
  <si>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</si>
  <si>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</si>
  <si>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</si>
  <si>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</si>
  <si>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</si>
  <si>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</si>
  <si>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</si>
  <si>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</si>
  <si>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</si>
  <si>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</si>
  <si>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</si>
  <si>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</si>
  <si>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</si>
  <si>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</si>
  <si>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</si>
  <si>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</si>
  <si>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</si>
  <si>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</si>
  <si>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</si>
  <si>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</si>
  <si>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</si>
  <si>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</si>
  <si>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</si>
  <si>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</si>
  <si>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</si>
  <si>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</si>
  <si>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</si>
  <si>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</si>
  <si>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</si>
  <si>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</si>
  <si>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</si>
  <si>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</si>
  <si>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</si>
  <si>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</si>
  <si>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</si>
  <si>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</si>
  <si>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</si>
  <si>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</si>
  <si>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</si>
  <si>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</si>
  <si>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</si>
  <si>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</si>
  <si>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</si>
  <si>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</si>
  <si>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</si>
  <si>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</si>
  <si>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</si>
  <si>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</si>
  <si>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</si>
  <si>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</si>
  <si>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</si>
  <si>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</si>
  <si>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</si>
  <si>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</si>
  <si>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</si>
  <si>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</si>
  <si>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</si>
  <si>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</si>
  <si>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</si>
  <si>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</si>
  <si>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</si>
  <si>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</si>
  <si>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</si>
  <si>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t>
  </si>
  <si>
    <t>Front_Camera_Project_Version</t>
  </si>
  <si>
    <t>Front_Camera_Integrator</t>
  </si>
  <si>
    <t>Front_Camera_Lens_Vendor</t>
  </si>
  <si>
    <t>Front_Camera_Lens_Revision</t>
  </si>
  <si>
    <t>Front_Camera_Lens_Variant</t>
  </si>
  <si>
    <t>Front_Camera_IRCF_Vendor</t>
  </si>
  <si>
    <t>Front_Camera_IRCF_Variant</t>
  </si>
  <si>
    <t>Front_Camera_Substrate_Vendor</t>
  </si>
  <si>
    <t>Front_Camera_Substrate_Revision</t>
  </si>
  <si>
    <t>Front_Camera_Substrate_Variant</t>
  </si>
  <si>
    <t>Front_Camera_Flex_Vendor</t>
  </si>
  <si>
    <t>Front_Camera_Flex_Revision</t>
  </si>
  <si>
    <t>Front_Camera_Stiffener_Vendor</t>
  </si>
  <si>
    <t>Front_Camera_Config_Number</t>
  </si>
  <si>
    <t>Front_Camera_Process_DOE_Code</t>
  </si>
  <si>
    <t>Front_Camera_X_Code</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</si>
  <si>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</si>
  <si>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</si>
  <si>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</si>
  <si>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</si>
  <si>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</si>
  <si>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</si>
  <si>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</si>
  <si>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</si>
  <si>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</si>
  <si>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</si>
  <si>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</si>
  <si>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</si>
  <si>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</si>
  <si>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</si>
  <si>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</si>
  <si>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</si>
  <si>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</si>
  <si>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</si>
  <si>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</si>
  <si>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</si>
  <si>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</si>
  <si>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</si>
  <si>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</si>
  <si>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</si>
  <si>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</si>
  <si>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</si>
  <si>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</si>
  <si>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boardid</t>
    <phoneticPr fontId="22" type="noConversion"/>
  </si>
  <si>
    <t>boardrev</t>
    <phoneticPr fontId="22" type="noConversion"/>
  </si>
  <si>
    <t>version_info</t>
    <phoneticPr fontId="22" type="noConversion"/>
  </si>
  <si>
    <t>0x01</t>
    <phoneticPr fontId="22" type="noConversion"/>
  </si>
  <si>
    <t>pmuadc --sel potomac --read vbat</t>
    <phoneticPr fontId="22" type="noConversion"/>
  </si>
  <si>
    <t>cbread 0x00 quiet</t>
    <phoneticPr fontId="22" type="noConversion"/>
  </si>
  <si>
    <t xml:space="preserve">WOSN </t>
    <phoneticPr fontId="22" type="noConversion"/>
  </si>
  <si>
    <t xml:space="preserve">HOUSING_SN </t>
    <phoneticPr fontId="22" type="noConversion"/>
  </si>
  <si>
    <t>oab3f_CMD_SET_PWR_ORION_0
oab3f_CMD_PWR_ORION_SW_EN_0
oab3f_CMD_PWR_ORION_EN_0
oab3f_CMD_IDBUS_POWER_MODE_1
oab3f_CMD_SET_RX_Vth_1000
oab3f_WAITFORID
delay 0.05s</t>
    <phoneticPr fontId="22" type="noConversion"/>
  </si>
  <si>
    <t xml:space="preserve">sensor --listsensors
sensor --sel compass --init
sensor --sel compass --sample 1000ms --stats
sensor --sel compass --turnoff </t>
    <phoneticPr fontId="22" type="noConversion"/>
  </si>
  <si>
    <t>Get SFC information list(mlbsn,wo_no,mpn,region_code,housing_sn,battery_sn,hwconfig,unit_lbl,titus_sn,juliet_sn, ohio_sn,jasper_sn)</t>
    <phoneticPr fontId="22" type="noConversion"/>
  </si>
  <si>
    <t>sensor --sel gyro --init</t>
    <phoneticPr fontId="22" type="noConversion"/>
  </si>
  <si>
    <t xml:space="preserve">sensor -s compass --exectest selftest </t>
    <phoneticPr fontId="22"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</si>
  <si>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2" type="noConversion"/>
  </si>
  <si>
    <t>Backlight_Test</t>
    <phoneticPr fontId="22" type="noConversion"/>
  </si>
  <si>
    <t>sn</t>
    <phoneticPr fontId="22" type="noConversion"/>
  </si>
  <si>
    <t>pattern --fatp 3</t>
    <phoneticPr fontId="22" type="noConversion"/>
  </si>
  <si>
    <t>camisp --find
camisp --pick back
camisp --preview on
camisp --preview off
camisp --exit</t>
    <phoneticPr fontId="22" type="noConversion"/>
  </si>
  <si>
    <t>camisp --find
camisp --pick front1
camisp --preview on
camisp --preview off
camisp --exit</t>
    <phoneticPr fontId="22" type="noConversion"/>
  </si>
  <si>
    <t>device -k GasGauge -g charge-percentage</t>
    <phoneticPr fontId="22" type="noConversion"/>
  </si>
  <si>
    <t>pmuadc --sel potomac --read vbat</t>
    <phoneticPr fontId="22" type="noConversion"/>
  </si>
  <si>
    <t>rtc --set 20190613023348</t>
    <phoneticPr fontId="22" type="noConversion"/>
  </si>
  <si>
    <t>Write_Date_And_Time</t>
    <phoneticPr fontId="22" type="noConversion"/>
  </si>
  <si>
    <t>Write_Incomplete_CB</t>
    <phoneticPr fontId="22" type="noConversion"/>
  </si>
  <si>
    <t>sn</t>
    <phoneticPr fontId="22" type="noConversion"/>
  </si>
  <si>
    <t>Get_SFC_Info</t>
    <phoneticPr fontId="22" type="noConversion"/>
  </si>
  <si>
    <t>cbwrite 0x8A incomplete</t>
    <phoneticPr fontId="22" type="noConversion"/>
  </si>
  <si>
    <t>DRCB</t>
    <phoneticPr fontId="22" type="noConversion"/>
  </si>
  <si>
    <t>syscfg print CLHS</t>
    <phoneticPr fontId="22" type="noConversion"/>
  </si>
  <si>
    <t>syscfg print WCAL</t>
    <phoneticPr fontId="22" type="noConversion"/>
  </si>
  <si>
    <t>camisp --exit
camisp --find</t>
    <phoneticPr fontId="22" type="noConversion"/>
  </si>
  <si>
    <t>camisp --dli
camisp --exit</t>
    <phoneticPr fontId="22" type="noConversion"/>
  </si>
  <si>
    <t>Juliet_Connectivity_Test</t>
    <phoneticPr fontId="22" type="noConversion"/>
  </si>
  <si>
    <t>camisp --pick front1
camisp --on
camisp --sn</t>
    <phoneticPr fontId="22" type="noConversion"/>
  </si>
  <si>
    <t>smokey Wildfire --run DisplayBehavior=NoDisplay ControlBitAccess=ReadOnly BrickRequired=None ResultsBehavior=NoFile LogBehavior=ConsoleOnly --test TouchOffset --testargs "TouchOffset, Verbose='OnFail',TestStation='ct2ct3'"</t>
    <phoneticPr fontId="22" type="noConversion"/>
  </si>
  <si>
    <t>Diags_Version</t>
    <phoneticPr fontId="22" type="noConversion"/>
  </si>
  <si>
    <t>rtc --set 20180721063238</t>
    <phoneticPr fontId="22" type="noConversion"/>
  </si>
  <si>
    <t>sensor -l
sensor --sel accel --init</t>
    <phoneticPr fontId="22" type="noConversion"/>
  </si>
  <si>
    <t>pmuadc --sel potomac --read tbat</t>
    <phoneticPr fontId="22" type="noConversion"/>
  </si>
  <si>
    <t>sensor -s compass --conntest</t>
    <phoneticPr fontId="22" type="noConversion"/>
  </si>
  <si>
    <t>hallsensor —irqindex 1 —meas 6 —delay 500</t>
    <phoneticPr fontId="22" type="noConversion"/>
  </si>
  <si>
    <t>sn
syscfg add SrNm</t>
    <phoneticPr fontId="22" type="noConversion"/>
  </si>
  <si>
    <t>sn
cbwrite 0x7A pass
cbread 0x7A</t>
    <phoneticPr fontId="22" type="noConversion"/>
  </si>
  <si>
    <t>syscfg init
cbinit
cbwrite 0x7A incomplete</t>
    <phoneticPr fontId="22" type="noConversion"/>
  </si>
  <si>
    <t>Read_System_SN</t>
    <phoneticPr fontId="22" type="noConversion"/>
  </si>
  <si>
    <t>Diag_Version</t>
    <phoneticPr fontId="22" type="noConversion"/>
  </si>
  <si>
    <t>Camera_Sensor_Detect</t>
    <phoneticPr fontId="22" type="noConversion"/>
  </si>
  <si>
    <t>cylinder_LOCKON
cylinder_CABLEON</t>
    <phoneticPr fontId="22" type="noConversion"/>
  </si>
  <si>
    <t>cbread 0x03 quiet</t>
    <phoneticPr fontId="22" type="noConversion"/>
  </si>
  <si>
    <t>syscfg print BMac
syscfg add BMac 0xBABABABA 0x0000BABA 0x00000000 0x00000000</t>
    <phoneticPr fontId="22" type="noConversion"/>
  </si>
  <si>
    <t>device -k GasGauge -p
device -k GasGauge -e read_blk 59 0</t>
    <phoneticPr fontId="22"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</si>
  <si>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</si>
  <si>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2" type="noConversion"/>
  </si>
  <si>
    <t>sensor --sel gyro --init;wait 200
sensor --sel gyro --exectest selftest 
sensor --sel gyro --turnoff;wait 200</t>
    <phoneticPr fontId="22" type="noConversion"/>
  </si>
  <si>
    <t>sensor --sel compass --init</t>
    <phoneticPr fontId="22" type="noConversion"/>
  </si>
  <si>
    <t>hallsensor —irqindex 1 —meas 6 —delay 500</t>
    <phoneticPr fontId="22" type="noConversion"/>
  </si>
  <si>
    <t>hallsensor —irqindex 0 —meas 6 —delay 500</t>
    <phoneticPr fontId="22" type="noConversion"/>
  </si>
  <si>
    <t>129</t>
  </si>
  <si>
    <t>130</t>
  </si>
  <si>
    <t>131</t>
  </si>
  <si>
    <t>Dark _Response_Bright_Ch_3 @ALS_FH_Right</t>
  </si>
  <si>
    <t>132</t>
  </si>
  <si>
    <t>133</t>
  </si>
  <si>
    <t>134</t>
  </si>
  <si>
    <t>135</t>
  </si>
  <si>
    <t>Dark _Response_Bright_Ch_3 @ALS_FH_Left</t>
  </si>
  <si>
    <t>Device_ID@ALS_FH_Right</t>
    <phoneticPr fontId="28" type="noConversion"/>
  </si>
  <si>
    <t>Revision_ID@ALS_FH_Right</t>
    <phoneticPr fontId="28" type="noConversion"/>
  </si>
  <si>
    <t>Chip_ID@ALS_FH_Right</t>
    <phoneticPr fontId="28" type="noConversion"/>
  </si>
  <si>
    <t>112</t>
  </si>
  <si>
    <t>Device_ID@ALS_FH_Left</t>
    <phoneticPr fontId="28" type="noConversion"/>
  </si>
  <si>
    <t>113</t>
  </si>
  <si>
    <t>Revision_ID@ALS_FH_Left</t>
    <phoneticPr fontId="28" type="noConversion"/>
  </si>
  <si>
    <t>Chip_ID@ALS_FH_Left</t>
    <phoneticPr fontId="28" type="noConversion"/>
  </si>
  <si>
    <t>led_ALS1OFF
led_ALS2OFF</t>
    <phoneticPr fontId="22"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</si>
  <si>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</si>
  <si>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</si>
  <si>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</si>
  <si>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</si>
  <si>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</si>
  <si>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</si>
  <si>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</si>
  <si>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</si>
  <si>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</si>
  <si>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</si>
  <si>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</si>
  <si>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</si>
  <si>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</si>
  <si>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</si>
  <si>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</si>
  <si>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</si>
  <si>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</si>
  <si>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</si>
  <si>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</si>
  <si>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</si>
  <si>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</si>
  <si>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</si>
  <si>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</si>
  <si>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</si>
  <si>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</si>
  <si>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</si>
  <si>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</si>
  <si>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</si>
  <si>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</si>
  <si>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</si>
  <si>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</si>
  <si>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</si>
  <si>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</si>
  <si>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</si>
  <si>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</si>
  <si>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</si>
  <si>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</si>
  <si>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</si>
  <si>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</si>
  <si>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2" type="noConversion"/>
  </si>
  <si>
    <t>smokey Wildfire --run --test JasperTests ControlBitAccess=ReadOnly ResultsBehavior=NoFile LogBehavior=ConsoleOnly</t>
    <phoneticPr fontId="22" type="noConversion"/>
  </si>
  <si>
    <t>oab3f_CMD_SET_ELOAD_0</t>
    <phoneticPr fontId="22" type="noConversion"/>
  </si>
  <si>
    <t>i2c -v 2 0x13 0xA0 0x01
i2c -d 2 0x13 0xA5 1
i2c -d 2 0x13 0xA4 1</t>
    <phoneticPr fontId="22" type="noConversion"/>
  </si>
  <si>
    <t>hallsensor --irqindex 0 --meas 6 --delay 500</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</si>
  <si>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</si>
  <si>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</si>
  <si>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touch --test critical --run</t>
    <phoneticPr fontId="22" type="noConversion"/>
  </si>
  <si>
    <t>touch -p firmware-version
touch --off</t>
    <phoneticPr fontId="22" type="noConversion"/>
  </si>
  <si>
    <t>Version1.3</t>
    <phoneticPr fontId="22" type="noConversion"/>
  </si>
  <si>
    <r>
      <t>Q</t>
    </r>
    <r>
      <rPr>
        <sz val="12"/>
        <color indexed="8"/>
        <rFont val="新細明體"/>
        <family val="1"/>
        <charset val="136"/>
      </rPr>
      <t>T0a/CT1:</t>
    </r>
    <phoneticPr fontId="22" type="noConversion"/>
  </si>
  <si>
    <t xml:space="preserve">socgpio --port 1 --pin 32 --output 0 =&gt; socgpio --port 4 --pin 5 --output 0 </t>
    <phoneticPr fontId="22" type="noConversion"/>
  </si>
  <si>
    <t>socgpio --port 1 --pin 32 --output 1 =&gt; socgpio --port 4 --pin 5 --output 1</t>
    <phoneticPr fontId="22" type="noConversion"/>
  </si>
  <si>
    <t>Correct the gpio of orion test:</t>
    <phoneticPr fontId="22" type="noConversion"/>
  </si>
  <si>
    <t>socgpio --pin 94 --output 1 =&gt; socgpio --pin 139 --output 1</t>
    <phoneticPr fontId="22" type="noConversion"/>
  </si>
  <si>
    <r>
      <t>Q</t>
    </r>
    <r>
      <rPr>
        <sz val="12"/>
        <color indexed="8"/>
        <rFont val="新細明體"/>
        <family val="1"/>
        <charset val="136"/>
      </rPr>
      <t>T0a:</t>
    </r>
    <phoneticPr fontId="22" type="noConversion"/>
  </si>
  <si>
    <t>CT1:</t>
    <phoneticPr fontId="22" type="noConversion"/>
  </si>
  <si>
    <t>Change the i2c bus from 8 to 7 for "Discharge_Path_DCR"</t>
    <phoneticPr fontId="22" type="noConversion"/>
  </si>
  <si>
    <t>Change the i2c bus from 7 to 9 for "Read_Scorpius_SN"</t>
    <phoneticPr fontId="22" type="noConversion"/>
  </si>
  <si>
    <t xml:space="preserve">Level_After_Test </t>
    <phoneticPr fontId="22" type="noConversion"/>
  </si>
  <si>
    <t>ACE FW: 00 35 20 00</t>
    <phoneticPr fontId="22" type="noConversion"/>
  </si>
  <si>
    <t>Check_ACE_OTP_FW_VER</t>
    <phoneticPr fontId="22" type="noConversion"/>
  </si>
  <si>
    <t>ACE OTP FW: 0xF5 0x43 0x2C 0xDA</t>
    <phoneticPr fontId="22" type="noConversion"/>
  </si>
  <si>
    <r>
      <t xml:space="preserve">ace -r 0x03
ace --4cc OTPr --txdata "0x80" --rxdata 4
</t>
    </r>
    <r>
      <rPr>
        <sz val="12"/>
        <color indexed="26"/>
        <rFont val="Times New Roman"/>
        <family val="1"/>
      </rPr>
      <t>// These 4 bytes should match :  0xF5432CDA.  —&gt;PASS</t>
    </r>
    <phoneticPr fontId="22" type="noConversion"/>
  </si>
  <si>
    <t>socgpio --port 1 --pin 32 --output 0 =&gt; socgpio --pin 453 --output 0</t>
    <phoneticPr fontId="22" type="noConversion"/>
  </si>
  <si>
    <t>socgpio --port 1 --pin 32 --output 1 =&gt; socgpio --pin 453 --output 1</t>
    <phoneticPr fontId="22" type="noConversion"/>
  </si>
  <si>
    <r>
      <t>Q</t>
    </r>
    <r>
      <rPr>
        <sz val="12"/>
        <color indexed="8"/>
        <rFont val="新細明體"/>
        <family val="1"/>
        <charset val="136"/>
      </rPr>
      <t xml:space="preserve">T0a: </t>
    </r>
    <phoneticPr fontId="22" type="noConversion"/>
  </si>
  <si>
    <t>Follow PV to update scorpius test coverage</t>
    <phoneticPr fontId="22" type="noConversion"/>
  </si>
  <si>
    <t xml:space="preserve">CT2: </t>
    <phoneticPr fontId="22" type="noConversion"/>
  </si>
  <si>
    <t>Remove scorpius related test</t>
    <phoneticPr fontId="22" type="noConversion"/>
  </si>
  <si>
    <t>ace --pick usbc
ace -r 0x0F</t>
    <phoneticPr fontId="22" type="noConversion"/>
  </si>
  <si>
    <t>ACE_CRC_Test</t>
    <phoneticPr fontId="22" type="noConversion"/>
  </si>
  <si>
    <t>Update the logic of "ACE_CRC_Test" to match "0xF5432CDA"</t>
    <phoneticPr fontId="22" type="noConversion"/>
  </si>
  <si>
    <t>SCRP_Tx_Version</t>
    <phoneticPr fontId="28" type="noConversion"/>
  </si>
  <si>
    <t>SCRP_LPP_Inductance_Free_Air_Cal</t>
    <phoneticPr fontId="27" type="noConversion"/>
  </si>
  <si>
    <t>SCRP_LPP_FREQ_Free_Air_Cal</t>
    <phoneticPr fontId="27"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</si>
  <si>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</si>
  <si>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Provider_Mode-Output_Communication_330pF</t>
    <phoneticPr fontId="22" type="noConversion"/>
  </si>
  <si>
    <t>Provider_Mode-HS_Output_Communication_330pF</t>
    <phoneticPr fontId="22" type="noConversion"/>
  </si>
  <si>
    <t>Provider_Mode-Bellatrix_State_Read</t>
    <phoneticPr fontId="22" type="noConversion"/>
  </si>
  <si>
    <t>i2c -d 2 0x13 0x74 8
i2c -d 2 0x13 0x1A 1</t>
    <phoneticPr fontId="2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</si>
  <si>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</si>
  <si>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0xA0 0x02
i2c -d 2 0x13 0xA5 1
i2c -d 2 0x13 0xA4 1</t>
    <phoneticPr fontId="22" type="noConversion"/>
  </si>
  <si>
    <t>i2c -v 2 0x13 0x01 0x31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</si>
  <si>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</si>
  <si>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</si>
  <si>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</si>
  <si>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t>audio -r
i2c -s 1</t>
    <phoneticPr fontId="22" type="noConversion"/>
  </si>
  <si>
    <t>i2c -s 2</t>
    <phoneticPr fontId="22" type="noConversion"/>
  </si>
  <si>
    <t>i2c -s 7</t>
    <phoneticPr fontId="22" type="noConversion"/>
  </si>
  <si>
    <t>I2C7_Sweep_Test</t>
    <phoneticPr fontId="22" type="noConversion"/>
  </si>
  <si>
    <t>i2c -s 8</t>
    <phoneticPr fontId="22" type="noConversion"/>
  </si>
  <si>
    <t>i2c -s 6</t>
    <phoneticPr fontId="22" type="noConversion"/>
  </si>
  <si>
    <t>Version1.4</t>
    <phoneticPr fontId="22" type="noConversion"/>
  </si>
  <si>
    <t>QT0a:</t>
    <phoneticPr fontId="22" type="noConversion"/>
  </si>
  <si>
    <r>
      <t>U</t>
    </r>
    <r>
      <rPr>
        <sz val="12"/>
        <color indexed="8"/>
        <rFont val="新細明體"/>
        <family val="1"/>
        <charset val="136"/>
      </rPr>
      <t>pdate the test command of scorpius test</t>
    </r>
    <phoneticPr fontId="22" type="noConversion"/>
  </si>
  <si>
    <r>
      <t>C</t>
    </r>
    <r>
      <rPr>
        <sz val="12"/>
        <color indexed="8"/>
        <rFont val="新細明體"/>
        <family val="1"/>
        <charset val="136"/>
      </rPr>
      <t xml:space="preserve">T2: </t>
    </r>
    <phoneticPr fontId="22" type="noConversion"/>
  </si>
  <si>
    <r>
      <t>U</t>
    </r>
    <r>
      <rPr>
        <sz val="12"/>
        <color indexed="8"/>
        <rFont val="新細明體"/>
        <family val="1"/>
        <charset val="136"/>
      </rPr>
      <t>pdate the logic of i2c sweep test</t>
    </r>
    <phoneticPr fontId="22" type="noConversion"/>
  </si>
  <si>
    <t>system</t>
  </si>
  <si>
    <t>Temperature_TDEV1@Sera</t>
    <phoneticPr fontId="22" type="noConversion"/>
  </si>
  <si>
    <t>Version1.5</t>
    <phoneticPr fontId="22" type="noConversion"/>
  </si>
  <si>
    <r>
      <t>Q</t>
    </r>
    <r>
      <rPr>
        <sz val="12"/>
        <color indexed="8"/>
        <rFont val="新細明體"/>
        <family val="1"/>
        <charset val="136"/>
      </rPr>
      <t>T0a:</t>
    </r>
    <phoneticPr fontId="22" type="noConversion"/>
  </si>
  <si>
    <t>1. Remove Ipad-1 CB check</t>
    <phoneticPr fontId="22" type="noConversion"/>
  </si>
  <si>
    <r>
      <t>2</t>
    </r>
    <r>
      <rPr>
        <sz val="12"/>
        <color indexed="8"/>
        <rFont val="新細明體"/>
        <family val="1"/>
        <charset val="136"/>
      </rPr>
      <t>. Update Scorpius test command formand</t>
    </r>
    <phoneticPr fontId="22" type="noConversion"/>
  </si>
  <si>
    <t>Enter_Diags</t>
    <phoneticPr fontId="22"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</si>
  <si>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2" type="noConversion"/>
  </si>
  <si>
    <t xml:space="preserve">CT2: </t>
    <phoneticPr fontId="22"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</si>
  <si>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2" type="noConversion"/>
  </si>
  <si>
    <r>
      <t>2</t>
    </r>
    <r>
      <rPr>
        <sz val="12"/>
        <color indexed="8"/>
        <rFont val="新細明體"/>
        <family val="1"/>
        <charset val="136"/>
      </rPr>
      <t>. Update PMU temperature item name</t>
    </r>
    <phoneticPr fontId="22" type="noConversion"/>
  </si>
  <si>
    <t>LCM_80_Digits_SN_From_SFC_And_EEPROM_Compare</t>
    <phoneticPr fontId="22" type="noConversion"/>
  </si>
  <si>
    <t>sensorreg -s compass -r 0x02</t>
    <phoneticPr fontId="22" type="noConversion"/>
  </si>
  <si>
    <t>sensorreg -s compass -w 0x29 0x53
sensorreg -s compass -w 0x2A 0x47
sensorreg -s compass -r 0x40 62
sensorreg -s compass -r 0x04
sensorreg -s compass -r 0x03</t>
    <phoneticPr fontId="22" type="noConversion"/>
  </si>
  <si>
    <t>Version1.6</t>
    <phoneticPr fontId="22" type="noConversion"/>
  </si>
  <si>
    <r>
      <t>C</t>
    </r>
    <r>
      <rPr>
        <sz val="12"/>
        <color indexed="8"/>
        <rFont val="新細明體"/>
        <family val="1"/>
        <charset val="136"/>
      </rPr>
      <t>T1:</t>
    </r>
    <phoneticPr fontId="22" type="noConversion"/>
  </si>
  <si>
    <t>Update hall sensor and spk test as "Not POR" for P0</t>
    <phoneticPr fontId="22" type="noConversion"/>
  </si>
  <si>
    <t>1. Update Magnetometer "sensorreg" related items as "Not POR" for P0</t>
    <phoneticPr fontId="22" type="noConversion"/>
  </si>
  <si>
    <t>2. Update hall sensor test as "Not POR" for P0</t>
    <phoneticPr fontId="22" type="noConversion"/>
  </si>
  <si>
    <t>Update CPMU as "Not POR" for P0</t>
    <phoneticPr fontId="22" type="noConversion"/>
  </si>
  <si>
    <t xml:space="preserve">syscfg add Batt </t>
    <phoneticPr fontId="22" type="noConversion"/>
  </si>
  <si>
    <t>device -k GasGauge -e read_pack_sn</t>
    <phoneticPr fontId="22" type="noConversion"/>
  </si>
  <si>
    <t>device -k GasGauge -e test_checksum</t>
    <phoneticPr fontId="22" type="noConversion"/>
  </si>
  <si>
    <t>device -k GasGauge -e read_sleep</t>
    <phoneticPr fontId="22" type="noConversion"/>
  </si>
  <si>
    <t xml:space="preserve">syscfg add Regn </t>
    <phoneticPr fontId="22" type="noConversion"/>
  </si>
  <si>
    <t>Version1.7</t>
    <phoneticPr fontId="22" type="noConversion"/>
  </si>
  <si>
    <t>Cell_Disconnect_Check</t>
    <phoneticPr fontId="22" type="noConversion"/>
  </si>
  <si>
    <t>diags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</si>
  <si>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</si>
  <si>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i2c -s 0</t>
    <phoneticPr fontId="22" type="noConversion"/>
  </si>
  <si>
    <t>i2c -s 9</t>
    <phoneticPr fontId="22" type="noConversion"/>
  </si>
  <si>
    <t>i2c -s 3
audio --turnoff</t>
    <phoneticPr fontId="22" type="noConversion"/>
  </si>
  <si>
    <t>Version1.8</t>
    <phoneticPr fontId="22" type="noConversion"/>
  </si>
  <si>
    <t>I2C1_Sweep_Test</t>
    <phoneticPr fontId="22" type="noConversion"/>
  </si>
  <si>
    <t>I2C5_Sweep_Test</t>
  </si>
  <si>
    <t>i2c -s 5</t>
    <phoneticPr fontId="22" type="noConversion"/>
  </si>
  <si>
    <t>Temperature_TDEV3@Sera</t>
    <phoneticPr fontId="22" type="noConversion"/>
  </si>
  <si>
    <t>Temperature_TDEV4@Sera</t>
    <phoneticPr fontId="22" type="noConversion"/>
  </si>
  <si>
    <t>Temperature_TDEV5@Sera</t>
    <phoneticPr fontId="22" type="noConversion"/>
  </si>
  <si>
    <t>Temperature_TDEV7@Sera</t>
    <phoneticPr fontId="22" type="noConversion"/>
  </si>
  <si>
    <t>Temperature_TDEV8@Sera</t>
    <phoneticPr fontId="22" type="noConversion"/>
  </si>
  <si>
    <t>Temperature_TDEV3@SIMETRA</t>
    <phoneticPr fontId="22" type="noConversion"/>
  </si>
  <si>
    <t>Version1.9</t>
    <phoneticPr fontId="22" type="noConversion"/>
  </si>
  <si>
    <t>Add test item "Temperature_TCAL@Sera" and "Temperature_TCAL@SIMETRA"</t>
    <phoneticPr fontId="22" type="noConversion"/>
  </si>
  <si>
    <r>
      <t>Q</t>
    </r>
    <r>
      <rPr>
        <sz val="12"/>
        <color indexed="8"/>
        <rFont val="新細明體"/>
        <family val="1"/>
        <charset val="136"/>
      </rPr>
      <t>T0a/CT1/CT2/FOS:</t>
    </r>
    <phoneticPr fontId="22" type="noConversion"/>
  </si>
  <si>
    <t>CT1:</t>
    <phoneticPr fontId="22" type="noConversion"/>
  </si>
  <si>
    <t>Update PMU button as "Not POR" for P0</t>
    <phoneticPr fontId="22" type="noConversion"/>
  </si>
  <si>
    <t xml:space="preserve">CT2: </t>
    <phoneticPr fontId="22" type="noConversion"/>
  </si>
  <si>
    <t>1. Update "I2C1_Sweep_Test" and I2C3_Sweep_Test as "Not POR" for P0</t>
    <phoneticPr fontId="22" type="noConversion"/>
  </si>
  <si>
    <t>2. Follow schematic "051-05858-04" to modify the logic of "I2C4_Sweep_Test"</t>
    <phoneticPr fontId="22" type="noConversion"/>
  </si>
  <si>
    <t>By Daniel Cen</t>
    <phoneticPr fontId="22" type="noConversion"/>
  </si>
  <si>
    <t>Temperature_TCAL@Sera</t>
    <phoneticPr fontId="22" type="noConversion"/>
  </si>
  <si>
    <t xml:space="preserve">Change command from "reg select D2483" to "reg select Potomac" of Battery Cell_Disconnect_Check </t>
    <phoneticPr fontId="22" type="noConversion"/>
  </si>
  <si>
    <t>oab3f_CMD_SET_RX_Vth_1000
oab3f_SWITCH2HS
oab3f_CMD_HS_DATA_RECORD
oab3f_WAITFORID
oab3f_CMD_HS_DATA_PLAYBACK</t>
    <phoneticPr fontId="22" type="noConversion"/>
  </si>
  <si>
    <t>oab3f_CMD_READ_ORION_CURRENT
o3b3f_orion_current_read</t>
    <phoneticPr fontId="22" type="noConversion"/>
  </si>
  <si>
    <t>oab3f_CMD_SET_RX_Vth_1000
oab3f_SWITCH2HS
oab3f_CMD_HS_DATA_RECORD
oab3f_WAITFORID
oab3f_CMD_HS_DATA_PLAYBACK</t>
    <phoneticPr fontId="22" type="noConversion"/>
  </si>
  <si>
    <t>Version1.10</t>
    <phoneticPr fontId="22"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</si>
  <si>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2" type="noConversion"/>
  </si>
  <si>
    <t>DBCl</t>
    <phoneticPr fontId="22" type="noConversion"/>
  </si>
  <si>
    <t>Update Orion HS as "Not POR" for P0</t>
    <phoneticPr fontId="22" type="noConversion"/>
  </si>
  <si>
    <t>1. Update Orion HS as "Not POR" for P0</t>
    <phoneticPr fontId="22" type="noConversion"/>
  </si>
  <si>
    <r>
      <t>2. Update DBCl&amp;DTCl</t>
    </r>
    <r>
      <rPr>
        <sz val="12"/>
        <color indexed="8"/>
        <rFont val="新細明體"/>
        <family val="1"/>
        <charset val="136"/>
      </rPr>
      <t xml:space="preserve"> as "Not POR" for P0</t>
    </r>
    <phoneticPr fontId="22" type="noConversion"/>
  </si>
  <si>
    <t>Digas Midas_Tonga31D-24c need to root in and HS will hang up</t>
    <phoneticPr fontId="22" type="noConversion"/>
  </si>
  <si>
    <t>cbskip fatp</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</si>
  <si>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</si>
  <si>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device -k GasGauge -g charge-percentage</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</si>
  <si>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</si>
  <si>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0x00 0x91
i2c -v 2 0x13 0xA0 0x04
i2c -d 2 0x13 0xA5 1
i2c -d 2 0x13 0xA4 1</t>
    <phoneticPr fontId="22" type="noConversion"/>
  </si>
  <si>
    <t xml:space="preserve">MT_MODULE_SN </t>
    <phoneticPr fontId="22" type="noConversion"/>
  </si>
  <si>
    <t>CLCD_ID</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</si>
  <si>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</si>
  <si>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Version1.11</t>
    <phoneticPr fontId="22" type="noConversion"/>
  </si>
  <si>
    <t>WV_Phosphorus_STD</t>
    <phoneticPr fontId="22" type="noConversion"/>
  </si>
  <si>
    <t>WV_Phosphorus_Temp_Average</t>
    <phoneticPr fontId="22" type="noConversion"/>
  </si>
  <si>
    <t>WV_Phosphorus_Temp_STD</t>
    <phoneticPr fontId="22" type="noConversion"/>
  </si>
  <si>
    <t>Remove I2C10_Sweep_Test and I2C11_Sweep_Test and enable I2C1_Sweep_Test and I2C3_Sweep_Test</t>
    <phoneticPr fontId="22" type="noConversion"/>
  </si>
  <si>
    <t>smokeyshell -r
smokey Wildfire --run DisplayBehavior=NoDisplay ControlBitAccess=ReadOnly BrickRequired=None ResultsBehavior=NoFile LogBehavior=ConsoleOnly --test TouchGpio</t>
    <phoneticPr fontId="22" type="noConversion"/>
  </si>
  <si>
    <t>BELLATRIX 8-bit: 0x26, 7-bit: 0x13</t>
    <phoneticPr fontId="22" type="noConversion"/>
  </si>
  <si>
    <t>POTOMAC 8-bit: 0xEA, 7-bit: 0x75</t>
    <phoneticPr fontId="22" type="noConversion"/>
  </si>
  <si>
    <t>GASGAUGE 8-bit: 0xAA, 7-bit: 0x55</t>
    <phoneticPr fontId="22" type="noConversion"/>
  </si>
  <si>
    <t>Ace(One-Ace) 8-bit: 0x70, 7-bit: 0x38
Ace(All-Ace) 8-bit: 0xD6, 7-bit: 0x6B</t>
    <phoneticPr fontId="22" type="noConversion"/>
  </si>
  <si>
    <t>Version1.12</t>
    <phoneticPr fontId="22" type="noConversion"/>
  </si>
  <si>
    <t>sensorreg --sel pressure -r 0x80</t>
    <phoneticPr fontId="22" type="noConversion"/>
  </si>
  <si>
    <t xml:space="preserve">sensorreg --sel pressure -r 0xA1 1 </t>
    <phoneticPr fontId="22" type="noConversion"/>
  </si>
  <si>
    <t xml:space="preserve">sensorreg --sel pressure -r 0xA3 1 </t>
    <phoneticPr fontId="22" type="noConversion"/>
  </si>
  <si>
    <t>sensorreg --sel pressure -r 0xA4 1</t>
    <phoneticPr fontId="22" type="noConversion"/>
  </si>
  <si>
    <t xml:space="preserve">sensor --sel pressure --conntest 
sensor --sel pressure --turnoff </t>
    <phoneticPr fontId="22" type="noConversion"/>
  </si>
  <si>
    <t>Version1.13</t>
    <phoneticPr fontId="22" type="noConversion"/>
  </si>
  <si>
    <t>WV_Phosphorus_ODR</t>
    <phoneticPr fontId="22" type="noConversion"/>
  </si>
  <si>
    <t xml:space="preserve">Follow the ERS to enable Phosphorus related test and change "sensorreg --sel pressure -r 0x80 34" to "sensorreg --sel pressure -r 0x80 36" </t>
    <phoneticPr fontId="22" type="noConversion"/>
  </si>
  <si>
    <t>Magnetometer</t>
    <phoneticPr fontId="22" type="noConversion"/>
  </si>
  <si>
    <t>sensorreg -s compass -r 0x00 1
sensorreg -s compass -r 0x01 1</t>
    <phoneticPr fontId="22" type="noConversion"/>
  </si>
  <si>
    <t xml:space="preserve">Add Magnetometer sensorreg related test </t>
    <phoneticPr fontId="22" type="noConversion"/>
  </si>
  <si>
    <t>Diags Midas_Tonga31D-24f support the test</t>
    <phoneticPr fontId="22" type="noConversion"/>
  </si>
  <si>
    <t>Version1.14</t>
    <phoneticPr fontId="22" type="noConversion"/>
  </si>
  <si>
    <r>
      <t>B</t>
    </r>
    <r>
      <rPr>
        <sz val="12"/>
        <color indexed="8"/>
        <rFont val="新細明體"/>
        <family val="1"/>
        <charset val="136"/>
      </rPr>
      <t>hushan provide the new limit</t>
    </r>
    <phoneticPr fontId="22" type="noConversion"/>
  </si>
  <si>
    <t>Version2.0</t>
    <phoneticPr fontId="22" type="noConversion"/>
  </si>
  <si>
    <t>pattern --fatp 2</t>
    <phoneticPr fontId="22" type="noConversion"/>
  </si>
  <si>
    <t>rdar://58097467 (J522 P0 FOS Pattern Check List Tracking)</t>
    <phoneticPr fontId="22" type="noConversion"/>
  </si>
  <si>
    <t>version
charge --auto</t>
    <phoneticPr fontId="22" type="noConversion"/>
  </si>
  <si>
    <t>DIAG_VERSION</t>
    <phoneticPr fontId="22" type="noConversion"/>
  </si>
  <si>
    <t>version</t>
    <phoneticPr fontId="22" type="noConversion"/>
  </si>
  <si>
    <t>version</t>
    <phoneticPr fontId="22" type="noConversion"/>
  </si>
  <si>
    <t>Diag cmd</t>
    <phoneticPr fontId="22" type="noConversion"/>
  </si>
  <si>
    <t>[0, 1]</t>
    <phoneticPr fontId="22" type="noConversion"/>
  </si>
  <si>
    <t>Lane0CenterEyeWidthInSteps</t>
  </si>
  <si>
    <t>Lane0CenterEyeHeightInSteps</t>
  </si>
  <si>
    <t>P1</t>
    <phoneticPr fontId="22" type="noConversion"/>
  </si>
  <si>
    <t>Station SW Count</t>
    <phoneticPr fontId="28" type="noConversion"/>
  </si>
  <si>
    <t>Not POR</t>
    <phoneticPr fontId="32" type="noConversion"/>
  </si>
  <si>
    <t>CHN validation</t>
    <phoneticPr fontId="32" type="noConversion"/>
  </si>
  <si>
    <t>Pending update</t>
    <phoneticPr fontId="32" type="noConversion"/>
  </si>
  <si>
    <t>Ready</t>
    <phoneticPr fontId="32" type="noConversion"/>
  </si>
  <si>
    <t>Not ready</t>
    <phoneticPr fontId="32" type="noConversion"/>
  </si>
  <si>
    <t>Test</t>
    <phoneticPr fontId="22" type="noConversion"/>
  </si>
  <si>
    <t>Sub Test</t>
    <phoneticPr fontId="22" type="noConversion"/>
  </si>
  <si>
    <t>x</t>
    <phoneticPr fontId="27" type="noConversion"/>
  </si>
  <si>
    <t>cylinder_LOCKON
cylinder_CABLEON</t>
    <phoneticPr fontId="32" type="noConversion"/>
  </si>
  <si>
    <t>SN</t>
    <phoneticPr fontId="22" type="noConversion"/>
  </si>
  <si>
    <t xml:space="preserve">DIAG_VER </t>
    <phoneticPr fontId="32" type="noConversion"/>
  </si>
  <si>
    <t>Get_SFC_Info</t>
    <phoneticPr fontId="22" type="noConversion"/>
  </si>
  <si>
    <t>[0,101]</t>
    <phoneticPr fontId="32" type="noConversion"/>
  </si>
  <si>
    <t>device -k GasGauge -g charge-percentage</t>
    <phoneticPr fontId="32" type="noConversion"/>
  </si>
  <si>
    <t>pmuadc --sel potomac --read vbat</t>
    <phoneticPr fontId="32" type="noConversion"/>
  </si>
  <si>
    <t>[0,60]</t>
    <phoneticPr fontId="32" type="noConversion"/>
  </si>
  <si>
    <t>dev -k GasGauge -p
dev -k GasGauge -e read_blk 59 0</t>
    <phoneticPr fontId="32" type="noConversion"/>
  </si>
  <si>
    <t>[NA,NA]</t>
    <phoneticPr fontId="28" type="noConversion"/>
  </si>
  <si>
    <t>sensorreg --sel pressure -r 0x80</t>
    <phoneticPr fontId="28" type="noConversion"/>
  </si>
  <si>
    <t>sensorreg --sel pressure -r 0x81</t>
    <phoneticPr fontId="28"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</si>
  <si>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</si>
  <si>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</si>
  <si>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</si>
  <si>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</si>
  <si>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</si>
  <si>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[90,105]</t>
    <phoneticPr fontId="27" type="noConversion"/>
  </si>
  <si>
    <t>wait 20 
sensor --sel pressure --init
sensorreg --sel pressure -r 0xD0 1 
sensorreg --sel pressure -r 0xF3 3
sensorreg --sel pressure -r 0x80 34 
sensorreg --sel pressure -r 0xF7 6
sensor --sel pressure --sample 1000ms --stats 
sensor --sel pressure --turnoff</t>
  </si>
  <si>
    <t>[0.01,5]</t>
    <phoneticPr fontId="27" type="noConversion"/>
  </si>
  <si>
    <t>WV_Phosphorus_ODR</t>
    <phoneticPr fontId="22" type="noConversion"/>
  </si>
  <si>
    <t>sensor --sel gyro --init</t>
    <phoneticPr fontId="28"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</si>
  <si>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</si>
  <si>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8" type="noConversion"/>
  </si>
  <si>
    <t>sensor --sel gyro --init ;wait 200
sensor --sel gyro --exectest selftest 
sensor --sel gyro --turnoff ;wait 200</t>
    <phoneticPr fontId="28" type="noConversion"/>
  </si>
  <si>
    <t>sensor --sel compass --init</t>
    <phoneticPr fontId="28" type="noConversion"/>
  </si>
  <si>
    <t>sensor -s compass --conntest</t>
    <phoneticPr fontId="28" type="noConversion"/>
  </si>
  <si>
    <t>sensor -s compass --turnoff;wait 200
sensor -s compass --init;wait 200
sensor -s compass --exectest selftest 
sensor -s compass --turnoff;wait 200</t>
    <phoneticPr fontId="28" type="noConversion"/>
  </si>
  <si>
    <t>Magnetometer</t>
    <phoneticPr fontId="22" type="noConversion"/>
  </si>
  <si>
    <t>0x40</t>
    <phoneticPr fontId="28" type="noConversion"/>
  </si>
  <si>
    <t>sensorreg -s compass -r 0x00 1
sensorreg -s compass -r 0x01 1</t>
    <phoneticPr fontId="28" type="noConversion"/>
  </si>
  <si>
    <t>x</t>
    <phoneticPr fontId="27" type="noConversion"/>
  </si>
  <si>
    <t>sensorreg -s compass -r 0x02</t>
    <phoneticPr fontId="28" type="noConversion"/>
  </si>
  <si>
    <t>sensorreg -s compass -w 0x29 0x53
sensorreg -s compass -w 0x2A 0x47
sensorreg -s compass -r 0x40 62
sensorreg -s compass -r 0x04
sensorreg -s compass -r 0x03</t>
    <phoneticPr fontId="28" type="noConversion"/>
  </si>
  <si>
    <t xml:space="preserve">sensor --listsensors
sensor --sel compass --init
sensor --sel compass --sample 1000ms --stats
sensor --sel compass --turnoff </t>
    <phoneticPr fontId="28" type="noConversion"/>
  </si>
  <si>
    <t>Camera</t>
    <phoneticPr fontId="22" type="noConversion"/>
  </si>
  <si>
    <t>smokey Wildfire --run DisplayBehavior=NoDisplay ControlBitAccess=ReadOnly BrickRequired=None ResultsBehavior=NoFile LogBehavior=ConsoleOnly --test TouchGpio</t>
    <phoneticPr fontId="28"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</si>
  <si>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</si>
  <si>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2" type="noConversion"/>
  </si>
  <si>
    <t>hallsensor —irqindex 1 —meas 6 —delay 500</t>
    <phoneticPr fontId="32" type="noConversion"/>
  </si>
  <si>
    <t>hallsensor —irqindex 0 —meas 6 —delay 500</t>
    <phoneticPr fontId="32" type="noConversion"/>
  </si>
  <si>
    <t>Display</t>
    <phoneticPr fontId="32" type="noConversion"/>
  </si>
  <si>
    <t>EDP_BER_Test</t>
    <phoneticPr fontId="28" type="noConversion"/>
  </si>
  <si>
    <t>dptx -e alpm -t "false"
display --off
bl -n
display --on
display --method ber --options "-r"
display --method ber --options "-g"
dptx -e alpm -t "true"</t>
    <phoneticPr fontId="3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</si>
  <si>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</si>
  <si>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</si>
  <si>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</si>
  <si>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oab3f_CMD_SET_PWR_ORION_0
oab3f_CMD_PWR_ORION_SW_EN_0
oab3f_CMD_PWR_ORION_EN_0
oab3f_CMD_IDBUS_POWER_MODE_1
oab3f_CMD_SET_RX_Vth_1000
oab3f_WAITFORID
delay 0.05s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</si>
  <si>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</si>
  <si>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</si>
  <si>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oab3f_CMD_SET_ELOAD_0</t>
    <phoneticPr fontId="22" type="noConversion"/>
  </si>
  <si>
    <t>i2c -v 2 0x13 0x00 0x91
i2c -v 2 0x13 0xA0 0x04
i2c -d 2 0x13 0xA5 1
i2c -d 2 0x13 0xA4 1</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</si>
  <si>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</si>
  <si>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Provider_Mode-Output_Communication_330pF</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</si>
  <si>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</si>
  <si>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Provider_Mode-HS_Output_Communication_330pF</t>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</si>
  <si>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</si>
  <si>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Provider_Mode-Bellatrix_State_Read</t>
    <phoneticPr fontId="22" type="noConversion"/>
  </si>
  <si>
    <t>i2c -d 2 0x13 0x74 8
i2c -d 2 0x13 0x1A 1</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</si>
  <si>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</si>
  <si>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0x01 0x31</t>
    <phoneticPr fontId="22" type="noConversion"/>
  </si>
  <si>
    <t>i2c -v 2 0x13 0xA0 0x01
i2c -d 2 0x13 0xA5 1
i2c -d 2 0x13 0xA4 1</t>
    <phoneticPr fontId="22" type="noConversion"/>
  </si>
  <si>
    <t>i2c -v 2 0x13 0xA0 0x02
i2c -d 2 0x13 0xA5 1
i2c -d 2 0x13 0xA4 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</si>
  <si>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</si>
  <si>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</si>
  <si>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t>[2,NA]</t>
    <phoneticPr fontId="28" type="noConversion"/>
  </si>
  <si>
    <t>[NA,NA]</t>
    <phoneticPr fontId="28" type="noConversion"/>
  </si>
  <si>
    <t>motor_POWERON
delay 0.8s
motor_READPOWER
motor_POWEROFF
delay 0.2s</t>
    <phoneticPr fontId="28" type="noConversion"/>
  </si>
  <si>
    <t>motor_VOLDNON
delay 0.8s
motor_READVOLDN
motor_VOLDNOFF
delay 0.2s</t>
    <phoneticPr fontId="28" type="noConversion"/>
  </si>
  <si>
    <t>motor_VOLUPON
delay 0.8s
motor_READVOLUP
motor_VOLUPOFF
delay 0.2s</t>
    <phoneticPr fontId="28" type="noConversion"/>
  </si>
  <si>
    <t>pmuadc --sel potomac --read tbat</t>
    <phoneticPr fontId="28" type="noConversion"/>
  </si>
  <si>
    <t>PMU</t>
    <phoneticPr fontId="22" type="noConversion"/>
  </si>
  <si>
    <t>Temperature_TCAL@Sera</t>
    <phoneticPr fontId="22" type="noConversion"/>
  </si>
  <si>
    <t xml:space="preserve">temperature --all
</t>
    <phoneticPr fontId="32" type="noConversion"/>
  </si>
  <si>
    <t>Temperature_TDEV1@Sera</t>
    <phoneticPr fontId="22" type="noConversion"/>
  </si>
  <si>
    <t>Temperature_TDEV2@Sera</t>
    <phoneticPr fontId="22" type="noConversion"/>
  </si>
  <si>
    <t>Temperature_TDEV4@Sera</t>
    <phoneticPr fontId="22" type="noConversion"/>
  </si>
  <si>
    <t>Temperature_TDEV5@Sera</t>
    <phoneticPr fontId="22" type="noConversion"/>
  </si>
  <si>
    <t>Temperature_TDEV6@Sera</t>
    <phoneticPr fontId="22" type="noConversion"/>
  </si>
  <si>
    <t>Temperature_TDEV7@Sera</t>
    <phoneticPr fontId="22" type="noConversion"/>
  </si>
  <si>
    <t>Temperature_TDEV8@Sera</t>
    <phoneticPr fontId="22" type="noConversion"/>
  </si>
  <si>
    <t>Temperature_TCAL@SIMETRA</t>
    <phoneticPr fontId="22" type="noConversion"/>
  </si>
  <si>
    <t>Temperature_TDEV1@SIMETRA</t>
    <phoneticPr fontId="22" type="noConversion"/>
  </si>
  <si>
    <t>Temperature_TDEV2@SIMETRA</t>
    <phoneticPr fontId="22" type="noConversion"/>
  </si>
  <si>
    <t>Temperature_TDEV3@SIMETRA</t>
    <phoneticPr fontId="22" type="noConversion"/>
  </si>
  <si>
    <t>Temperature_TDEV4@SIMETRA</t>
    <phoneticPr fontId="22" type="noConversion"/>
  </si>
  <si>
    <t>Temperature_TDEV5@SIMETRA</t>
    <phoneticPr fontId="22" type="noConversion"/>
  </si>
  <si>
    <t>[0,101]</t>
    <phoneticPr fontId="32" type="noConversion"/>
  </si>
  <si>
    <t>device -k GasGauge -g charge-percentage</t>
    <phoneticPr fontId="28" type="noConversion"/>
  </si>
  <si>
    <t>[3700,4350]</t>
    <phoneticPr fontId="32" type="noConversion"/>
  </si>
  <si>
    <t>version</t>
    <phoneticPr fontId="32" type="noConversion"/>
  </si>
  <si>
    <t>sensor --sel prox --init
sensor --sel prox --get nvm</t>
    <phoneticPr fontId="22" type="noConversion"/>
  </si>
  <si>
    <t>Remark</t>
    <phoneticPr fontId="22" type="noConversion"/>
  </si>
  <si>
    <t>1. Add USB C test station</t>
    <phoneticPr fontId="22" type="noConversion"/>
  </si>
  <si>
    <r>
      <t>U</t>
    </r>
    <r>
      <rPr>
        <sz val="12"/>
        <color indexed="8"/>
        <rFont val="新細明體"/>
        <family val="1"/>
        <charset val="136"/>
      </rPr>
      <t>SBC:</t>
    </r>
    <phoneticPr fontId="22" type="noConversion"/>
  </si>
  <si>
    <t>USBC DOE1:</t>
    <phoneticPr fontId="22" type="noConversion"/>
  </si>
  <si>
    <t>1. Add USBC DOE1 station</t>
    <phoneticPr fontId="22" type="noConversion"/>
  </si>
  <si>
    <t>motor view</t>
    <phoneticPr fontId="22" type="noConversion"/>
  </si>
  <si>
    <t>vol off
motor middle
power off
vbusoff
reset</t>
    <phoneticPr fontId="22" type="noConversion"/>
  </si>
  <si>
    <t>Station SW</t>
    <phoneticPr fontId="22" type="noConversion"/>
  </si>
  <si>
    <t>Attribute Key</t>
    <phoneticPr fontId="22" type="noConversion"/>
  </si>
  <si>
    <t>Fixture cmd</t>
    <phoneticPr fontId="22"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</si>
  <si>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2" type="noConversion"/>
  </si>
  <si>
    <r>
      <t>C</t>
    </r>
    <r>
      <rPr>
        <sz val="12"/>
        <color indexed="8"/>
        <rFont val="新細明體"/>
        <family val="1"/>
        <charset val="136"/>
      </rPr>
      <t>T3:</t>
    </r>
    <phoneticPr fontId="22" type="noConversion"/>
  </si>
  <si>
    <r>
      <t>1</t>
    </r>
    <r>
      <rPr>
        <sz val="12"/>
        <color indexed="8"/>
        <rFont val="新細明體"/>
        <family val="1"/>
        <charset val="136"/>
      </rPr>
      <t>. Add CT3 station</t>
    </r>
    <phoneticPr fontId="22"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</si>
  <si>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2" type="noConversion"/>
  </si>
  <si>
    <t>2. Change the limit of "SCRP_LPP_FREQ_Free_Air_Cal" from "[68.6,72.4]" to "[73.80, 83.23]"</t>
    <phoneticPr fontId="22" type="noConversion"/>
  </si>
  <si>
    <r>
      <t>C</t>
    </r>
    <r>
      <rPr>
        <sz val="12"/>
        <color indexed="8"/>
        <rFont val="新細明體"/>
        <family val="1"/>
        <charset val="136"/>
      </rPr>
      <t xml:space="preserve">T2: </t>
    </r>
    <phoneticPr fontId="22" type="noConversion"/>
  </si>
  <si>
    <t>QT0a:</t>
    <phoneticPr fontId="22" type="noConversion"/>
  </si>
  <si>
    <t>Add i2c 0/1/2/3/7/8/9 sweep test</t>
    <phoneticPr fontId="22" type="noConversion"/>
  </si>
  <si>
    <t>nandsize
syscfg print OPTS</t>
    <phoneticPr fontId="22" type="noConversion"/>
  </si>
  <si>
    <t>nandcsid</t>
    <phoneticPr fontId="22" type="noConversion"/>
  </si>
  <si>
    <t>Temperature_RCAM_C3@ADAMS</t>
    <phoneticPr fontId="22" type="noConversion"/>
  </si>
  <si>
    <t>Temperature_RCAM_TCAL@ADAMS</t>
    <phoneticPr fontId="22" type="noConversion"/>
  </si>
  <si>
    <t>Temperature_FCAM_TCAL@ADAMS</t>
    <phoneticPr fontId="22" type="noConversion"/>
  </si>
  <si>
    <t>CPMU</t>
    <phoneticPr fontId="22" type="noConversion"/>
  </si>
  <si>
    <t>CPMU2</t>
    <phoneticPr fontId="22" type="noConversion"/>
  </si>
  <si>
    <t>CPMU</t>
    <phoneticPr fontId="22" type="noConversion"/>
  </si>
  <si>
    <t>2. Add ADAMS PMU test coverage</t>
    <phoneticPr fontId="22" type="noConversion"/>
  </si>
  <si>
    <t>1. Add ADAMS PMU test coverage</t>
    <phoneticPr fontId="22" type="noConversion"/>
  </si>
  <si>
    <t>Temperature_FCAM_C4@ADAMS</t>
    <phoneticPr fontId="22" type="noConversion"/>
  </si>
  <si>
    <r>
      <t>CT</t>
    </r>
    <r>
      <rPr>
        <sz val="12"/>
        <color indexed="8"/>
        <rFont val="新細明體"/>
        <family val="1"/>
        <charset val="136"/>
      </rPr>
      <t>2</t>
    </r>
    <r>
      <rPr>
        <sz val="12"/>
        <color indexed="8"/>
        <rFont val="新細明體"/>
        <family val="1"/>
        <charset val="136"/>
      </rPr>
      <t>:</t>
    </r>
    <phoneticPr fontId="22" type="noConversion"/>
  </si>
  <si>
    <t>Ace(One-Ace) 8-bit: 0x70, 7-bit: 0x38
Ace(All-Ace) 8-bit: 0xD6, 7-bit: 0x6B</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</si>
  <si>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</si>
  <si>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SKR AMP FHRT 8-bit: 0x70, 7-bit: 0x38
SKR AMP FHRW 8-bit: 0x72, 7-bit: 0x39
SKR AMP FHLT 8-bit: 0x74, 7-bit: 0x3A
SKR AMP FHLW 8-bit: 0x76, 7-bit: 0x3B</t>
    <phoneticPr fontId="22" type="noConversion"/>
  </si>
  <si>
    <t>SOCR. DOTARA 8-bit: 0x72, 7-bit: 0x39</t>
    <phoneticPr fontId="22" type="noConversion"/>
  </si>
  <si>
    <t>ACE2 8-bit: 0x70, 7-bit: 0x38
Ace(All-Ace) 8-bit: 0xD6, 7-bit: 0x6B</t>
    <phoneticPr fontId="22" type="noConversion"/>
  </si>
  <si>
    <t>[0.001,1.4]</t>
    <phoneticPr fontId="22" type="noConversion"/>
  </si>
  <si>
    <r>
      <t>C</t>
    </r>
    <r>
      <rPr>
        <sz val="12"/>
        <color indexed="8"/>
        <rFont val="新細明體"/>
        <family val="1"/>
        <charset val="136"/>
      </rPr>
      <t>T1/CT2/CT3:</t>
    </r>
    <phoneticPr fontId="22" type="noConversion"/>
  </si>
  <si>
    <t>Magnetometer</t>
    <phoneticPr fontId="22" type="noConversion"/>
  </si>
  <si>
    <t>VA_Version</t>
    <phoneticPr fontId="22" type="noConversion"/>
  </si>
  <si>
    <t>1. Change the spec. of "Magnetometer VA_Version" from [0x52] to [0x5A||0x9A]</t>
    <phoneticPr fontId="22" type="noConversion"/>
  </si>
  <si>
    <t>VA_STD_X</t>
    <phoneticPr fontId="22" type="noConversion"/>
  </si>
  <si>
    <t>[0.001,1.4]</t>
    <phoneticPr fontId="22" type="noConversion"/>
  </si>
  <si>
    <t>QN Test Limit</t>
    <phoneticPr fontId="22" type="noConversion"/>
  </si>
  <si>
    <t>[0x2435]</t>
    <phoneticPr fontId="22" type="noConversion"/>
  </si>
  <si>
    <t>[0x7D50]</t>
    <phoneticPr fontId="22" type="noConversion"/>
  </si>
  <si>
    <t>[0x0965]</t>
    <phoneticPr fontId="22" type="noConversion"/>
  </si>
  <si>
    <t>[7596,9433]</t>
    <phoneticPr fontId="22" type="noConversion"/>
  </si>
  <si>
    <t>[6055,9443]</t>
    <phoneticPr fontId="22" type="noConversion"/>
  </si>
  <si>
    <t>Version2.1</t>
    <phoneticPr fontId="22" type="noConversion"/>
  </si>
  <si>
    <t>1. Change i2c bus of ALS from 3 to 5</t>
    <phoneticPr fontId="22" type="noConversion"/>
  </si>
  <si>
    <r>
      <t>C</t>
    </r>
    <r>
      <rPr>
        <sz val="12"/>
        <color indexed="8"/>
        <rFont val="新細明體"/>
        <family val="1"/>
        <charset val="136"/>
      </rPr>
      <t>T2:</t>
    </r>
    <phoneticPr fontId="22" type="noConversion"/>
  </si>
  <si>
    <t>audio -r
i2c -s 1</t>
    <phoneticPr fontId="22" type="noConversion"/>
  </si>
  <si>
    <t>i2c -s 3
audio --turnoff</t>
    <phoneticPr fontId="22" type="noConversion"/>
  </si>
  <si>
    <t>ACE2 8-bit: 0x70, 7-bit: 0x38
Ace(All-Ace) 8-bit: 0xD6, 7-bit: 0x6B</t>
    <phoneticPr fontId="22" type="noConversion"/>
  </si>
  <si>
    <t>SKR AMP FHRT 8-bit: 0x70, 7-bit: 0x38
SKR AMP FHRW 8-bit: 0x72, 7-bit: 0x39
SKR AMP FHLT 8-bit: 0x74, 7-bit: 0x3A
SKR AMP FHLW 8-bit: 0x76, 7-bit: 0x3B</t>
    <phoneticPr fontId="22" type="noConversion"/>
  </si>
  <si>
    <t>[0]</t>
    <phoneticPr fontId="22" type="noConversion"/>
  </si>
  <si>
    <t>[0x28]</t>
    <phoneticPr fontId="22" type="noConversion"/>
  </si>
  <si>
    <t>[0x0]</t>
    <phoneticPr fontId="22" type="noConversion"/>
  </si>
  <si>
    <t>[0x1,0x3]</t>
    <phoneticPr fontId="22" type="noConversion"/>
  </si>
  <si>
    <t>Front_Camera_Stiffener_Revision</t>
    <phoneticPr fontId="22" type="noConversion"/>
  </si>
  <si>
    <t>Front_Camera_Header_Revision</t>
    <phoneticPr fontId="22" type="noConversion"/>
  </si>
  <si>
    <t>[0x4]</t>
    <phoneticPr fontId="22" type="noConversion"/>
  </si>
  <si>
    <r>
      <t>Follow "X2017 FATP DOC 068-03170" to update QF battery</t>
    </r>
    <r>
      <rPr>
        <sz val="12"/>
        <color indexed="8"/>
        <rFont val="新細明體"/>
        <family val="1"/>
        <charset val="136"/>
      </rPr>
      <t xml:space="preserve"> related test</t>
    </r>
    <phoneticPr fontId="22" type="noConversion"/>
  </si>
  <si>
    <r>
      <t>C</t>
    </r>
    <r>
      <rPr>
        <sz val="12"/>
        <color indexed="8"/>
        <rFont val="新細明體"/>
        <family val="1"/>
        <charset val="136"/>
      </rPr>
      <t>T1/CT3:</t>
    </r>
    <phoneticPr fontId="22" type="noConversion"/>
  </si>
  <si>
    <t>2. Change the limit of "Magnetometer VA_STD_X/Y/Z" from [0.001,0.5] to [0.001,1.4]</t>
    <phoneticPr fontId="22" type="noConversion"/>
  </si>
  <si>
    <t>Follow "099-21758-01_PA_System_ERS" to update FCAM related test</t>
    <phoneticPr fontId="22" type="noConversion"/>
  </si>
  <si>
    <t xml:space="preserve">buttoncnt
q
bl -l
</t>
    <phoneticPr fontId="28" type="noConversion"/>
  </si>
  <si>
    <t>Version2.2</t>
    <phoneticPr fontId="22" type="noConversion"/>
  </si>
  <si>
    <t>Update speaker and mic test command.</t>
    <phoneticPr fontId="22" type="noConversion"/>
  </si>
  <si>
    <t>Flash_Mode@Neon1 _Cool_Strobe</t>
    <phoneticPr fontId="22" type="noConversion"/>
  </si>
  <si>
    <t>Flash_Mode@Neon1 _Amber_Strobe</t>
    <phoneticPr fontId="22" type="noConversion"/>
  </si>
  <si>
    <t>Flash_Mode@Neon2 _Cool_Strobe</t>
    <phoneticPr fontId="22" type="noConversion"/>
  </si>
  <si>
    <t>Flash_Mode@Neon2 _Amber_Strobe</t>
    <phoneticPr fontId="22" type="noConversion"/>
  </si>
  <si>
    <t>Torch_Mode@2x_Cool_Strobe</t>
    <phoneticPr fontId="22" type="noConversion"/>
  </si>
  <si>
    <t>Torch_Mode@2x_Amber_Strobe</t>
    <phoneticPr fontId="22" type="noConversion"/>
  </si>
  <si>
    <t>time camisp --i2cread 8 0x67 0x0A 1 1
time camisp --i2cread 8 0x67 0x0B 1 1
time camisp --i2cwrite 8 0x67 0x03 1 1 0x54
time camisp --i2cwrite 8 0x67 0x01 1 1 0x0D
wait 200</t>
    <phoneticPr fontId="22"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</si>
  <si>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</si>
  <si>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</si>
  <si>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2" type="noConversion"/>
  </si>
  <si>
    <t>camisp --exit
camisp --find
camisp --pick back1
camisp --sn</t>
    <phoneticPr fontId="22" type="noConversion"/>
  </si>
  <si>
    <t>SOCR. DOTARA 8-bit: 0x72, 7-bit: 0x39</t>
    <phoneticPr fontId="22"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</si>
  <si>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</si>
  <si>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</si>
  <si>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</si>
  <si>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</si>
  <si>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</si>
  <si>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</si>
  <si>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</si>
  <si>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</si>
  <si>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</si>
  <si>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</si>
  <si>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</si>
  <si>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</si>
  <si>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</si>
  <si>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sensor --sel prox --get nvm</t>
    <phoneticPr fontId="22" type="noConversion"/>
  </si>
  <si>
    <t>1. Update the i2c bus from 4 to 8 for strobe test</t>
    <phoneticPr fontId="22" type="noConversion"/>
  </si>
  <si>
    <t>2. Update speaker and mic test command.</t>
    <phoneticPr fontId="22" type="noConversion"/>
  </si>
  <si>
    <t>CT1/CT3:</t>
    <phoneticPr fontId="22" type="noConversion"/>
  </si>
  <si>
    <r>
      <t>Q</t>
    </r>
    <r>
      <rPr>
        <sz val="12"/>
        <color indexed="8"/>
        <rFont val="新細明體"/>
        <family val="1"/>
        <charset val="136"/>
      </rPr>
      <t>T0a:</t>
    </r>
    <phoneticPr fontId="22" type="noConversion"/>
  </si>
  <si>
    <t>button -h -u -d</t>
    <phoneticPr fontId="22" type="noConversion"/>
  </si>
  <si>
    <t>sensor --sel prox --get serial_num
sensor --sel prox --set datatype norm
sensor --sel prox --set fixed_odr 60
sensor --sel prox --sample 47 --stats</t>
    <phoneticPr fontId="22" type="noConversion"/>
  </si>
  <si>
    <t>i2c -d 5 0x33 0x19 0x01</t>
  </si>
  <si>
    <t>i2c -d 5 0x33 0x1B 0x01
i2c -d 5 0x33 0x1C 0x01</t>
  </si>
  <si>
    <t>i2c -d 5 0x33 0x1C 0x01</t>
  </si>
  <si>
    <t>CG-QT/CT2/CT3:</t>
    <phoneticPr fontId="22" type="noConversion"/>
  </si>
  <si>
    <t>Update the i2c bus from 6 to 5 for Rosaline YOGI test</t>
    <phoneticPr fontId="22" type="noConversion"/>
  </si>
  <si>
    <t>i2c -v 5 0x33 0x32 0x80
i2c -d 5 0x33 0x32 1
i2c -d 5 0x33 0x0F 1</t>
    <phoneticPr fontId="22" type="noConversion"/>
  </si>
  <si>
    <t>sensor --sel prox --get device_id</t>
    <phoneticPr fontId="22" type="noConversion"/>
  </si>
  <si>
    <t>i2c -d 5 0x33 0x1D 0x01</t>
    <phoneticPr fontId="22" type="noConversion"/>
  </si>
  <si>
    <t>syscfg add PRSq 0x01060001 0x00000000 0x00000000 0x00000000</t>
    <phoneticPr fontId="22" type="noConversion"/>
  </si>
  <si>
    <t>time camisp --i2cread 8 0x63 0x0A 1 1
time camisp --i2cread 8 0x63 0x0B 1 1
time camisp --i2cwrite 8 0x63 0x01 1 1 0x00
time camisp --i2cwrite 8 0x63 0x04 1 1 0x54
time camisp --i2cwrite 8 0x63 0x01 1 1 0x0E
wait 200</t>
    <phoneticPr fontId="22" type="noConversion"/>
  </si>
  <si>
    <t xml:space="preserve">camisp --on
camisp --nvm </t>
    <phoneticPr fontId="22" type="noConversion"/>
  </si>
  <si>
    <t>sensor --sel prox --get nvm
syscfg add RxCL
sensor --sel prox --turnoff</t>
    <phoneticPr fontId="22" type="noConversion"/>
  </si>
  <si>
    <t>camisp --id</t>
    <phoneticPr fontId="22" type="noConversion"/>
  </si>
  <si>
    <t>camisp --nvmdump</t>
    <phoneticPr fontId="22" type="noConversion"/>
  </si>
  <si>
    <t>cylinder_ALSOFF</t>
    <phoneticPr fontId="28" type="noConversion"/>
  </si>
  <si>
    <t>cylinder_ALSON
cylinder_ALSOFF</t>
    <phoneticPr fontId="28" type="noConversion"/>
  </si>
  <si>
    <t>[0x00]</t>
    <phoneticPr fontId="22" type="noConversion"/>
  </si>
  <si>
    <t>ADD_ID@ALS_FH_Right</t>
    <phoneticPr fontId="28" type="noConversion"/>
  </si>
  <si>
    <t>ADD_ID2@ALS_FH_Right</t>
    <phoneticPr fontId="28" type="noConversion"/>
  </si>
  <si>
    <t>NA</t>
    <phoneticPr fontId="22" type="noConversion"/>
  </si>
  <si>
    <t>ADD_ID@ALS_FH_Left</t>
    <phoneticPr fontId="28" type="noConversion"/>
  </si>
  <si>
    <t>ADD_ID2@ALS_FH_Left</t>
    <phoneticPr fontId="28" type="noConversion"/>
  </si>
  <si>
    <t>161</t>
  </si>
  <si>
    <t>162</t>
  </si>
  <si>
    <t>163</t>
  </si>
  <si>
    <t>178</t>
  </si>
  <si>
    <t>179</t>
  </si>
  <si>
    <t>180</t>
  </si>
  <si>
    <t>181</t>
  </si>
  <si>
    <t>182</t>
  </si>
  <si>
    <t>183</t>
  </si>
  <si>
    <t>184</t>
  </si>
  <si>
    <t>185</t>
  </si>
  <si>
    <t>186</t>
  </si>
  <si>
    <t>187</t>
  </si>
  <si>
    <t>sensor --sel als1 --get chip_id</t>
    <phoneticPr fontId="22" type="noConversion"/>
  </si>
  <si>
    <t>sensorreg --sel als1 --read 0xE6</t>
    <phoneticPr fontId="22" type="noConversion"/>
  </si>
  <si>
    <t>sensorreg --sel als2 --read 0xE4</t>
    <phoneticPr fontId="22" type="noConversion"/>
  </si>
  <si>
    <t>sensorreg --sel als2 --read 0xE6</t>
    <phoneticPr fontId="22" type="noConversion"/>
  </si>
  <si>
    <t>sensor --sel als2 --init
sensor --sel als2 --set gain 16
sensor --sel als2 --set integration_cycles 148
sensor --sel als2 --sample 3 --stream
sensor --sel als1,als2 --turnoff</t>
    <phoneticPr fontId="28" type="noConversion"/>
  </si>
  <si>
    <t>cylinder_ALSON
led_ALS1ON
led_ALS2ON</t>
    <phoneticPr fontId="22" type="noConversion"/>
  </si>
  <si>
    <t>Version2.3</t>
    <phoneticPr fontId="22" type="noConversion"/>
  </si>
  <si>
    <t>Update ALS test commands provided by Tavys.</t>
    <phoneticPr fontId="22" type="noConversion"/>
  </si>
  <si>
    <t>ledon
led5on
led10on</t>
    <phoneticPr fontId="22" type="noConversion"/>
  </si>
  <si>
    <t>led5off
led10off
ledoff</t>
    <phoneticPr fontId="22" type="noConversion"/>
  </si>
  <si>
    <t>CG-QT/CT1/CT2/CT3:</t>
    <phoneticPr fontId="22" type="noConversion"/>
  </si>
  <si>
    <t>sensorreg --sel als1 --read 0xE4</t>
    <phoneticPr fontId="22" type="noConversion"/>
  </si>
  <si>
    <t>Bright_Ch_4 @ALS_FH_Right</t>
  </si>
  <si>
    <t>Bright_Ch_1 @ALS_FH_Right</t>
    <phoneticPr fontId="28" type="noConversion"/>
  </si>
  <si>
    <t>Bright_Ch_2 @ALS_FH_Right</t>
    <phoneticPr fontId="28" type="noConversion"/>
  </si>
  <si>
    <t>Bright_Ch_3 @ALS_FH_Right</t>
  </si>
  <si>
    <t>Bright_Ch_5 @ALS_FH_Right</t>
  </si>
  <si>
    <t>Temperature@ALS_FH_Right</t>
    <phoneticPr fontId="28" type="noConversion"/>
  </si>
  <si>
    <t>Bright_Ch_1 @ALS_FH_Left</t>
    <phoneticPr fontId="28" type="noConversion"/>
  </si>
  <si>
    <t>Bright_Ch_2 @ALS_FH_Left</t>
    <phoneticPr fontId="28" type="noConversion"/>
  </si>
  <si>
    <t>Bright_Ch_3 @ALS_FH_Left</t>
  </si>
  <si>
    <t>Bright_Ch_4 @ALS_FH_Left</t>
  </si>
  <si>
    <t>Bright_Ch_5 @ALS_FH_Left</t>
  </si>
  <si>
    <t>Temperature@ALS_FH_Left</t>
    <phoneticPr fontId="28" type="noConversion"/>
  </si>
  <si>
    <t>188</t>
  </si>
  <si>
    <t>189</t>
  </si>
  <si>
    <t>190</t>
  </si>
  <si>
    <t>cylinder_ALSOFF
led_ALS1OFF
led_ALS2OFF</t>
    <phoneticPr fontId="22" type="noConversion"/>
  </si>
  <si>
    <t>191</t>
  </si>
  <si>
    <t>192</t>
  </si>
  <si>
    <t>193</t>
  </si>
  <si>
    <t>194</t>
  </si>
  <si>
    <t>195</t>
  </si>
  <si>
    <t>BL_Leakage_Bright_Ch_1@ALS_FH_Right</t>
    <phoneticPr fontId="28" type="noConversion"/>
  </si>
  <si>
    <t>BL_Leakage_Bright_Ch_2@ALS_FH_Right</t>
    <phoneticPr fontId="28" type="noConversion"/>
  </si>
  <si>
    <t>BL_Leakage_Bright_Ch_3@ALS_FH_Right</t>
    <phoneticPr fontId="28" type="noConversion"/>
  </si>
  <si>
    <t>BL_Leakage_Bright_Ch_4@ALS_FH_Right</t>
    <phoneticPr fontId="28" type="noConversion"/>
  </si>
  <si>
    <t>BL_Leakage_Bright_Ch_5@ALS_FH_Right</t>
    <phoneticPr fontId="28" type="noConversion"/>
  </si>
  <si>
    <t>BL_Leakage_Bright_Ch_1@ALS_FH_Left</t>
    <phoneticPr fontId="28" type="noConversion"/>
  </si>
  <si>
    <t>BL_Leakage_Bright_Ch_2@ALS_FH_Left</t>
    <phoneticPr fontId="28" type="noConversion"/>
  </si>
  <si>
    <t>BL_Leakage_Bright_Ch_3@ALS_FH_Left</t>
    <phoneticPr fontId="28" type="noConversion"/>
  </si>
  <si>
    <t>BL_Leakage_Bright_Ch_4@ALS_FH_Left</t>
    <phoneticPr fontId="28" type="noConversion"/>
  </si>
  <si>
    <t>BL_Leakage_Bright_Ch_5@ALS_FH_Left</t>
    <phoneticPr fontId="28" type="noConversion"/>
  </si>
  <si>
    <t>Dark _Response_Bright_Ch_1 @ALS_FH_Right</t>
    <phoneticPr fontId="22" type="noConversion"/>
  </si>
  <si>
    <t>Dark _Response_Bright_Ch_2 @ALS_FH_Right</t>
    <phoneticPr fontId="22" type="noConversion"/>
  </si>
  <si>
    <t>Dark _Response_Bright_Ch_4 @ALS_FH_Right</t>
  </si>
  <si>
    <t>Dark _Response_Bright_Ch_5 @ALS_FH_Right</t>
  </si>
  <si>
    <t>Dark _Response_Bright_Ch_1 @ALS_FH_Left</t>
    <phoneticPr fontId="22" type="noConversion"/>
  </si>
  <si>
    <t>Dark _Response_Bright_Ch_2 @ALS_FH_Left</t>
    <phoneticPr fontId="22" type="noConversion"/>
  </si>
  <si>
    <t>Dark _Response_Bright_Ch_4 @ALS_FH_Left</t>
  </si>
  <si>
    <t>Dark _Response_Bright_Ch_5 @ALS_FH_Left</t>
  </si>
  <si>
    <t>sensor --sel prox --get rev_id</t>
    <phoneticPr fontId="22" type="noConversion"/>
  </si>
  <si>
    <t>sensor --sel prox --get device_id</t>
    <phoneticPr fontId="22" type="noConversion"/>
  </si>
  <si>
    <t>NVM_Format_Rev</t>
    <phoneticPr fontId="27" type="noConversion"/>
  </si>
  <si>
    <t>Integrator_Plant</t>
    <phoneticPr fontId="27" type="noConversion"/>
  </si>
  <si>
    <t>Substrate</t>
    <phoneticPr fontId="27" type="noConversion"/>
  </si>
  <si>
    <t>Driver</t>
    <phoneticPr fontId="27" type="noConversion"/>
  </si>
  <si>
    <t>Kirk</t>
  </si>
  <si>
    <t>IR_Filter</t>
    <phoneticPr fontId="27" type="noConversion"/>
  </si>
  <si>
    <t>Lens2_Spock</t>
    <phoneticPr fontId="27" type="noConversion"/>
  </si>
  <si>
    <t>Sulu_DOE</t>
    <phoneticPr fontId="27" type="noConversion"/>
  </si>
  <si>
    <t>Lens_Holder</t>
    <phoneticPr fontId="27" type="noConversion"/>
  </si>
  <si>
    <t>Shield_Can</t>
    <phoneticPr fontId="27" type="noConversion"/>
  </si>
  <si>
    <t>Flex</t>
  </si>
  <si>
    <t>Stiffener</t>
  </si>
  <si>
    <t>Liner</t>
  </si>
  <si>
    <t>camisp --i2cread 9 0x51 0x0004 2 1</t>
    <phoneticPr fontId="27" type="noConversion"/>
  </si>
  <si>
    <t>camisp --i2cread 9 0x51 0x0005 2 1</t>
    <phoneticPr fontId="27" type="noConversion"/>
  </si>
  <si>
    <t>camisp --i2cread 9 0x51 0x0007 2 1</t>
    <phoneticPr fontId="27" type="noConversion"/>
  </si>
  <si>
    <t>camisp --i2cread 9 0x51 0x0008 2 1</t>
    <phoneticPr fontId="27" type="noConversion"/>
  </si>
  <si>
    <t>camisp --i2cread 9 0x51 0x0009 2 1</t>
    <phoneticPr fontId="27" type="noConversion"/>
  </si>
  <si>
    <t>camisp --i2cread 9 0x51 0x000C 2 1</t>
    <phoneticPr fontId="27" type="noConversion"/>
  </si>
  <si>
    <t>camisp --i2cread 9 0x51 0x000D 2 1</t>
    <phoneticPr fontId="27" type="noConversion"/>
  </si>
  <si>
    <t>camisp --i2cread 9 0x51 0x000E 2 1</t>
    <phoneticPr fontId="27" type="noConversion"/>
  </si>
  <si>
    <t>camisp --i2cread 9 0x51 0x000F 2 1</t>
    <phoneticPr fontId="27" type="noConversion"/>
  </si>
  <si>
    <t>camisp --i2cread 9 0x51 0x0010 2 1</t>
    <phoneticPr fontId="22" type="noConversion"/>
  </si>
  <si>
    <t>camisp --i2cread 9 0x51 0x0011 2 1</t>
    <phoneticPr fontId="27" type="noConversion"/>
  </si>
  <si>
    <t>camisp --i2cread 9 0x51 0x001E 2 1
camisp --exit</t>
    <phoneticPr fontId="27" type="noConversion"/>
  </si>
  <si>
    <t>Version2.4</t>
    <phoneticPr fontId="22" type="noConversion"/>
  </si>
  <si>
    <r>
      <t>C</t>
    </r>
    <r>
      <rPr>
        <sz val="12"/>
        <color indexed="8"/>
        <rFont val="新細明體"/>
        <family val="1"/>
        <charset val="136"/>
      </rPr>
      <t>T2:</t>
    </r>
    <phoneticPr fontId="22" type="noConversion"/>
  </si>
  <si>
    <t>Add Jasper NVM check follow J4xx(Change i2c 5 to i2c 9)</t>
    <phoneticPr fontId="22" type="noConversion"/>
  </si>
  <si>
    <t>camisp --find
camisp --i2cread 9 0x51 0x0000 2 1</t>
    <phoneticPr fontId="27" type="noConversion"/>
  </si>
  <si>
    <t>Version2.5</t>
    <phoneticPr fontId="22" type="noConversion"/>
  </si>
  <si>
    <r>
      <t>Q</t>
    </r>
    <r>
      <rPr>
        <sz val="12"/>
        <color indexed="8"/>
        <rFont val="新細明體"/>
        <family val="1"/>
        <charset val="136"/>
      </rPr>
      <t>T0a:</t>
    </r>
    <phoneticPr fontId="22" type="noConversion"/>
  </si>
  <si>
    <t>Flash_Mode@4x_Strobe</t>
    <phoneticPr fontId="22" type="noConversion"/>
  </si>
  <si>
    <t>1. Remove "camisp --find" and "egpio --pick cpmu --pin 1 --mode output --write 1" and change "camisp --preview on" to "camisp --stream on" of "Flash_Mode@4x_Strobe"</t>
    <phoneticPr fontId="22" type="noConversion"/>
  </si>
  <si>
    <t>Change the i2c bus from 4 to 8, remove "camisp --find" and "egpio --pick cpmu --pin 1 --mode output --write 1" and change "camisp --preview on" to "camisp --stream on" of "Flash_Mode@4x_Strobe"</t>
    <phoneticPr fontId="22" type="noConversion"/>
  </si>
  <si>
    <t>[15.49,18.72]</t>
    <phoneticPr fontId="22" type="noConversion"/>
  </si>
  <si>
    <t>[75.75,85.81]</t>
    <phoneticPr fontId="22" type="noConversion"/>
  </si>
  <si>
    <t>SCRP_LPP_FREQ_Free_Air_Cal</t>
    <phoneticPr fontId="27" type="noConversion"/>
  </si>
  <si>
    <t>2. Update test limit of "SCRP_LPP_Inductance_Free_Air_Cal" and "SCRP_LPP_FREQ_Free_Air_Cal"</t>
    <phoneticPr fontId="22" type="noConversion"/>
  </si>
  <si>
    <t>3. Change all "socgpio --pin 18 --output 0/1" to "pmugpio --pin 18 --output 0/1 --pushpull" for scorpius test</t>
    <phoneticPr fontId="22" type="noConversion"/>
  </si>
  <si>
    <t>BELLATRIX 8-bit: 0x26, 7-bit: 0x13</t>
    <phoneticPr fontId="22" type="noConversion"/>
  </si>
  <si>
    <t>Version2.6</t>
    <phoneticPr fontId="22" type="noConversion"/>
  </si>
  <si>
    <t>1. Add one more "audio -r" and change cmd to "processaudio --pick audio-mapper -i process0 --options "--in [0] --out [0,2,4,6,8,10,12,14]" --out_channels 16" for SPK test</t>
    <phoneticPr fontId="22" type="noConversion"/>
  </si>
  <si>
    <t>rdar://60567109 (J5xx P1 QT station Speaker and Mic Test Coverage Review)</t>
    <phoneticPr fontId="22" type="noConversion"/>
  </si>
  <si>
    <r>
      <t>CT</t>
    </r>
    <r>
      <rPr>
        <sz val="12"/>
        <color rgb="FF000000"/>
        <rFont val="新細明體"/>
        <family val="1"/>
        <charset val="136"/>
      </rPr>
      <t>1</t>
    </r>
    <r>
      <rPr>
        <sz val="12"/>
        <color rgb="FF000000"/>
        <rFont val="Microsoft YaHei"/>
        <family val="1"/>
        <charset val="134"/>
      </rPr>
      <t>:</t>
    </r>
    <phoneticPr fontId="22" type="noConversion"/>
  </si>
  <si>
    <t>motor_VOLUPON
delay 0.8s
motor_READVOLUP
motor_VOLUPOFF
delay 0.2s</t>
    <phoneticPr fontId="22" type="noConversion"/>
  </si>
  <si>
    <t>1.Remove"memrw --32 0x23c1002c8 0x74201" for CT1 button test.</t>
    <phoneticPr fontId="22" type="noConversion"/>
  </si>
  <si>
    <t>By Jonney Liang</t>
    <phoneticPr fontId="22" type="noConversion"/>
  </si>
  <si>
    <t>Version2.7</t>
    <phoneticPr fontId="22" type="noConversion"/>
  </si>
  <si>
    <t>motor_VOLDNON
delay 0.8s
motor_READVOLDN
motor_VOLDNOFF
delay 0.2s</t>
    <phoneticPr fontId="22" type="noConversion"/>
  </si>
  <si>
    <t>motor_POWERON
delay 0.8s
motor_READPOWER
motor_POWEROFF
delay 0.2s</t>
    <phoneticPr fontId="22" type="noConversion"/>
  </si>
  <si>
    <t>Jasper_Detect</t>
    <phoneticPr fontId="22" type="noConversion"/>
  </si>
  <si>
    <t>Version2.8</t>
    <phoneticPr fontId="22" type="noConversion"/>
  </si>
  <si>
    <t>touch --off
touch --on
touch --load_firmware</t>
    <phoneticPr fontId="22" type="noConversion"/>
  </si>
  <si>
    <t>Duplicate with "Pearl_Status"</t>
    <phoneticPr fontId="22" type="noConversion"/>
  </si>
  <si>
    <t>1. Add "camisp --method powerdevice on 0x05FFFFFF" in "Jasper_Detect"</t>
    <phoneticPr fontId="22" type="noConversion"/>
  </si>
  <si>
    <t>1. Add "camisp --exit;camisp --pick front1;camisp --on" before Titus nvm check</t>
    <phoneticPr fontId="22" type="noConversion"/>
  </si>
  <si>
    <t>2. Remove "Pearl_Capacitance_Test", "Rigel_SN_and_fault_status" and "Rigel_State"</t>
    <phoneticPr fontId="22" type="noConversion"/>
  </si>
  <si>
    <t>2. Update SPK CMD to "processaudio -p fft -i process2 -o "--normalize false"" and "processaudio -p rms -i process2"</t>
    <phoneticPr fontId="22" type="noConversion"/>
  </si>
  <si>
    <t>Jasper_Status_Check</t>
    <phoneticPr fontId="22" type="noConversion"/>
  </si>
  <si>
    <t>3. Add "camisp --method powerdevice on 0x05FFFFFF" in Jasper_Status_Check</t>
    <phoneticPr fontId="22" type="noConversion"/>
  </si>
  <si>
    <t>Version2.9</t>
    <phoneticPr fontId="22" type="noConversion"/>
  </si>
  <si>
    <r>
      <t>Q</t>
    </r>
    <r>
      <rPr>
        <sz val="12"/>
        <color indexed="8"/>
        <rFont val="新細明體"/>
        <family val="1"/>
        <charset val="136"/>
      </rPr>
      <t>T0a:</t>
    </r>
    <phoneticPr fontId="22" type="noConversion"/>
  </si>
  <si>
    <r>
      <t>C</t>
    </r>
    <r>
      <rPr>
        <sz val="12"/>
        <color indexed="8"/>
        <rFont val="新細明體"/>
        <family val="1"/>
        <charset val="136"/>
      </rPr>
      <t>T2:</t>
    </r>
    <phoneticPr fontId="22" type="noConversion"/>
  </si>
  <si>
    <t>By Han Wang</t>
    <phoneticPr fontId="22" type="noConversion"/>
  </si>
  <si>
    <t>1. Update J51x board ID: J517(Wifi) 0x08/0x0A  J518(Cell) 0x0C/0x0E</t>
    <phoneticPr fontId="22" type="noConversion"/>
  </si>
  <si>
    <t>sensorreg --sel als2 --read 0xE4</t>
    <phoneticPr fontId="22" type="noConversion"/>
  </si>
  <si>
    <t>2. Remove "EDP_BER_Test"</t>
    <phoneticPr fontId="22" type="noConversion"/>
  </si>
  <si>
    <t>Version2.10</t>
    <phoneticPr fontId="22" type="noConversion"/>
  </si>
  <si>
    <t>Magnetometer</t>
    <phoneticPr fontId="22" type="noConversion"/>
  </si>
  <si>
    <t>EDP_BER_Test</t>
    <phoneticPr fontId="22" type="noConversion"/>
  </si>
  <si>
    <t>1. Update SPK CMD from "memrw --32 0x23c1000f8 0x004702A1" to "memrw --32 0x23c1000f8 0x4722A1"</t>
    <phoneticPr fontId="22" type="noConversion"/>
  </si>
  <si>
    <t>1. Add "egpio --pick aop -n 25 --pull up" and "egpio --pick aop -n 26 --pull up" in test item "Device_ID@ALS_FH_Right"</t>
    <phoneticPr fontId="22" type="noConversion"/>
  </si>
  <si>
    <t>2. Change "Magnetometer VA_Version" to 0x52</t>
    <phoneticPr fontId="22" type="noConversion"/>
  </si>
  <si>
    <t>1. Remove "EDP_BER_Test"</t>
    <phoneticPr fontId="22" type="noConversion"/>
  </si>
  <si>
    <t>CT3:</t>
    <phoneticPr fontId="22" type="noConversion"/>
  </si>
  <si>
    <t>2. Remove "memrw --32 0x22bd54094" in "Streaming_Validateconfig_Results"</t>
    <phoneticPr fontId="22" type="noConversion"/>
  </si>
  <si>
    <t>[3,3]</t>
    <phoneticPr fontId="45" type="noConversion"/>
  </si>
  <si>
    <t>[1,255]</t>
    <phoneticPr fontId="45" type="noConversion"/>
  </si>
  <si>
    <t>[0,0]</t>
    <phoneticPr fontId="45" type="noConversion"/>
  </si>
  <si>
    <t>[2,2]</t>
    <phoneticPr fontId="45" type="noConversion"/>
  </si>
  <si>
    <t>[0,3]</t>
    <phoneticPr fontId="45" type="noConversion"/>
  </si>
  <si>
    <t>[6,6]</t>
    <phoneticPr fontId="45" type="noConversion"/>
  </si>
  <si>
    <t>[1,7]</t>
    <phoneticPr fontId="45" type="noConversion"/>
  </si>
  <si>
    <t>[16,32]</t>
    <phoneticPr fontId="45" type="noConversion"/>
  </si>
  <si>
    <t>[0,0]</t>
    <phoneticPr fontId="27" type="noConversion"/>
  </si>
  <si>
    <t>[53,53]</t>
    <phoneticPr fontId="45" type="noConversion"/>
  </si>
  <si>
    <t>[12,12]</t>
    <phoneticPr fontId="45" type="noConversion"/>
  </si>
  <si>
    <t>[5,5]</t>
    <phoneticPr fontId="27" type="noConversion"/>
  </si>
  <si>
    <t>[0,5]</t>
    <phoneticPr fontId="45" type="noConversion"/>
  </si>
  <si>
    <t>[0,1]</t>
    <phoneticPr fontId="45" type="noConversion"/>
  </si>
  <si>
    <t>[5,5]</t>
    <phoneticPr fontId="45" type="noConversion"/>
  </si>
  <si>
    <t>camisp --pick front
camisp --on
camisp --nvm
camisp --sn</t>
    <phoneticPr fontId="22" type="noConversion"/>
  </si>
  <si>
    <t>Version2.11</t>
    <phoneticPr fontId="22" type="noConversion"/>
  </si>
  <si>
    <t>sensor --sel als2 --conntest</t>
    <phoneticPr fontId="32" type="noConversion"/>
  </si>
  <si>
    <t>reg select Potomac
reg read 0x1E3C 3 
reg read 0x1EC3 1</t>
    <phoneticPr fontId="22" type="noConversion"/>
  </si>
  <si>
    <t>Rear_Camera_Build</t>
    <phoneticPr fontId="22" type="noConversion"/>
  </si>
  <si>
    <t>Rear_Camera_Flex_Variant</t>
    <phoneticPr fontId="22" type="noConversion"/>
  </si>
  <si>
    <t>Ohio_Build</t>
    <phoneticPr fontId="22" type="noConversion"/>
  </si>
  <si>
    <t>1. Add "egpio --pick aop -n 25 --pull up" and "egpio --pick aop -n 26 --pull up" in test item "Device_ID@ALS_FH_Right"</t>
    <phoneticPr fontId="22" type="noConversion"/>
  </si>
  <si>
    <t>1. Update "Rear_Camera_Build" limit to [16,32], "Rear_Camera_Flex_Variant" limit to [1,7]</t>
    <phoneticPr fontId="22" type="noConversion"/>
  </si>
  <si>
    <t>2. Update "Ohio_Build" limit to [32,32]||[16,16]], "Ohio_Stiffener_Revision" limit to [1,2]</t>
    <phoneticPr fontId="22" type="noConversion"/>
  </si>
  <si>
    <t xml:space="preserve">3. Remove Test_software_revision, General Info Checksum, Color Cal 1 Checksum,Color Cal 2 Checksum [7:0],Color Shading Checksum [7:0],Component/machine info Checksum [7:0] for FCAM
</t>
    <phoneticPr fontId="22" type="noConversion"/>
  </si>
  <si>
    <t>4. Update "Titus_B2B_Detect_Test" cmd to "camisp --i2cread 7 0x66 0x8860 2 4"</t>
    <phoneticPr fontId="22" type="noConversion"/>
  </si>
  <si>
    <t>5. Update battery ERS of J52x</t>
    <phoneticPr fontId="22" type="noConversion"/>
  </si>
  <si>
    <t>CG-QT:</t>
    <phoneticPr fontId="22" type="noConversion"/>
  </si>
  <si>
    <t>Version2.12</t>
    <phoneticPr fontId="22" type="noConversion"/>
  </si>
  <si>
    <t>bl -r
reg select Potomac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2" type="noConversion"/>
  </si>
  <si>
    <t>pmuadc --sel cpmu2 --read ildo2</t>
    <phoneticPr fontId="22" type="noConversion"/>
  </si>
  <si>
    <t>pmuadc --sel cpmu2 --read ildo4</t>
    <phoneticPr fontId="22" type="noConversion"/>
  </si>
  <si>
    <t>pmuadc --sel cpmu2 --read ildo1</t>
    <phoneticPr fontId="22" type="noConversion"/>
  </si>
  <si>
    <t>CG-QT/CT1/CT2/CT3:</t>
    <phoneticPr fontId="22" type="noConversion"/>
  </si>
  <si>
    <t>iPad-1_CB</t>
    <phoneticPr fontId="22" type="noConversion"/>
  </si>
  <si>
    <t>1. Change "pmuadc --sel cpmu" to "pmuadc --sel cpmu2" for Jasper related test</t>
    <phoneticPr fontId="22" type="noConversion"/>
  </si>
  <si>
    <t>2. Remove "iPad-1_CB".</t>
    <phoneticPr fontId="22" type="noConversion"/>
  </si>
  <si>
    <t>1. Remove "prox" related test coverage due to diags not support</t>
    <phoneticPr fontId="22" type="noConversion"/>
  </si>
  <si>
    <t>Version2.13</t>
    <phoneticPr fontId="22" type="noConversion"/>
  </si>
  <si>
    <t>QT0a/CT1/CT3:</t>
    <phoneticPr fontId="22" type="noConversion"/>
  </si>
  <si>
    <t>1. Update test cmd to "charge --setma 100 --setmv 9000 --force" and "i2c -z 2 -m 0x07 0x75 0x1932 0x20 0x20" for "Consumer_Mode-9V_Charge_Voltage"</t>
    <phoneticPr fontId="22" type="noConversion"/>
  </si>
  <si>
    <t>1. Update test cmd of "Titus_B2B_Detect_Test"</t>
    <phoneticPr fontId="22" type="noConversion"/>
  </si>
  <si>
    <t>2. Change cmd to "reg select cpmu" for "Juliet-DVDD_Voltage"</t>
    <phoneticPr fontId="22" type="noConversion"/>
  </si>
  <si>
    <r>
      <t>F</t>
    </r>
    <r>
      <rPr>
        <sz val="12"/>
        <color indexed="8"/>
        <rFont val="新細明體"/>
        <family val="1"/>
        <charset val="136"/>
      </rPr>
      <t>OS:</t>
    </r>
    <phoneticPr fontId="22" type="noConversion"/>
  </si>
  <si>
    <t>1. Disable camera preview test items</t>
    <phoneticPr fontId="22" type="noConversion"/>
  </si>
  <si>
    <t>Update the logic to judge "stream on" of "Streaming_Validateconfig_Results"</t>
    <phoneticPr fontId="22" type="noConversion"/>
  </si>
  <si>
    <t>Version2.14</t>
    <phoneticPr fontId="22" type="noConversion"/>
  </si>
  <si>
    <t>Titus_B2B_Detect_Test</t>
    <phoneticPr fontId="22" type="noConversion"/>
  </si>
  <si>
    <t>1. Update cmd to "egpio --pick nub -n 14 --read" of "Titus_B2B_Detect_Test"</t>
    <phoneticPr fontId="22" type="noConversion"/>
  </si>
  <si>
    <t xml:space="preserve">Compare_LCM_80_Digits_SN_From_SFC_And_EEPROM </t>
    <phoneticPr fontId="22" type="noConversion"/>
  </si>
  <si>
    <t>Version2.15</t>
    <phoneticPr fontId="22" type="noConversion"/>
  </si>
  <si>
    <t>WirelessPower</t>
    <phoneticPr fontId="22" type="noConversion"/>
  </si>
  <si>
    <t>By Han Wang</t>
    <phoneticPr fontId="22" type="noConversion"/>
  </si>
  <si>
    <t>#Need to catch byte1-4,  Floating point value read from ADC (eg 0xYYYYYYYY)#Need upload Attributes</t>
    <phoneticPr fontId="22" type="noConversion"/>
  </si>
  <si>
    <t>sensor --sel prox --get nvm</t>
    <phoneticPr fontId="22" type="noConversion"/>
  </si>
  <si>
    <t>Diags not support</t>
    <phoneticPr fontId="22" type="noConversion"/>
  </si>
  <si>
    <t>camisp --nvmdump</t>
    <phoneticPr fontId="28" type="noConversion"/>
  </si>
  <si>
    <t>sensorreg --sel als1 --read 0xE4</t>
    <phoneticPr fontId="22" type="noConversion"/>
  </si>
  <si>
    <t>sensorreg --sel als1 --read 0xE6</t>
    <phoneticPr fontId="22" type="noConversion"/>
  </si>
  <si>
    <t>sensor --sel als1 --init
sensor --sel als1 --set gain 16
sensor --sel als1 --set integration_cycles 148
sensor --sel als1 --sample 3 --stream</t>
    <phoneticPr fontId="28" type="noConversion"/>
  </si>
  <si>
    <t>sensor --sel als2 --get chip_id</t>
    <phoneticPr fontId="22" type="noConversion"/>
  </si>
  <si>
    <t>sensorreg --sel als2 --read 0xE4</t>
    <phoneticPr fontId="22" type="noConversion"/>
  </si>
  <si>
    <t>sensorreg --sel als2 --read 0xE6</t>
    <phoneticPr fontId="22" type="noConversion"/>
  </si>
  <si>
    <t>[0x54,0x56]</t>
    <phoneticPr fontId="27" type="noConversion"/>
  </si>
  <si>
    <t>[0x42]</t>
    <phoneticPr fontId="27" type="noConversion"/>
  </si>
  <si>
    <t>[0x0D]</t>
    <phoneticPr fontId="27" type="noConversion"/>
  </si>
  <si>
    <t>[0xE]</t>
    <phoneticPr fontId="27" type="noConversion"/>
  </si>
  <si>
    <t>[0x0]</t>
    <phoneticPr fontId="27" type="noConversion"/>
  </si>
  <si>
    <t>[0x2B]</t>
    <phoneticPr fontId="22" type="noConversion"/>
  </si>
  <si>
    <t>Version2.16</t>
    <phoneticPr fontId="22" type="noConversion"/>
  </si>
  <si>
    <t>Sim_Card_Test</t>
    <phoneticPr fontId="22" type="noConversion"/>
  </si>
  <si>
    <r>
      <t>2</t>
    </r>
    <r>
      <rPr>
        <sz val="12"/>
        <color indexed="8"/>
        <rFont val="新細明體"/>
        <family val="1"/>
        <charset val="136"/>
      </rPr>
      <t>. Update Jasper NVM related test item limits.</t>
    </r>
    <phoneticPr fontId="22" type="noConversion"/>
  </si>
  <si>
    <t>Add "WirelessPower_Flex_Connectivity" related test with latest ERS "J5xx FATP Scorpius ERS (QT0a &amp; QT4) P1_v1.2 20200318.pdf"</t>
    <phoneticPr fontId="22" type="noConversion"/>
  </si>
  <si>
    <t>[0x2]</t>
    <phoneticPr fontId="22" type="noConversion"/>
  </si>
  <si>
    <t>[0x1]</t>
    <phoneticPr fontId="22" type="noConversion"/>
  </si>
  <si>
    <t>camisp --find
pmuadc --read all</t>
    <phoneticPr fontId="22" type="noConversion"/>
  </si>
  <si>
    <t>QF need to root in fatp pattern</t>
    <phoneticPr fontId="22" type="noConversion"/>
  </si>
  <si>
    <t>rtc --set 20190613023348</t>
    <phoneticPr fontId="22" type="noConversion"/>
  </si>
  <si>
    <t>OverallTestResult</t>
    <phoneticPr fontId="32" type="noConversion"/>
  </si>
  <si>
    <t>OverallTestResult</t>
  </si>
  <si>
    <t>CPort0DOWNUSBFSPresence</t>
    <phoneticPr fontId="32" type="noConversion"/>
  </si>
  <si>
    <t>DCR</t>
  </si>
  <si>
    <t>TBTReadThroughputMBps</t>
  </si>
  <si>
    <t>TBTWriteThroughputMBps</t>
  </si>
  <si>
    <t>B0AC_1</t>
  </si>
  <si>
    <t>B0AV_1</t>
  </si>
  <si>
    <t>DxVD_1</t>
  </si>
  <si>
    <t>potomac_vbus_1</t>
  </si>
  <si>
    <t>potomac_ibus_in_hg_1</t>
  </si>
  <si>
    <t>potomac_ibus_in_lg_1</t>
  </si>
  <si>
    <t>BRSC_1</t>
  </si>
  <si>
    <t>titanium_current_1</t>
  </si>
  <si>
    <t>titanium_voltage_1</t>
  </si>
  <si>
    <t>B0AC_2</t>
  </si>
  <si>
    <t>B0AV_2</t>
  </si>
  <si>
    <t>DxVD_2</t>
  </si>
  <si>
    <t>potomac_vbus_2</t>
  </si>
  <si>
    <t>potomac_ibus_in_hg_2</t>
  </si>
  <si>
    <t>potomac_ibus_in_lg_2</t>
  </si>
  <si>
    <t>BRSC_2</t>
  </si>
  <si>
    <t>titanium_current_2</t>
  </si>
  <si>
    <t>titanium_voltage_2</t>
  </si>
  <si>
    <t>DeviceEnumeration</t>
  </si>
  <si>
    <t>linkCedarP0laneCount</t>
  </si>
  <si>
    <t>linkCedarP0linkBandwidthMbps</t>
  </si>
  <si>
    <t>linkCedarP0status</t>
  </si>
  <si>
    <t>dP0Lane0ErrorCount</t>
  </si>
  <si>
    <t>dP0Lane1ErrorCount</t>
  </si>
  <si>
    <t>dP0Lane2ErrorCount</t>
  </si>
  <si>
    <t>dP0Lane3ErrorCount</t>
  </si>
  <si>
    <t>Reset;</t>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</si>
  <si>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</si>
  <si>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</si>
  <si>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t>I2C4_Sweep_Test</t>
    <phoneticPr fontId="28" type="noConversion"/>
  </si>
  <si>
    <t>1. Update the logic of QF "I2C4_Sweep_Test"</t>
    <phoneticPr fontId="22" type="noConversion"/>
  </si>
  <si>
    <t>CG-QT/CT2/CT3:</t>
    <phoneticPr fontId="22" type="noConversion"/>
  </si>
  <si>
    <t>1. Update "Jasper status check" pass logic, the output of 0x40 is 0x88, 0x3D is 0x3E</t>
    <phoneticPr fontId="22" type="noConversion"/>
  </si>
  <si>
    <t xml:space="preserve">pmuadc --sel cpmu --read vldo5 </t>
    <phoneticPr fontId="22" type="noConversion"/>
  </si>
  <si>
    <t>Version2.17</t>
    <phoneticPr fontId="22" type="noConversion"/>
  </si>
  <si>
    <r>
      <t>Q</t>
    </r>
    <r>
      <rPr>
        <sz val="12"/>
        <color indexed="8"/>
        <rFont val="新細明體"/>
        <family val="1"/>
        <charset val="136"/>
      </rPr>
      <t>T0a/CT1/CT2/FOS/CT3:</t>
    </r>
    <phoneticPr fontId="22" type="noConversion"/>
  </si>
  <si>
    <t>1. Update "Battery Cell_Disconnect_Check" cmd from "reg read 0x501C" to "reg read 0x9F1C"</t>
    <phoneticPr fontId="22" type="noConversion"/>
  </si>
  <si>
    <t>1. Update "Juliet-AVDD_Voltage/Current" cmd to "pmuadc --sel cpmu --read vldo5 " and "pmuadc --sel cpmu --read ildo5"</t>
    <phoneticPr fontId="22" type="noConversion"/>
  </si>
  <si>
    <t>Cell: 0x1C or 1E; WIFI: 0x18 or 0x1A
J517 0x08/0x0A  J518 0x0C/0x0E</t>
    <phoneticPr fontId="22" type="noConversion"/>
  </si>
  <si>
    <t>3. Add one more logic for "Sim_Card_Test" : QN: If 0x1C/0x1E(esim), skip test sim card, QF: If 0x0C/0x0E(esim), skip test sim card</t>
    <phoneticPr fontId="22" type="noConversion"/>
  </si>
  <si>
    <t>Version2.18</t>
    <phoneticPr fontId="22" type="noConversion"/>
  </si>
  <si>
    <t>camisp --find
camisp --pick back1 
camisp --preview on
camisp --preview off
camisp --exit</t>
    <phoneticPr fontId="22" type="noConversion"/>
  </si>
  <si>
    <t>pattern --fatp 20</t>
    <phoneticPr fontId="22" type="noConversion"/>
  </si>
  <si>
    <t>camisp --find
camisp --pick front
camisp --preview on
camisp --preview off
camisp --exit</t>
    <phoneticPr fontId="22" type="noConversion"/>
  </si>
  <si>
    <t>bl -l
sn</t>
    <phoneticPr fontId="27" type="noConversion"/>
  </si>
  <si>
    <t>pmuadc --sel euphrates --read vbat</t>
    <phoneticPr fontId="28" type="noConversion"/>
  </si>
  <si>
    <t>[NA,NA]</t>
    <phoneticPr fontId="22" type="noConversion"/>
  </si>
  <si>
    <t>pmuadc --sel cpmu --read ildo3</t>
    <phoneticPr fontId="22" type="noConversion"/>
  </si>
  <si>
    <t>pmuadc --sel cpmu --read ildo5</t>
    <phoneticPr fontId="22" type="noConversion"/>
  </si>
  <si>
    <t>Juliet-PP1V8_VDDIO_Current</t>
    <phoneticPr fontId="22" type="noConversion"/>
  </si>
  <si>
    <t>Juliet-PP1V215_DVDD_Current</t>
    <phoneticPr fontId="22" type="noConversion"/>
  </si>
  <si>
    <t>Juliet-PP2V85_AVDD_Voltage</t>
    <phoneticPr fontId="22" type="noConversion"/>
  </si>
  <si>
    <t>Juliet-PP1V8_VDDIO_Voltage</t>
    <phoneticPr fontId="22" type="noConversion"/>
  </si>
  <si>
    <t>Juliet-PP2V85_AVDD_Current</t>
    <phoneticPr fontId="22" type="noConversion"/>
  </si>
  <si>
    <t>1. Update Juliet VDDIO/DVDD/AVDD related test items.</t>
    <phoneticPr fontId="22" type="noConversion"/>
  </si>
  <si>
    <t>2. Change "Rear_Camera_Plant_Code" limit from [0,0] to [0,1]</t>
    <phoneticPr fontId="22" type="noConversion"/>
  </si>
  <si>
    <t>Version2.19</t>
    <phoneticPr fontId="22" type="noConversion"/>
  </si>
  <si>
    <t>CG-QT/FOS:</t>
    <phoneticPr fontId="22" type="noConversion"/>
  </si>
  <si>
    <t>1. Add "bl -n" in "Pattern_YM_Test" test item only for QF</t>
    <phoneticPr fontId="22" type="noConversion"/>
  </si>
  <si>
    <t>1. Enable "Grape Short_Test"</t>
    <phoneticPr fontId="22" type="noConversion"/>
  </si>
  <si>
    <t>Version2.20</t>
    <phoneticPr fontId="22" type="noConversion"/>
  </si>
  <si>
    <t>[NA,NA]</t>
    <phoneticPr fontId="27" type="noConversion"/>
  </si>
  <si>
    <t>cylinder_ALSOFF</t>
    <phoneticPr fontId="28" type="noConversion"/>
  </si>
  <si>
    <r>
      <t>C</t>
    </r>
    <r>
      <rPr>
        <sz val="12"/>
        <color indexed="8"/>
        <rFont val="新細明體"/>
        <family val="1"/>
        <charset val="136"/>
      </rPr>
      <t>T3:</t>
    </r>
    <phoneticPr fontId="22" type="noConversion"/>
  </si>
  <si>
    <t>1. Add ALS BL_Leakage for both project.</t>
    <phoneticPr fontId="22" type="noConversion"/>
  </si>
  <si>
    <t>pmubutton</t>
    <phoneticPr fontId="22" type="noConversion"/>
  </si>
  <si>
    <t>2. Add pmu button test for both project.</t>
    <phoneticPr fontId="22" type="noConversion"/>
  </si>
  <si>
    <t>J51x Only</t>
    <phoneticPr fontId="22" type="noConversion"/>
  </si>
  <si>
    <r>
      <t>C</t>
    </r>
    <r>
      <rPr>
        <sz val="12"/>
        <color indexed="8"/>
        <rFont val="新細明體"/>
        <family val="1"/>
        <charset val="136"/>
      </rPr>
      <t>onfirmed with Xiaochen</t>
    </r>
    <phoneticPr fontId="22" type="noConversion"/>
  </si>
  <si>
    <t>1. Remove the limit of ALS BL_Leakage for both project, and will data collection during P1.</t>
    <phoneticPr fontId="22"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</si>
  <si>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2"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</si>
  <si>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2" type="noConversion"/>
  </si>
  <si>
    <t>Version2.21</t>
    <phoneticPr fontId="22"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</si>
  <si>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2" type="noConversion"/>
  </si>
  <si>
    <r>
      <t>1</t>
    </r>
    <r>
      <rPr>
        <sz val="12"/>
        <color indexed="8"/>
        <rFont val="新細明體"/>
        <family val="1"/>
        <charset val="136"/>
      </rPr>
      <t>. Disable orion HS test.</t>
    </r>
    <phoneticPr fontId="22" type="noConversion"/>
  </si>
  <si>
    <t>1. Add Penrose related test.</t>
    <phoneticPr fontId="22" type="noConversion"/>
  </si>
  <si>
    <r>
      <t>2</t>
    </r>
    <r>
      <rPr>
        <sz val="12"/>
        <color indexed="8"/>
        <rFont val="新細明體"/>
        <family val="1"/>
        <charset val="136"/>
      </rPr>
      <t>. Enable Jasper Firing test</t>
    </r>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</si>
  <si>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</si>
  <si>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led_ALS2ON(mode2)
led_ALS2OFF</t>
    <phoneticPr fontId="22" type="noConversion"/>
  </si>
  <si>
    <t>led_ALS2ON(mode4)
led_ALS2OFF</t>
    <phoneticPr fontId="22" type="noConversion"/>
  </si>
  <si>
    <t>led_ALS2ON(mode6)
led_ALS2OFF</t>
    <phoneticPr fontId="22" type="noConversion"/>
  </si>
  <si>
    <t>1. Update NCC limit to [10545,11600] and FCC limit to [8435,12650]</t>
    <phoneticPr fontId="22" type="noConversion"/>
  </si>
  <si>
    <t>Version2.22</t>
    <phoneticPr fontId="22" type="noConversion"/>
  </si>
  <si>
    <t>Cell: 0x1C or 0x1E; WIFI: 0x18 or 0x1A
J517 0x08/0x0A  J518 0x0C/0x0E</t>
    <phoneticPr fontId="22" type="noConversion"/>
  </si>
  <si>
    <t>[0006485E:0A40013A] :-) pmuadc --sel cpmu --read vldo5
PMU ADC test
expansion cpmu: vldo5: 2860.5006 Mv</t>
    <phoneticPr fontId="22" type="noConversion"/>
  </si>
  <si>
    <t xml:space="preserve">[0006485E:0A40013A] :-) pmuadc --sel cpmu --read ildo5
PMU ADC test
expansion cpmu: ildo5: 0.1318 mA
[0006485E:0A40013A] :-)  </t>
    <phoneticPr fontId="22" type="noConversion"/>
  </si>
  <si>
    <t>1. Update battery Qmax limit to [10700,12300]</t>
    <phoneticPr fontId="22" type="noConversion"/>
  </si>
  <si>
    <t>Version2.23</t>
    <phoneticPr fontId="22" type="noConversion"/>
  </si>
  <si>
    <t>By Wendy</t>
    <phoneticPr fontId="22" type="noConversion"/>
  </si>
  <si>
    <t>QT0a:</t>
    <phoneticPr fontId="22" type="noConversion"/>
  </si>
  <si>
    <t>1. Update SPK frequency from 2.4kHz to 3.5kHz and limit</t>
    <phoneticPr fontId="22" type="noConversion"/>
  </si>
  <si>
    <t>1. Update the logic to catch 0x520 for Scorpius TX_FW_Version</t>
    <phoneticPr fontId="22" type="noConversion"/>
  </si>
  <si>
    <t>2. Update SCRP_LPP_Inductance_Free_Air_Cal test cmd to smokey ScorpiusHid --run --test "Set" --args "ReportID=0x05, ReportPayload='{0x00, 0x46}'"</t>
    <phoneticPr fontId="22" type="noConversion"/>
  </si>
  <si>
    <t>Read Sealed status with "device -k GasGauge -p"</t>
    <phoneticPr fontId="22" type="noConversion"/>
  </si>
  <si>
    <t>Add_Attribute_LCM_CFG</t>
    <phoneticPr fontId="22" type="noConversion"/>
  </si>
  <si>
    <t>196</t>
  </si>
  <si>
    <t>Version2.24</t>
    <phoneticPr fontId="22" type="noConversion"/>
  </si>
  <si>
    <t>QT0a/CT1/FOS/CT3:</t>
    <phoneticPr fontId="22" type="noConversion"/>
  </si>
  <si>
    <t>1. Add "Battery Seal Status Check"</t>
    <phoneticPr fontId="22" type="noConversion"/>
  </si>
  <si>
    <t>VA_Version</t>
    <phoneticPr fontId="22" type="noConversion"/>
  </si>
  <si>
    <r>
      <t>[0x52||</t>
    </r>
    <r>
      <rPr>
        <sz val="12"/>
        <color rgb="FF0070C0"/>
        <rFont val="Times New Roman"/>
        <family val="1"/>
      </rPr>
      <t>0x92</t>
    </r>
    <r>
      <rPr>
        <sz val="12"/>
        <color indexed="8"/>
        <rFont val="Times New Roman"/>
        <family val="1"/>
      </rPr>
      <t>]</t>
    </r>
    <phoneticPr fontId="22" type="noConversion"/>
  </si>
  <si>
    <t>1. Add "0x92" for "Magnetometer_VA_Version"</t>
    <phoneticPr fontId="22" type="noConversion"/>
  </si>
  <si>
    <r>
      <t>CT1</t>
    </r>
    <r>
      <rPr>
        <sz val="12"/>
        <color indexed="8"/>
        <rFont val="新細明體"/>
        <family val="1"/>
        <charset val="136"/>
      </rPr>
      <t>/CT3</t>
    </r>
    <r>
      <rPr>
        <sz val="12"/>
        <color indexed="8"/>
        <rFont val="新細明體"/>
        <family val="1"/>
        <charset val="136"/>
      </rPr>
      <t>:</t>
    </r>
    <phoneticPr fontId="22" type="noConversion"/>
  </si>
  <si>
    <t>Seal_Status_Check</t>
    <phoneticPr fontId="22" type="noConversion"/>
  </si>
  <si>
    <t>Version2.25</t>
    <phoneticPr fontId="22" type="noConversion"/>
  </si>
  <si>
    <t>wait 20 
sensor --sel pressure --init
sensorreg --sel pressure -r 0xD0 1 
sensorreg --sel pressure -r 0xF3 3
sensorreg --sel pressure -r 0x80 36
sensorreg --sel pressure -r 0xF7 6
sensor --sel pressure --sample 1000ms --stats 
sensor --sel pressure --turnoff</t>
    <phoneticPr fontId="22" type="noConversion"/>
  </si>
  <si>
    <t>CT2:</t>
    <phoneticPr fontId="22" type="noConversion"/>
  </si>
  <si>
    <t>1. Update the logic to add "egpio --pick aop -n 25 --pull up" and "egpio --pick aop -n 26 --pull up" before "sensor --sel als1 --init" in test item "Interrupt_Test@FH_RIGHT"</t>
    <phoneticPr fontId="22" type="noConversion"/>
  </si>
  <si>
    <r>
      <t>CT3</t>
    </r>
    <r>
      <rPr>
        <sz val="12"/>
        <color indexed="8"/>
        <rFont val="新細明體"/>
        <family val="1"/>
        <charset val="136"/>
      </rPr>
      <t>:</t>
    </r>
    <phoneticPr fontId="22" type="noConversion"/>
  </si>
  <si>
    <t>1. Update the logic to add "egpio --pick aop -n 25 --pull up" and "egpio --pick aop -n 26 --pull up" before "sensor --sel als1 --init" in test item "Device_ID@ALS_FH_Right"</t>
    <phoneticPr fontId="22" type="noConversion"/>
  </si>
  <si>
    <t>sensor --sel als1 --init
sensor --sel als1 --set gain 16
sensor --sel als1 --set integration_cycles 148
sensor --sel als1 --sample 3 --stream</t>
    <phoneticPr fontId="28" type="noConversion"/>
  </si>
  <si>
    <t>Dotara_Heart_Beat_Connection_Test</t>
    <phoneticPr fontId="22" type="noConversion"/>
  </si>
  <si>
    <t>Grape_to_Dotara_Sync_Connection_Test</t>
    <phoneticPr fontId="22" type="noConversion"/>
  </si>
  <si>
    <t>Dotara_to_AOP_IRQ_Connection_Test</t>
    <phoneticPr fontId="22" type="noConversion"/>
  </si>
  <si>
    <t>AOP_to_Dotara_Connection_Test</t>
    <phoneticPr fontId="22" type="noConversion"/>
  </si>
  <si>
    <t>Version2.26</t>
    <phoneticPr fontId="22" type="noConversion"/>
  </si>
  <si>
    <t>JOI_SN</t>
    <phoneticPr fontId="22" type="noConversion"/>
  </si>
  <si>
    <t>Catch JOISA from SFC</t>
    <phoneticPr fontId="22" type="noConversion"/>
  </si>
  <si>
    <t>2. Add JOI_SN</t>
    <phoneticPr fontId="22" type="noConversion"/>
  </si>
  <si>
    <r>
      <t>1</t>
    </r>
    <r>
      <rPr>
        <sz val="12"/>
        <color indexed="8"/>
        <rFont val="新細明體"/>
        <family val="1"/>
        <charset val="136"/>
      </rPr>
      <t>. Add Scorpius connectivity test</t>
    </r>
    <phoneticPr fontId="22" type="noConversion"/>
  </si>
  <si>
    <t>Version2.27</t>
    <phoneticPr fontId="22" type="noConversion"/>
  </si>
  <si>
    <r>
      <t>1</t>
    </r>
    <r>
      <rPr>
        <sz val="12"/>
        <color indexed="8"/>
        <rFont val="新細明體"/>
        <family val="1"/>
        <charset val="136"/>
      </rPr>
      <t>. Modify Scorpius Flex connectivity test command</t>
    </r>
    <phoneticPr fontId="22" type="noConversion"/>
  </si>
  <si>
    <t>2. Modify SPK IMON RMS limit from [0.21, 0.3] to [0.19, 0.3]</t>
    <phoneticPr fontId="22" type="noConversion"/>
  </si>
  <si>
    <t>Penrose_IR_AC_Ratio-4W/m^2</t>
    <phoneticPr fontId="22" type="noConversion"/>
  </si>
  <si>
    <t>Penrose_Green_AC_Ratio-3.4Klux</t>
    <phoneticPr fontId="22" type="noConversion"/>
  </si>
  <si>
    <t>3. Add Penrose IR/Green AC ratio test</t>
    <phoneticPr fontId="22" type="noConversion"/>
  </si>
  <si>
    <t>Version2.28</t>
    <phoneticPr fontId="22" type="noConversion"/>
  </si>
  <si>
    <t>By Daniel Cen</t>
    <phoneticPr fontId="22"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</si>
  <si>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2" type="noConversion"/>
  </si>
  <si>
    <t>Penrose_IR_AC_Voltage@Ch0-4W/m^2</t>
    <phoneticPr fontId="22" type="noConversion"/>
  </si>
  <si>
    <t>Penrose_IR_AC_Voltage@Ch1-4W/m^2</t>
    <phoneticPr fontId="22" type="noConversion"/>
  </si>
  <si>
    <t>Penrose_Green_AC_Voltage@Ch0-3.4Klux</t>
    <phoneticPr fontId="22" type="noConversion"/>
  </si>
  <si>
    <t>Penrose_Green_AC_Voltage@Ch1-3.4Klux</t>
    <phoneticPr fontId="22" type="noConversion"/>
  </si>
  <si>
    <t>GPIO_Test</t>
    <phoneticPr fontId="22" type="noConversion"/>
  </si>
  <si>
    <t>2. Enable Grape GPIO_Test</t>
    <phoneticPr fontId="22" type="noConversion"/>
  </si>
  <si>
    <t>i2c -s 5
i2c -d 5 0x33 0x00 0x02</t>
    <phoneticPr fontId="22" type="noConversion"/>
  </si>
  <si>
    <t>Yogi_Device_ID</t>
    <phoneticPr fontId="22" type="noConversion"/>
  </si>
  <si>
    <t>CT3:</t>
    <phoneticPr fontId="22" type="noConversion"/>
  </si>
  <si>
    <r>
      <t>C</t>
    </r>
    <r>
      <rPr>
        <sz val="12"/>
        <color indexed="8"/>
        <rFont val="新細明體"/>
        <family val="1"/>
        <charset val="136"/>
      </rPr>
      <t>G-QT:</t>
    </r>
    <phoneticPr fontId="22" type="noConversion"/>
  </si>
  <si>
    <t>1. Add "camisp --find;egpio --pick aop -n 25 --pull up;egpio --pick aop -n 26 --pull up" in "Yogi_Temperature"</t>
    <phoneticPr fontId="22" type="noConversion"/>
  </si>
  <si>
    <t>1. Add "egpio --pick aop -n 25 --pull up" and "egpio --pick aop -n 26 --pull up" in "Yogi_Device_ID"</t>
    <phoneticPr fontId="22" type="noConversion"/>
  </si>
  <si>
    <t>2. Disabled "RotterDam_Test" test</t>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</si>
  <si>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8"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</si>
  <si>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</si>
  <si>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BL_Leakage_Bright_Ch_5@ALS_FH_Left</t>
    <phoneticPr fontId="28" type="noConversion"/>
  </si>
  <si>
    <t>CT1:</t>
    <phoneticPr fontId="22" type="noConversion"/>
  </si>
  <si>
    <t>1. Update ALS BL_Leakage command and Dark test command and limit</t>
    <phoneticPr fontId="22" type="noConversion"/>
  </si>
  <si>
    <r>
      <t>3</t>
    </r>
    <r>
      <rPr>
        <sz val="12"/>
        <color indexed="8"/>
        <rFont val="新細明體"/>
        <family val="1"/>
        <charset val="136"/>
      </rPr>
      <t>. Enable Grape GPIO_Test</t>
    </r>
    <phoneticPr fontId="22" type="noConversion"/>
  </si>
  <si>
    <t>3. Update ALS BL_Leakage command and Dark test command and limit</t>
    <phoneticPr fontId="22" type="noConversion"/>
  </si>
  <si>
    <t>Version2.29</t>
    <phoneticPr fontId="22" type="noConversion"/>
  </si>
  <si>
    <t>1. Add "MamaBearFaultTest"</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</si>
  <si>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</si>
  <si>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charge --set 0</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</si>
  <si>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</si>
  <si>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Version2.30</t>
    <phoneticPr fontId="22" type="noConversion"/>
  </si>
  <si>
    <t>Loop_test@SPK_CN_L_T_To_4x_Mic_LRTH</t>
    <phoneticPr fontId="22" type="noConversion"/>
  </si>
  <si>
    <t>PK_MAG@LRTH_TM</t>
    <phoneticPr fontId="22" type="noConversion"/>
  </si>
  <si>
    <t>PK_MAG@LRTH_HOUSING</t>
    <phoneticPr fontId="22" type="noConversion"/>
  </si>
  <si>
    <t>PK_MAG@LRTH_EDGE_L</t>
    <phoneticPr fontId="22" type="noConversion"/>
  </si>
  <si>
    <t>PK_MAG@LRTH_EDGE_R</t>
    <phoneticPr fontId="22" type="noConversion"/>
  </si>
  <si>
    <t>DC_MAG@LRTH_HOUSING</t>
    <phoneticPr fontId="22" type="noConversion"/>
  </si>
  <si>
    <t>DC_MAG@LRTH_EDGE_L</t>
    <phoneticPr fontId="22" type="noConversion"/>
  </si>
  <si>
    <t>DC_MAG@LRTH_EDGE_R</t>
    <phoneticPr fontId="22" type="noConversion"/>
  </si>
  <si>
    <t>PK_MAG@CRTH_Housing</t>
    <phoneticPr fontId="22" type="noConversion"/>
  </si>
  <si>
    <t>Loop_Test@SPK_CN_L_T_To_4x_Mic_CRTH</t>
    <phoneticPr fontId="22" type="noConversion"/>
  </si>
  <si>
    <t>PK_MAG@CRTH_Compass</t>
    <phoneticPr fontId="22" type="noConversion"/>
  </si>
  <si>
    <t>PK_MAG@CRTH_EDGE_R</t>
    <phoneticPr fontId="22" type="noConversion"/>
  </si>
  <si>
    <t>DC_MAG@CRTH_Housing</t>
    <phoneticPr fontId="22" type="noConversion"/>
  </si>
  <si>
    <t>DC_MAG@CRTH_EDGE_R</t>
    <phoneticPr fontId="22" type="noConversion"/>
  </si>
  <si>
    <t>Channel 0: EDGE_L
Channel 1: EDGE_R
Channel 2: TM
Channel 3: HOUSING</t>
    <phoneticPr fontId="22" type="noConversion"/>
  </si>
  <si>
    <t>Channel 0: COMPASS
Channel 1: EDGE_R
Channel 2: TM
Channel 3: HOUSING</t>
    <phoneticPr fontId="22" type="noConversion"/>
  </si>
  <si>
    <t>PK_MAG@CRTH_TM</t>
    <phoneticPr fontId="22" type="noConversion"/>
  </si>
  <si>
    <t>1. Add Loop_Test@SPK_CN_L_T_To_4x_Mic_CRTH test item</t>
    <phoneticPr fontId="22" type="noConversion"/>
  </si>
  <si>
    <t>smokeyshell -r
smokey --run TouchShortsTest</t>
    <phoneticPr fontId="22" type="noConversion"/>
  </si>
  <si>
    <t>oab3f_CMD_SET_RX_Vth_1000
oab3f_SWITCH2LS
oab3f_WAITFORID
oab3f_CMD_SET_PWR_ORION_0
CMD_PWR_ORION_SW_EN_0
CMD_PWR_ORION_EN_0</t>
    <phoneticPr fontId="22" type="noConversion"/>
  </si>
  <si>
    <t>Version2.31</t>
    <phoneticPr fontId="22" type="noConversion"/>
  </si>
  <si>
    <r>
      <t>1. Enable "</t>
    </r>
    <r>
      <rPr>
        <sz val="12"/>
        <color indexed="8"/>
        <rFont val="新細明體"/>
        <family val="1"/>
        <charset val="136"/>
      </rPr>
      <t>O</t>
    </r>
    <r>
      <rPr>
        <sz val="12"/>
        <color indexed="8"/>
        <rFont val="新細明體"/>
        <family val="1"/>
        <charset val="136"/>
      </rPr>
      <t>rion HS test"</t>
    </r>
    <phoneticPr fontId="22" type="noConversion"/>
  </si>
  <si>
    <r>
      <t>Q</t>
    </r>
    <r>
      <rPr>
        <sz val="12"/>
        <color indexed="8"/>
        <rFont val="新細明體"/>
        <family val="1"/>
        <charset val="136"/>
      </rPr>
      <t>T0a:</t>
    </r>
    <phoneticPr fontId="22" type="noConversion"/>
  </si>
  <si>
    <t>Version2.32</t>
    <phoneticPr fontId="22" type="noConversion"/>
  </si>
  <si>
    <t>Pearl_Status</t>
    <phoneticPr fontId="22" type="noConversion"/>
  </si>
  <si>
    <t>device -k GasGauge -p
dev -k GasGauge -e read_blk 59 0</t>
    <phoneticPr fontId="22" type="noConversion"/>
  </si>
  <si>
    <r>
      <t>reg select Potomac</t>
    </r>
    <r>
      <rPr>
        <sz val="12"/>
        <color indexed="8"/>
        <rFont val="Times New Roman"/>
        <family val="1"/>
      </rPr>
      <t xml:space="preserve">
reg read 0x1E3C 3 
reg read 0x1EC3 1</t>
    </r>
    <phoneticPr fontId="22" type="noConversion"/>
  </si>
  <si>
    <t>Version2.33</t>
    <phoneticPr fontId="22" type="noConversion"/>
  </si>
  <si>
    <t>1. Upload the "MamaBearFaultTestResult" as attibutes and parametric data to insight in test item "Pearl_Status"</t>
    <phoneticPr fontId="22" type="noConversion"/>
  </si>
  <si>
    <t>1. Remove "MamaBearFaultTest" because it's duplicate with "Pearl_Status"</t>
    <phoneticPr fontId="22" type="noConversion"/>
  </si>
  <si>
    <t>1. Change the cmd from "bl -n" to "bl -m" in "Pattern_YM_Test"</t>
    <phoneticPr fontId="22" type="noConversion"/>
  </si>
  <si>
    <t>Backlight_Set_Low</t>
    <phoneticPr fontId="22" type="noConversion"/>
  </si>
  <si>
    <r>
      <t>Q</t>
    </r>
    <r>
      <rPr>
        <sz val="12"/>
        <color indexed="8"/>
        <rFont val="新細明體"/>
        <family val="1"/>
        <charset val="136"/>
      </rPr>
      <t>T0a</t>
    </r>
    <phoneticPr fontId="22" type="noConversion"/>
  </si>
  <si>
    <r>
      <t xml:space="preserve">1. Add </t>
    </r>
    <r>
      <rPr>
        <sz val="12"/>
        <color indexed="8"/>
        <rFont val="新細明體"/>
        <family val="1"/>
        <charset val="136"/>
      </rPr>
      <t>Flex_Connectivity_VSYS_1P8</t>
    </r>
    <phoneticPr fontId="22" type="noConversion"/>
  </si>
  <si>
    <t>SCRP_DOTARA_WAKE_HEART_BEAT_HIGH
SCRP_DOTARA_WAKE_HEART_BEAT_LOW</t>
    <phoneticPr fontId="22" type="noConversion"/>
  </si>
  <si>
    <t>SCRP_DOTARA_TO_AOP_IRQ_High
SCRP_DOTARA_TO_AOP_IRQ_Low</t>
    <phoneticPr fontId="22" type="noConversion"/>
  </si>
  <si>
    <t>SCRP_VFlex-Drop</t>
    <phoneticPr fontId="22" type="noConversion"/>
  </si>
  <si>
    <t>SCRP_GPIO_GRAPE_TO_DOTARA_TIME_SYNC_High
SCRP_GPIO_GRAPE_TO_DOTARA_TIME_SYNC_Low</t>
    <phoneticPr fontId="22" type="noConversion"/>
  </si>
  <si>
    <t>Version2.34</t>
    <phoneticPr fontId="22" type="noConversion"/>
  </si>
  <si>
    <t>#Catch byte1-4,Floating point value from ADC —&gt; VSense_MCU#Need upload Attributes</t>
    <phoneticPr fontId="22" type="noConversion"/>
  </si>
  <si>
    <t>SCRP_DOTARA_SWDIO_1V8_High
SCRP_DOTARA_SWDIO_1V8_Low
SCRP_DOTARA_SWDCLK_1V8_High
SCRP_DOTARA_SWDCLK_1V8_Low</t>
    <phoneticPr fontId="22" type="noConversion"/>
  </si>
  <si>
    <t>1. Upload scorpius related test items parametric data to insight</t>
    <phoneticPr fontId="22" type="noConversion"/>
  </si>
  <si>
    <t>Version2.35</t>
    <phoneticPr fontId="22" type="noConversion"/>
  </si>
  <si>
    <t>cylinder_ALSOFF</t>
    <phoneticPr fontId="22" type="noConversion"/>
  </si>
  <si>
    <t xml:space="preserve">cylinder_ALSON
cylinder_ALSOFF
</t>
    <phoneticPr fontId="22" type="noConversion"/>
  </si>
  <si>
    <t>SCRP_Check_Sum_127_MTP_BEFORE</t>
    <phoneticPr fontId="27" type="noConversion"/>
  </si>
  <si>
    <t>SCRP_Version_127_MTP_BEFORE</t>
    <phoneticPr fontId="22" type="noConversion"/>
  </si>
  <si>
    <t>SCRP_Signature_127_MTP_BEFORE</t>
    <phoneticPr fontId="27" type="noConversion"/>
  </si>
  <si>
    <t>SCRP_TX_HWID_127_MTP_BEFORE</t>
    <phoneticPr fontId="22" type="noConversion"/>
  </si>
  <si>
    <t>SCRP_CTx_127_MTP_BEFORE</t>
    <phoneticPr fontId="22" type="noConversion"/>
  </si>
  <si>
    <t>SCRP_VBoost_127_MTP_BEFORE</t>
    <phoneticPr fontId="27" type="noConversion"/>
  </si>
  <si>
    <t>SCRP_VSense_127_MTP_BEFORE</t>
    <phoneticPr fontId="27" type="noConversion"/>
  </si>
  <si>
    <t>SCRP_Isense_127_MTP_BEFORE</t>
    <phoneticPr fontId="27" type="noConversion"/>
  </si>
  <si>
    <t>SCRP_LFOD_127_MTP_BEFORE</t>
    <phoneticPr fontId="27" type="noConversion"/>
  </si>
  <si>
    <t>SCRP_MLB_SN_127_MTP_BEFORE</t>
    <phoneticPr fontId="27" type="noConversion"/>
  </si>
  <si>
    <t>SCRP_VSYS_ANA_127_MTP_BEFORE</t>
    <phoneticPr fontId="27" type="noConversion"/>
  </si>
  <si>
    <t>SCRP_VSYS_1P8_127_MTP_BEFORE</t>
    <phoneticPr fontId="22" type="noConversion"/>
  </si>
  <si>
    <t>The sector 126 &amp; 127 word 0 must be 1, if not, please show "word0 is not 1"</t>
    <phoneticPr fontId="22" type="noConversion"/>
  </si>
  <si>
    <t xml:space="preserve">smokey ScorpiusHid --run --test "Set" --args "ReportID=0x31, ReportPayload='{0x06,0x00,0x8C}'"
wait 2000
smokey ScorpiusHid --run --test "Get" --args "ReportID=0x31" </t>
    <phoneticPr fontId="22" type="noConversion"/>
  </si>
  <si>
    <t>#Vflexdrop = Vbatt-VSYS_Ana#Need upload Attributes</t>
    <phoneticPr fontId="22" type="noConversion"/>
  </si>
  <si>
    <t># Catch SCRP_Vbatt&amp;SCRP_Ibatt#Need upload Attributes</t>
    <phoneticPr fontId="22" type="noConversion"/>
  </si>
  <si>
    <t>SCRP_Vbatt</t>
    <phoneticPr fontId="22" type="noConversion"/>
  </si>
  <si>
    <t>SCRP_Ibatt</t>
    <phoneticPr fontId="22" type="noConversion"/>
  </si>
  <si>
    <t>touch --on
egpio --pick touch:1 --pin 10 --mode output --write 1
smokey ScorpiusHid --run --test "Mem32" --args "Address=0x40000C00, Length=4"
egpio --pick touch:1 --pin 10 --mode output --write 0
smokey ScorpiusHid --run --test "Mem32" --args "Address=0x40000C00, Length=4"
touch --off</t>
    <phoneticPr fontId="22" type="noConversion"/>
  </si>
  <si>
    <t>SCRP_VSYS_ANA_Actual</t>
    <phoneticPr fontId="22" type="noConversion"/>
  </si>
  <si>
    <t>SCRP_VSYS_1P8_Actual</t>
    <phoneticPr fontId="22" type="noConversion"/>
  </si>
  <si>
    <t>SCRP_Check_Sum_126_MTP_BEFORE</t>
    <phoneticPr fontId="27" type="noConversion"/>
  </si>
  <si>
    <t>SCRP_Version_126_MTP_BEFORE</t>
    <phoneticPr fontId="27" type="noConversion"/>
  </si>
  <si>
    <t>SCRP_Signature_126_MTP_BEFORE</t>
    <phoneticPr fontId="27" type="noConversion"/>
  </si>
  <si>
    <t>SCRP_LPP_L_126_MTP_BEFORE</t>
    <phoneticPr fontId="27" type="noConversion"/>
  </si>
  <si>
    <t>SCRP_LPP_FREQ_126_MTP_BEFORE</t>
    <phoneticPr fontId="27" type="noConversion"/>
  </si>
  <si>
    <t>SCRP_Check_Sum_127_MTP_AFTER</t>
    <phoneticPr fontId="27" type="noConversion"/>
  </si>
  <si>
    <t>SCRP_Version_127_MTP_AFTER</t>
    <phoneticPr fontId="27" type="noConversion"/>
  </si>
  <si>
    <t>SCRP_Signature_127_MTP_AFTER</t>
    <phoneticPr fontId="27" type="noConversion"/>
  </si>
  <si>
    <t>SCRP_TX_HWID_127_MTP_AFTER</t>
    <phoneticPr fontId="22" type="noConversion"/>
  </si>
  <si>
    <t>SCRP_CTx_127_MTP_AFTER</t>
    <phoneticPr fontId="27" type="noConversion"/>
  </si>
  <si>
    <t>SCRP_VBoost_127_MTP_AFTER</t>
    <phoneticPr fontId="27" type="noConversion"/>
  </si>
  <si>
    <t>SCRP_VSense_127_MTP_AFTER</t>
    <phoneticPr fontId="27" type="noConversion"/>
  </si>
  <si>
    <t>SCRP_Isense_127_MTP_AFTER</t>
    <phoneticPr fontId="27" type="noConversion"/>
  </si>
  <si>
    <t>SCRP_LFOD_127_MTP_AFTER</t>
    <phoneticPr fontId="22" type="noConversion"/>
  </si>
  <si>
    <t>SCRP_MLB_SN_127_MTP_AFTER</t>
    <phoneticPr fontId="27" type="noConversion"/>
  </si>
  <si>
    <t>SCRP_Check_Sum_126_MTP_AFTER</t>
    <phoneticPr fontId="22" type="noConversion"/>
  </si>
  <si>
    <t>SCRP_Version_126_MTP_AFTER</t>
    <phoneticPr fontId="22" type="noConversion"/>
  </si>
  <si>
    <t>SCRP_Signature_126_MTP_AFTER</t>
    <phoneticPr fontId="22" type="noConversion"/>
  </si>
  <si>
    <t>SCRP_LPP_L_126_MTP_AFTER</t>
    <phoneticPr fontId="22" type="noConversion"/>
  </si>
  <si>
    <t>SCRP_LPP_FREQ_126_MTP_AFTER</t>
  </si>
  <si>
    <t>[6000,7000]</t>
    <phoneticPr fontId="22" type="noConversion"/>
  </si>
  <si>
    <t>1. Update scorpius test limit</t>
    <phoneticPr fontId="22" type="noConversion"/>
  </si>
  <si>
    <r>
      <t xml:space="preserve">smokey ScorpiusHid --run --test "Set" --args "ReportID=0x41, ReportPayload='{0x08,0x36,0x00,0x40,0x01,0x00,0x00,0x00}'" 
socgpio --port 0 --pin 140 --output 1
socgpio --port 0 --pin 140 --output 0
smokey ScorpiusHid --run --test "Set" --args "ReportID=0x40, ReportPayload='{0x00,0x0C,0x00,0x40}'"
wait 2000
smokey ScorpiusHid --run --test "Get" --args "ReportID=0x40"
socgpio --port 0 --pin 140 --output 0
socgpio --port 0 --pin 107 --output 0
smokey ScorpiusHid --run --test "Set" --args "ReportID=0x40, ReportPayload='{0x00,0x0C,0x00,0x40}'"
</t>
    </r>
    <r>
      <rPr>
        <sz val="12"/>
        <color rgb="FF0000FF"/>
        <rFont val="Times New Roman"/>
        <family val="1"/>
      </rPr>
      <t>wait 2000</t>
    </r>
    <r>
      <rPr>
        <sz val="12"/>
        <rFont val="Times New Roman"/>
        <family val="1"/>
      </rPr>
      <t xml:space="preserve">
smokey ScorpiusHid --run --test "Get" --args "ReportID=0x40"
smokey ScorpiusHid --run --test "Set" --args "ReportID=0x41, ReportPayload='{0x08,0x35,0x00,0x40,0x01,0x00,0x00,0x00}'"</t>
    </r>
    <phoneticPr fontId="22" type="noConversion"/>
  </si>
  <si>
    <t>SCRP_VSENSE_6V1</t>
    <phoneticPr fontId="22" type="noConversion"/>
  </si>
  <si>
    <t>syscfg print WMac
syscfg add WMac 0xBABABABA 0x0000BABA 0x00000000 0x00000000</t>
    <phoneticPr fontId="22" type="noConversion"/>
  </si>
  <si>
    <r>
      <rPr>
        <b/>
        <sz val="12"/>
        <color theme="9" tint="-0.249977111117893"/>
        <rFont val="Times New Roman"/>
        <family val="1"/>
      </rPr>
      <t>WMac</t>
    </r>
    <r>
      <rPr>
        <sz val="12"/>
        <color theme="1"/>
        <rFont val="Times New Roman"/>
        <family val="1"/>
      </rPr>
      <t xml:space="preserve">
</t>
    </r>
    <r>
      <rPr>
        <b/>
        <sz val="12"/>
        <color theme="1"/>
        <rFont val="Times New Roman"/>
        <family val="1"/>
      </rPr>
      <t>WMac</t>
    </r>
  </si>
  <si>
    <r>
      <rPr>
        <b/>
        <sz val="12"/>
        <color theme="9" tint="-0.249977111117893"/>
        <rFont val="Times New Roman"/>
        <family val="1"/>
      </rPr>
      <t>BMac</t>
    </r>
    <r>
      <rPr>
        <b/>
        <sz val="12"/>
        <color theme="1"/>
        <rFont val="Times New Roman"/>
        <family val="1"/>
      </rPr>
      <t xml:space="preserve">
BMac</t>
    </r>
  </si>
  <si>
    <t>Moped_Hash_Check</t>
    <phoneticPr fontId="22" type="noConversion"/>
  </si>
  <si>
    <t>Request by Yusuf</t>
    <phoneticPr fontId="22" type="noConversion"/>
  </si>
  <si>
    <t>Version2.36</t>
    <phoneticPr fontId="22" type="noConversion"/>
  </si>
  <si>
    <t>CT1:</t>
    <phoneticPr fontId="22" type="noConversion"/>
  </si>
  <si>
    <t>1. Remove Moped_Hash_Check</t>
    <phoneticPr fontId="22" type="noConversion"/>
  </si>
  <si>
    <t>Version2.37</t>
    <phoneticPr fontId="22" type="noConversion"/>
  </si>
  <si>
    <t xml:space="preserve">smokey ScorpiusHid --run --test "Set" --args "ReportID=0x31, ReportPayload='{0x07,0x00,0x8C}'" 
wait 2000
smokey ScorpiusHid --run --test "Get" --args "ReportID=0x31" </t>
    <phoneticPr fontId="22" type="noConversion"/>
  </si>
  <si>
    <t>socgpio --port 5 --pin 20 --output 1
smokey ScorpiusHid --run --test "Set" --args "ReportID=0x40, ReportPayload='{0x9C,0x3C,0x00,0x40}'"
wait 2000
smokey ScorpiusHid --run --test "Get" --args "ReportID=0x40" 
socgpio --port 5 --pin 20 --output 0
smokey ScorpiusHid --run --test "Set" --args "ReportID=0x40, ReportPayload='{0x9C,0x3C,0x00,0x40}'"
wait 2000
smokey ScorpiusHid --run --test "Get" --args "ReportID=0x40"</t>
    <phoneticPr fontId="22" type="noConversion"/>
  </si>
  <si>
    <t>1. Add disable LFOD before read Scorpius Vsense</t>
    <phoneticPr fontId="22" type="noConversion"/>
  </si>
  <si>
    <t>cbwrite 0x83 incomplete</t>
    <phoneticPr fontId="22" type="noConversion"/>
  </si>
  <si>
    <t>Write_Incomplete_CB</t>
    <phoneticPr fontId="22" type="noConversion"/>
  </si>
  <si>
    <t>CT2/FOS:</t>
    <phoneticPr fontId="22" type="noConversion"/>
  </si>
  <si>
    <r>
      <t>C</t>
    </r>
    <r>
      <rPr>
        <sz val="12"/>
        <color indexed="8"/>
        <rFont val="新細明體"/>
        <family val="1"/>
        <charset val="136"/>
      </rPr>
      <t>T2/CT3:</t>
    </r>
    <phoneticPr fontId="22" type="noConversion"/>
  </si>
  <si>
    <t>1. Add backlight related test items</t>
    <phoneticPr fontId="22" type="noConversion"/>
  </si>
  <si>
    <t>Version2.38</t>
    <phoneticPr fontId="22" type="noConversion"/>
  </si>
  <si>
    <t>Request by Real</t>
    <phoneticPr fontId="22" type="noConversion"/>
  </si>
  <si>
    <t>1. Write_Incomplete_CB 0x84 for CT2 and 0x8A for FOS</t>
    <phoneticPr fontId="22" type="noConversion"/>
  </si>
  <si>
    <t>Version2.39</t>
    <phoneticPr fontId="22" type="noConversion"/>
  </si>
  <si>
    <t>I2C4_Sweep_Test</t>
    <phoneticPr fontId="22" type="noConversion"/>
  </si>
  <si>
    <t>1. Modify the test name to "I2C4_Sweep_Test" and add "display --pick internal" before "display --on"</t>
    <phoneticPr fontId="22" type="noConversion"/>
  </si>
  <si>
    <t>1. Add "display --pick internal" before "display --on" in "I2C4_Sweep_Test" test item</t>
    <phoneticPr fontId="22" type="noConversion"/>
  </si>
  <si>
    <t>1. Add "pattern --pick internal" before "pattern --fatp 1" in "Pattern_YM_Test" test item</t>
    <phoneticPr fontId="22" type="noConversion"/>
  </si>
  <si>
    <t>2. Add "pattern --pick internal" before "pattern --fatp 1" in "Pattern_YM_Test" test item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</si>
  <si>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8" type="noConversion"/>
  </si>
  <si>
    <t>Version2.40</t>
    <phoneticPr fontId="22" type="noConversion"/>
  </si>
  <si>
    <t>Set_Iboot_Backlight</t>
    <phoneticPr fontId="22" type="noConversion"/>
  </si>
  <si>
    <t>sensor --sel als2 --init
sensor --sel als2 --set gain 512
sensor --sel als2 --set integration_cycles 252
sensor --sel als2 --sample 3 --stream
sensor --sel als1,als2 --turnoff</t>
    <phoneticPr fontId="28" type="noConversion"/>
  </si>
  <si>
    <t>bl -o
sensor --sel als1 --init
sensor --sel als1 --set gain 512
sensor --sel als1 --set integration_cycles 252
sensor --sel als1 --sample 3 --stream</t>
    <phoneticPr fontId="28" type="noConversion"/>
  </si>
  <si>
    <r>
      <t>C</t>
    </r>
    <r>
      <rPr>
        <sz val="12"/>
        <color indexed="8"/>
        <rFont val="新細明體"/>
        <family val="1"/>
        <charset val="136"/>
      </rPr>
      <t xml:space="preserve">T1: </t>
    </r>
    <phoneticPr fontId="22" type="noConversion"/>
  </si>
  <si>
    <t xml:space="preserve">1. Change "bl -p 100" to "bl --nits 600" in Battery_Discharge_Path_DCR </t>
    <phoneticPr fontId="22" type="noConversion"/>
  </si>
  <si>
    <t>2. Remove "bl -n" in "Set_Iboot_Backlight"</t>
    <phoneticPr fontId="22" type="noConversion"/>
  </si>
  <si>
    <t>3. Change "bl --nits 1000" to "bl --nits 600" in BL_Leakage_Bright_Ch_1@ALS_FH_Right</t>
    <phoneticPr fontId="22" type="noConversion"/>
  </si>
  <si>
    <t>FOS:</t>
    <phoneticPr fontId="22" type="noConversion"/>
  </si>
  <si>
    <t>FW_Critical_Error_Check</t>
    <phoneticPr fontId="28"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</si>
  <si>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8" type="noConversion"/>
  </si>
  <si>
    <t>1. Remove "bl -n" in "Backlight_Set_Low"</t>
    <phoneticPr fontId="22" type="noConversion"/>
  </si>
  <si>
    <t>2. Remove BL_H related test items and change "bl --nits 1000" to "bl --nits 600" in test item "IBAT_BL_600"</t>
    <phoneticPr fontId="22" type="noConversion"/>
  </si>
  <si>
    <t>1. Remove BL_H related test items and change "bl --nits 1000" to "bl --nits 600" in test item "IBAT_BL_600"</t>
    <phoneticPr fontId="22" type="noConversion"/>
  </si>
  <si>
    <r>
      <t>2</t>
    </r>
    <r>
      <rPr>
        <sz val="12"/>
        <color indexed="8"/>
        <rFont val="新細明體"/>
        <family val="1"/>
        <charset val="136"/>
      </rPr>
      <t>. Remove "bl -l" in "FW_Critical_Error_Check"</t>
    </r>
    <phoneticPr fontId="22" type="noConversion"/>
  </si>
  <si>
    <t>sensor --sel als1 --conntest</t>
    <phoneticPr fontId="32" type="noConversion"/>
  </si>
  <si>
    <t>sensor --sel als2 --init
sensor --sel als2 --set gain 16
sensor --sel als2 --set integration_cycles 148
sensor --sel als2 --sample 3 --stream
sensor --sel als1,als2 --turnoff</t>
    <phoneticPr fontId="28" type="noConversion"/>
  </si>
  <si>
    <t>display --pick internal
display --on
i2c -s 4</t>
    <phoneticPr fontId="22" type="noConversion"/>
  </si>
  <si>
    <t>smokey Wildfire --run DisplayBehavior=NoDisplay ControlBitAccess=ReadOnly BrickRequired=None ResultsBehavior=NoFile LogBehavior=ConsoleOnly --test TouchOffset --testargs "TouchOffset, Verbose='OnFail',TestStation='cgqt'"</t>
    <phoneticPr fontId="22" type="noConversion"/>
  </si>
  <si>
    <r>
      <rPr>
        <sz val="12"/>
        <color rgb="FF0000FF"/>
        <rFont val="Times New Roman"/>
        <family val="1"/>
      </rPr>
      <t>bl -n /*QN has removed*/</t>
    </r>
    <r>
      <rPr>
        <sz val="12"/>
        <color indexed="8"/>
        <rFont val="Times New Roman"/>
        <family val="1"/>
      </rPr>
      <t xml:space="preserve">
bl -l</t>
    </r>
    <phoneticPr fontId="22" type="noConversion"/>
  </si>
  <si>
    <t>197</t>
  </si>
  <si>
    <t>198</t>
  </si>
  <si>
    <t>199</t>
  </si>
  <si>
    <t>200</t>
  </si>
  <si>
    <t>201</t>
  </si>
  <si>
    <t>202</t>
  </si>
  <si>
    <t>203</t>
  </si>
  <si>
    <t>204</t>
  </si>
  <si>
    <t>205</t>
  </si>
  <si>
    <t>Dark _Response_Bright_Ch_1 @ALS_FH_Left</t>
    <phoneticPr fontId="22" type="noConversion"/>
  </si>
  <si>
    <t>Version2.41</t>
    <phoneticPr fontId="22" type="noConversion"/>
  </si>
  <si>
    <r>
      <t>1</t>
    </r>
    <r>
      <rPr>
        <sz val="12"/>
        <color indexed="8"/>
        <rFont val="新細明體"/>
        <family val="1"/>
        <charset val="136"/>
      </rPr>
      <t xml:space="preserve">. Change "bl -r" to "bl -l" in </t>
    </r>
    <r>
      <rPr>
        <sz val="12"/>
        <color indexed="8"/>
        <rFont val="新細明體"/>
        <family val="1"/>
        <charset val="136"/>
      </rPr>
      <t>Dark_Response_Bright_Ch_1 @ALS_FH_Left</t>
    </r>
    <phoneticPr fontId="22" type="noConversion"/>
  </si>
  <si>
    <t>Device_ID@ALS_FH_Right</t>
    <phoneticPr fontId="28" type="noConversion"/>
  </si>
  <si>
    <t>CG-QT:</t>
    <phoneticPr fontId="22" type="noConversion"/>
  </si>
  <si>
    <t>1. Add WA cmd in ALS test item "Device_ID@ALS_FH_Right"</t>
    <phoneticPr fontId="22" type="noConversion"/>
  </si>
  <si>
    <t>2. Add WA cmd in ALS test item "Device_ID@ALS_FH_Right"</t>
    <phoneticPr fontId="22" type="noConversion"/>
  </si>
  <si>
    <t>[30,101]</t>
    <phoneticPr fontId="22" type="noConversion"/>
  </si>
  <si>
    <t>device -k GasGauge -g charge-percentage</t>
    <phoneticPr fontId="22" type="noConversion"/>
  </si>
  <si>
    <t>device -k GasGauge -p
device -k GasGauge -e read_blk 59 0</t>
    <phoneticPr fontId="22" type="noConversion"/>
  </si>
  <si>
    <t>[0x98]</t>
    <phoneticPr fontId="27" type="noConversion"/>
  </si>
  <si>
    <r>
      <t xml:space="preserve">sensor --sel als2 --init
sensor --sel als2 --set gain 512
sensor --sel als2 --set integration_cycles 252
sensor --sel als2 --sample 3 --stream
sensor --sel als1,als2 --turnoff
</t>
    </r>
    <r>
      <rPr>
        <sz val="12"/>
        <color rgb="FF0000FF"/>
        <rFont val="Times New Roman"/>
        <family val="1"/>
      </rPr>
      <t>bl -l</t>
    </r>
    <phoneticPr fontId="28" type="noConversion"/>
  </si>
  <si>
    <t>Version2.42</t>
    <phoneticPr fontId="22" type="noConversion"/>
  </si>
  <si>
    <t>Interrupt_Test@FH_RIGHT</t>
    <phoneticPr fontId="22" type="noConversion"/>
  </si>
  <si>
    <t>1. Add WA cmd in ALS test item "Interrupt_Test@FH_RIGHT"</t>
    <phoneticPr fontId="22" type="noConversion"/>
  </si>
  <si>
    <r>
      <rPr>
        <sz val="12"/>
        <color rgb="FF0000FF"/>
        <rFont val="Times New Roman"/>
        <family val="1"/>
      </rPr>
      <t xml:space="preserve">bl --nits 600 /*Used for QN*/
bl --nits 1000 /*Used for QF*/
</t>
    </r>
    <r>
      <rPr>
        <sz val="12"/>
        <rFont val="Times New Roman"/>
        <family val="1"/>
      </rPr>
      <t>pattern --fill 0x000000
sensor --sel als1 --init
sensor --sel als1 --set gain 512
sensor --sel als1 --set integration_cycles 252
sensor --sel als1 --sample 3 --stream</t>
    </r>
    <phoneticPr fontId="28" type="noConversion"/>
  </si>
  <si>
    <t>q</t>
    <phoneticPr fontId="22" type="noConversion"/>
  </si>
  <si>
    <t>buttoncnt</t>
    <phoneticPr fontId="22" type="noConversion"/>
  </si>
  <si>
    <t>getnonce
cbwrite 0x8A pass</t>
    <phoneticPr fontId="22" type="noConversion"/>
  </si>
  <si>
    <t>SN</t>
    <phoneticPr fontId="22" type="noConversion"/>
  </si>
  <si>
    <t>ADD_ID2@ALS_FH_Right</t>
    <phoneticPr fontId="28" type="noConversion"/>
  </si>
  <si>
    <t>Interrupt_Test@FH_RIGHT</t>
    <phoneticPr fontId="28" type="noConversion"/>
  </si>
  <si>
    <t>Bright_Ch_3 @ALS_FH_Right</t>
    <phoneticPr fontId="28" type="noConversion"/>
  </si>
  <si>
    <t>Bright_Ch_4 @ALS_FH_Right</t>
    <phoneticPr fontId="28" type="noConversion"/>
  </si>
  <si>
    <t>Bright_Ch_5 @ALS_FH_Right</t>
    <phoneticPr fontId="28" type="noConversion"/>
  </si>
  <si>
    <t>Temperature@ALS_FH_Right</t>
    <phoneticPr fontId="28" type="noConversion"/>
  </si>
  <si>
    <t>[0x0B||0x0C]</t>
    <phoneticPr fontId="22" type="noConversion"/>
  </si>
  <si>
    <t>Project_Version</t>
    <phoneticPr fontId="27" type="noConversion"/>
  </si>
  <si>
    <t>1. Update "Jasper_Project_Version" limit to [0x0B||0x0C]</t>
    <phoneticPr fontId="22" type="noConversion"/>
  </si>
  <si>
    <t>Version2.43</t>
    <phoneticPr fontId="22" type="noConversion"/>
  </si>
  <si>
    <t>AfterMeasuredVconnMilliAmp</t>
  </si>
  <si>
    <t>AfterMeasuredVconnMilliVolt</t>
  </si>
  <si>
    <t>BeforeMeasuredVconnMilliAmp</t>
  </si>
  <si>
    <t>BeforeMeasuredVconnMilliVolt</t>
  </si>
  <si>
    <t>Lane1_After_AGC_mV</t>
  </si>
  <si>
    <t>Lane1_After_DFE_mV</t>
  </si>
  <si>
    <t>Lane1_Before_AGC_mV</t>
  </si>
  <si>
    <t>Lane1_Before_DFE_mV</t>
  </si>
  <si>
    <t>Lane1_VGA_G3</t>
  </si>
  <si>
    <t>Lane1_ctle_boost</t>
  </si>
  <si>
    <t>Lane1_G2_boost</t>
  </si>
  <si>
    <t>Lane1_G1_boost</t>
  </si>
  <si>
    <t>Lane1_VGA_G2</t>
  </si>
  <si>
    <t>Lane1_VGA_G1</t>
  </si>
  <si>
    <t>Lane1_trained_eye_width_left_ps</t>
  </si>
  <si>
    <t>Lane1_trained_eye_width_right_ps</t>
  </si>
  <si>
    <t>Lane1_LnkP_TX_preset</t>
  </si>
  <si>
    <t>Lane1CenterEyeHeightInSteps</t>
  </si>
  <si>
    <t>Lane1CenterEyeWidthInSteps</t>
  </si>
  <si>
    <t>Lane0_After_AGC_mV</t>
  </si>
  <si>
    <t>Lane0_After_DFE_mV</t>
  </si>
  <si>
    <t>Lane0_Before_AGC_mV</t>
  </si>
  <si>
    <t>Lane0_Before_DFE_mV</t>
  </si>
  <si>
    <t>Lane0_VGA_G3</t>
  </si>
  <si>
    <t>Lane0_ctle_boost</t>
  </si>
  <si>
    <t>Lane0_G2_boost</t>
  </si>
  <si>
    <t>Lane0_G1_boost</t>
  </si>
  <si>
    <t>Lane0_VGA_G2</t>
  </si>
  <si>
    <t>Lane0_VGA_G1</t>
  </si>
  <si>
    <t>Lane0_trained_eye_width_left_ps</t>
  </si>
  <si>
    <t>Lane0_trained_eye_width_right_ps</t>
  </si>
  <si>
    <t>Lane0_LnkP_TX_preset</t>
  </si>
  <si>
    <t>Lane1CIOEyeHeight</t>
  </si>
  <si>
    <t>Lane1CIOEyeWidth</t>
  </si>
  <si>
    <t>Lane0CIOEyeHeight</t>
  </si>
  <si>
    <t>Lane0CIOEyeWidth</t>
  </si>
  <si>
    <t>lane1</t>
  </si>
  <si>
    <t>lane0</t>
  </si>
  <si>
    <t>dataMode</t>
  </si>
  <si>
    <t>dataRate</t>
  </si>
  <si>
    <t>device -k usbphy -e disable</t>
    <phoneticPr fontId="22" type="noConversion"/>
  </si>
  <si>
    <t>usbloopback -i</t>
    <phoneticPr fontId="22" type="noConversion"/>
  </si>
  <si>
    <t>UsbThroughputMbps</t>
  </si>
  <si>
    <t>info</t>
    <phoneticPr fontId="22" type="noConversion"/>
  </si>
  <si>
    <t>Remark</t>
    <phoneticPr fontId="22" type="noConversion"/>
  </si>
  <si>
    <t>Test Items</t>
    <phoneticPr fontId="32" type="noConversion"/>
  </si>
  <si>
    <t>Lane3_After_AGC_mV</t>
  </si>
  <si>
    <t>Lane3_After_DFE_mV</t>
  </si>
  <si>
    <t>Lane3_Before_AGC_mV</t>
  </si>
  <si>
    <t>Lane3_Before_DFE_mV</t>
  </si>
  <si>
    <t>Lane3_VGA_G3</t>
  </si>
  <si>
    <t>Lane3_ctle_boost</t>
  </si>
  <si>
    <t>Lane3_G2_boost</t>
  </si>
  <si>
    <t>Lane3_G1_boost</t>
  </si>
  <si>
    <t>Lane3_VGA_G2</t>
  </si>
  <si>
    <t>Lane3_VGA_G1</t>
  </si>
  <si>
    <t>Lane3_trained_eye_width_left_ps</t>
  </si>
  <si>
    <t>Lane3_trained_eye_width_right_ps</t>
  </si>
  <si>
    <t>Lane3_LnkP_TX_preset</t>
  </si>
  <si>
    <t>Lane3CenterEyeHeightInSteps</t>
  </si>
  <si>
    <t>Lane3CenterEyeWidthInSteps</t>
  </si>
  <si>
    <t>Lane2_After_AGC_mV</t>
  </si>
  <si>
    <t>Lane2_After_DFE_mV</t>
  </si>
  <si>
    <t>Lane2_Before_AGC_mV</t>
  </si>
  <si>
    <t>Lane2_Before_DFE_mV</t>
  </si>
  <si>
    <t>Lane2_VGA_G3</t>
  </si>
  <si>
    <t>Lane2_ctle_boost</t>
  </si>
  <si>
    <t>Lane2_G2_boost</t>
  </si>
  <si>
    <t>Lane2_G1_boost</t>
  </si>
  <si>
    <t>Lane2_VGA_G2</t>
  </si>
  <si>
    <t>Lane2_VGA_G1</t>
  </si>
  <si>
    <t>Lane2_trained_eye_width_left_ps</t>
  </si>
  <si>
    <t>Lane2_trained_eye_width_right_ps</t>
  </si>
  <si>
    <t>Lane2_LnkP_TX_preset</t>
  </si>
  <si>
    <t>Lane2CenterEyeHeightInSteps</t>
  </si>
  <si>
    <t>Lane2CenterEyeWidthInSteps</t>
  </si>
  <si>
    <t>Lane3DPEyeHeight</t>
  </si>
  <si>
    <t>Lane3DPEyeWidth</t>
  </si>
  <si>
    <t>Lane2DPEyeHeight</t>
  </si>
  <si>
    <t>Lane2DPEyeWidth</t>
  </si>
  <si>
    <t>Lane1DPEyeHeight</t>
  </si>
  <si>
    <t>Lane1DPEyeWidth</t>
  </si>
  <si>
    <t>Lane0DPEyeHeight</t>
  </si>
  <si>
    <t>Lane0DPEyeWidth</t>
  </si>
  <si>
    <t>CPort0DOWNSwitchTestBoxNativeDP</t>
    <phoneticPr fontId="32" type="noConversion"/>
  </si>
  <si>
    <t>device -k usbphy -e disable;</t>
    <phoneticPr fontId="22" type="noConversion"/>
  </si>
  <si>
    <t>TurnOffCPort0UPUsbphy</t>
    <phoneticPr fontId="32" type="noConversion"/>
  </si>
  <si>
    <t>CPort0UPUSBSSHostEyeTest</t>
    <phoneticPr fontId="32" type="noConversion"/>
  </si>
  <si>
    <t>CPort0UPUSBSSD2RRetimerEyeTest</t>
    <phoneticPr fontId="32" type="noConversion"/>
  </si>
  <si>
    <t>IntelThunderboltEyeMonitor -protocol USB -rid 0 -route 0 -port 0 -lane 0 -PortOnRetimer 0 -Retimer_ind 1 -count 8192 -print_eye -print_params;</t>
    <phoneticPr fontId="22" type="noConversion"/>
  </si>
  <si>
    <t>CPort0UPUSBSSR2DRetimerEyeTest</t>
    <phoneticPr fontId="32" type="noConversion"/>
  </si>
  <si>
    <t>Lane0USBEyeHeight</t>
  </si>
  <si>
    <t>Lane0USBEyeWidth</t>
  </si>
  <si>
    <t>usbloopback -i;</t>
    <phoneticPr fontId="22" type="noConversion"/>
  </si>
  <si>
    <t>CPort0UPUSBSSPresenceDUTCheck</t>
    <phoneticPr fontId="32" type="noConversion"/>
  </si>
  <si>
    <t>device -k usbphy -e select 0;
device -k usbphy -e disable;
device -k usbphy -e enable usb;</t>
    <phoneticPr fontId="22" type="noConversion"/>
  </si>
  <si>
    <t>CPort0UPUSBSSPresence</t>
    <phoneticPr fontId="32" type="noConversion"/>
  </si>
  <si>
    <t>CPort0DOWNUSBSSD2RRetimerEyeTest</t>
    <phoneticPr fontId="32" type="noConversion"/>
  </si>
  <si>
    <t>CPort0DOWNUSBSSR2DRetimerEyeTest</t>
    <phoneticPr fontId="32" type="noConversion"/>
  </si>
  <si>
    <t>CPort0DOWNUSBSSPresence</t>
    <phoneticPr fontId="32" type="noConversion"/>
  </si>
  <si>
    <t>failVolt</t>
  </si>
  <si>
    <t>DeviceEnumeration</t>
    <phoneticPr fontId="32" type="noConversion"/>
  </si>
  <si>
    <t>CPort0DOWNUSBHSPresenceDUTCheck5</t>
    <phoneticPr fontId="32" type="noConversion"/>
  </si>
  <si>
    <t>CPort0DOWNUSBHSPresence5</t>
    <phoneticPr fontId="32" type="noConversion"/>
  </si>
  <si>
    <t>[NA, 103]</t>
    <phoneticPr fontId="22" type="noConversion"/>
  </si>
  <si>
    <t>CPort0DOWNUSBHSPresence4</t>
    <phoneticPr fontId="32" type="noConversion"/>
  </si>
  <si>
    <t>CPort0DOWNUSBHSPresence3</t>
    <phoneticPr fontId="32" type="noConversion"/>
  </si>
  <si>
    <t>CPort0DOWNUSBHSPresence2</t>
    <phoneticPr fontId="32" type="noConversion"/>
  </si>
  <si>
    <t>CPort0DOWNUSBCHSDisconnectSwing1040mV</t>
    <phoneticPr fontId="32" type="noConversion"/>
  </si>
  <si>
    <t>CPort0DOWNUSBHSPresenceDUTCheck1</t>
    <phoneticPr fontId="32" type="noConversion"/>
  </si>
  <si>
    <t>CPort0DOWNUSBHSPresence1</t>
    <phoneticPr fontId="32" type="noConversion"/>
  </si>
  <si>
    <t>[7.2 , NA]</t>
    <phoneticPr fontId="22" type="noConversion"/>
  </si>
  <si>
    <t>CPort0DOWNUSBFSPresenceDUTCheck</t>
    <phoneticPr fontId="32" type="noConversion"/>
  </si>
  <si>
    <t>0x00010800</t>
    <phoneticPr fontId="22" type="noConversion"/>
  </si>
  <si>
    <t>info</t>
    <phoneticPr fontId="32" type="noConversion"/>
  </si>
  <si>
    <t>0x00003300</t>
    <phoneticPr fontId="22" type="noConversion"/>
  </si>
  <si>
    <t>CPort0CaesiumFWCheck</t>
    <phoneticPr fontId="32" type="noConversion"/>
  </si>
  <si>
    <t>DutStart</t>
    <phoneticPr fontId="32" type="noConversion"/>
  </si>
  <si>
    <t>Version2.44</t>
    <phoneticPr fontId="22" type="noConversion"/>
  </si>
  <si>
    <t>Version2.45</t>
    <phoneticPr fontId="22" type="noConversion"/>
  </si>
  <si>
    <t>By Han</t>
    <phoneticPr fontId="22" type="noConversion"/>
  </si>
  <si>
    <t>1. Add backlight related test items only for QN</t>
    <phoneticPr fontId="22" type="noConversion"/>
  </si>
  <si>
    <t>CT2:</t>
    <phoneticPr fontId="22" type="noConversion"/>
  </si>
  <si>
    <t>USBC POR:</t>
    <phoneticPr fontId="22" type="noConversion"/>
  </si>
  <si>
    <t>Adding TBT Through test items</t>
    <phoneticPr fontId="22" type="noConversion"/>
  </si>
  <si>
    <t>Version2.46</t>
    <phoneticPr fontId="22" type="noConversion"/>
  </si>
  <si>
    <t>Pattern_YM_Test</t>
    <phoneticPr fontId="22" type="noConversion"/>
  </si>
  <si>
    <t>Update test cmd from "bl -m" to "bl --nits 50" in test item "Pattern_YM_Test" only for QN</t>
    <phoneticPr fontId="22" type="noConversion"/>
  </si>
  <si>
    <t>Version2.47</t>
    <phoneticPr fontId="22" type="noConversion"/>
  </si>
  <si>
    <t>camisp --i2cread 9 0x33 0x44 1 1</t>
    <phoneticPr fontId="22" type="noConversion"/>
  </si>
  <si>
    <t>camisp --i2cread 9 0x33 0x45 1 1</t>
    <phoneticPr fontId="22" type="noConversion"/>
  </si>
  <si>
    <t>camisp --i2cread 9 0x33 0x43 1 1</t>
    <phoneticPr fontId="22" type="noConversion"/>
  </si>
  <si>
    <t>Riker_ID@0x00</t>
    <phoneticPr fontId="22" type="noConversion"/>
  </si>
  <si>
    <t>Riker_ID@0x01</t>
    <phoneticPr fontId="22" type="noConversion"/>
  </si>
  <si>
    <t>Riker_Trace_ID@0x04</t>
    <phoneticPr fontId="22" type="noConversion"/>
  </si>
  <si>
    <t>Riker_Trace_ID@0x05</t>
  </si>
  <si>
    <t>Riker_Trace_ID@0x06</t>
  </si>
  <si>
    <t>Riker_Trace_ID@0x07</t>
  </si>
  <si>
    <t>Riker_Trim@0x09</t>
    <phoneticPr fontId="22" type="noConversion"/>
  </si>
  <si>
    <t>[0x01]</t>
    <phoneticPr fontId="22" type="noConversion"/>
  </si>
  <si>
    <t>No iPad-1 station during P0, will enable in P1</t>
    <phoneticPr fontId="22" type="noConversion"/>
  </si>
  <si>
    <t>[1650,1950]</t>
    <phoneticPr fontId="22" type="noConversion"/>
  </si>
  <si>
    <t>Jasper_Sync_IN_Test</t>
    <phoneticPr fontId="32" type="noConversion"/>
  </si>
  <si>
    <t>Jasper_Sync_OH Test</t>
    <phoneticPr fontId="32" type="noConversion"/>
  </si>
  <si>
    <t>1. Follow Jasper ERS "099-23962_JA-B_System_ERS_v0.6" to update the test items and test limits</t>
    <phoneticPr fontId="22" type="noConversion"/>
  </si>
  <si>
    <t>2. Add test item "Jasper_Sync_IN_Test" and "Jasper_Sync_OH Test"</t>
    <phoneticPr fontId="22" type="noConversion"/>
  </si>
  <si>
    <t>camisp --i2cread 9 0x33 0x01 1 1</t>
    <phoneticPr fontId="22" type="noConversion"/>
  </si>
  <si>
    <t>camisp --i2cread 9 0x33 0x04 1 1</t>
    <phoneticPr fontId="22" type="noConversion"/>
  </si>
  <si>
    <t>camisp --i2cread 9 0x33 0x05 1 1</t>
    <phoneticPr fontId="22" type="noConversion"/>
  </si>
  <si>
    <t>camisp --i2cread 9 0x33 0x06 1 1</t>
    <phoneticPr fontId="22" type="noConversion"/>
  </si>
  <si>
    <t>camisp --i2cread 9 0x33 0x07 1 1</t>
    <phoneticPr fontId="22" type="noConversion"/>
  </si>
  <si>
    <t>camisp --i2cread 9 0x33 0x08 1 1</t>
    <phoneticPr fontId="22" type="noConversion"/>
  </si>
  <si>
    <t>camisp --i2cread 9 0x33 0x09 1 1</t>
    <phoneticPr fontId="22" type="noConversion"/>
  </si>
  <si>
    <t>camisp --i2cread 9 0x33 0x00 1 1</t>
    <phoneticPr fontId="22" type="noConversion"/>
  </si>
  <si>
    <t>Version2.48</t>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</si>
  <si>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</si>
  <si>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 Need to check only bits [7:5] within each Register</t>
    <phoneticPr fontId="22" type="noConversion"/>
  </si>
  <si>
    <t># expect all 0x0</t>
    <phoneticPr fontId="22" type="noConversion"/>
  </si>
  <si>
    <t>Expect "detected" ; fail on "missing"
pick number 0, back  detected 
pick number 1, front  detected 
pick number 2, front1  detected 
pick number 3, back1  detected 
pick number 4, back2  detected 
***Show which camera missing if "missing" in info</t>
    <phoneticPr fontId="22" type="noConversion"/>
  </si>
  <si>
    <t>Only Judge pass/fail</t>
    <phoneticPr fontId="22" type="noConversion"/>
  </si>
  <si>
    <t>QF Test Limit</t>
    <phoneticPr fontId="22" type="noConversion"/>
  </si>
  <si>
    <t>Backlight_Set_Low</t>
    <phoneticPr fontId="22" type="noConversion"/>
  </si>
  <si>
    <t>sn</t>
    <phoneticPr fontId="22" type="noConversion"/>
  </si>
  <si>
    <t>Write_Incomplete_CB</t>
    <phoneticPr fontId="22" type="noConversion"/>
  </si>
  <si>
    <t>cbwrite 0x84 incomplete</t>
    <phoneticPr fontId="22" type="noConversion"/>
  </si>
  <si>
    <t>syscfg print CLCG</t>
    <phoneticPr fontId="22" type="noConversion"/>
  </si>
  <si>
    <t xml:space="preserve">device -k GasGauge -g charge-percentage
</t>
    <phoneticPr fontId="22" type="noConversion"/>
  </si>
  <si>
    <t>[34,34]</t>
    <phoneticPr fontId="45" type="noConversion"/>
  </si>
  <si>
    <t>[1,1]</t>
    <phoneticPr fontId="45" type="noConversion"/>
  </si>
  <si>
    <t>Rear_Camera_Plant_Code</t>
    <phoneticPr fontId="22" type="noConversion"/>
  </si>
  <si>
    <t>[0,1]</t>
    <phoneticPr fontId="22" type="noConversion"/>
  </si>
  <si>
    <t>[2,8]</t>
    <phoneticPr fontId="45" type="noConversion"/>
  </si>
  <si>
    <t>Back_Camera_SN</t>
    <phoneticPr fontId="22" type="noConversion"/>
  </si>
  <si>
    <t>camisp --find
socgpio --pin 3 --output 1
camisp --i2cread 1 0x18 0x0000 2 2</t>
    <phoneticPr fontId="22" type="noConversion"/>
  </si>
  <si>
    <t>Juliet_NVM_Version</t>
    <phoneticPr fontId="22" type="noConversion"/>
  </si>
  <si>
    <t>[0xA]</t>
    <phoneticPr fontId="22" type="noConversion"/>
  </si>
  <si>
    <t>Juliet_NVM_Revision</t>
    <phoneticPr fontId="22" type="noConversion"/>
  </si>
  <si>
    <t>[0x8]</t>
    <phoneticPr fontId="22" type="noConversion"/>
  </si>
  <si>
    <t>Juliet_Camera_Project</t>
    <phoneticPr fontId="22" type="noConversion"/>
  </si>
  <si>
    <t>[0x16]</t>
    <phoneticPr fontId="22" type="noConversion"/>
  </si>
  <si>
    <t>Juliet_Lens_Shading_Revision</t>
    <phoneticPr fontId="22" type="noConversion"/>
  </si>
  <si>
    <t>[0x02]</t>
    <phoneticPr fontId="22" type="noConversion"/>
  </si>
  <si>
    <t>Juliet_Project_Version</t>
    <phoneticPr fontId="22" type="noConversion"/>
  </si>
  <si>
    <t>[0x0A]</t>
    <phoneticPr fontId="22" type="noConversion"/>
  </si>
  <si>
    <t xml:space="preserve">Juliet_Integrator </t>
    <phoneticPr fontId="22" type="noConversion"/>
  </si>
  <si>
    <t>[0x6]</t>
    <phoneticPr fontId="22" type="noConversion"/>
  </si>
  <si>
    <t xml:space="preserve">Juliet_Plant </t>
  </si>
  <si>
    <t xml:space="preserve">Juliet_Lens_Vendor </t>
    <phoneticPr fontId="22" type="noConversion"/>
  </si>
  <si>
    <t xml:space="preserve">Juliet_Lens_Revision </t>
    <phoneticPr fontId="22" type="noConversion"/>
  </si>
  <si>
    <t>[0x3]</t>
    <phoneticPr fontId="22" type="noConversion"/>
  </si>
  <si>
    <t xml:space="preserve">Juliet_Lens_Variant </t>
    <phoneticPr fontId="22" type="noConversion"/>
  </si>
  <si>
    <t xml:space="preserve">Juliet_Filter_Vendor </t>
    <phoneticPr fontId="22" type="noConversion"/>
  </si>
  <si>
    <t>[0x3||0x5]</t>
    <phoneticPr fontId="22" type="noConversion"/>
  </si>
  <si>
    <t xml:space="preserve">Juliet_Filter_Revision </t>
    <phoneticPr fontId="22" type="noConversion"/>
  </si>
  <si>
    <t xml:space="preserve">Juliet_Filter_Variant </t>
    <phoneticPr fontId="22" type="noConversion"/>
  </si>
  <si>
    <t>[0x0,0x2]</t>
    <phoneticPr fontId="22" type="noConversion"/>
  </si>
  <si>
    <t xml:space="preserve">Juliet_Substrate_Vendor </t>
    <phoneticPr fontId="22" type="noConversion"/>
  </si>
  <si>
    <t>[0x1||0x2]</t>
    <phoneticPr fontId="22" type="noConversion"/>
  </si>
  <si>
    <t xml:space="preserve">Juliet_Substrate_Revision </t>
    <phoneticPr fontId="22" type="noConversion"/>
  </si>
  <si>
    <t>[0x3,0x5]</t>
    <phoneticPr fontId="22" type="noConversion"/>
  </si>
  <si>
    <t xml:space="preserve">Juliet_Substrate_Variant </t>
    <phoneticPr fontId="22" type="noConversion"/>
  </si>
  <si>
    <t>[0x0||0x1]</t>
    <phoneticPr fontId="22" type="noConversion"/>
  </si>
  <si>
    <t xml:space="preserve">Juliet_Sensor_Vendor </t>
    <phoneticPr fontId="22" type="noConversion"/>
  </si>
  <si>
    <t>[0x5]</t>
    <phoneticPr fontId="22" type="noConversion"/>
  </si>
  <si>
    <t xml:space="preserve">Juliet_Sensor_Revision </t>
    <phoneticPr fontId="22" type="noConversion"/>
  </si>
  <si>
    <t xml:space="preserve">Juliet_Sensor_Variant </t>
    <phoneticPr fontId="22" type="noConversion"/>
  </si>
  <si>
    <t xml:space="preserve">Juliet_Flex_Vendor </t>
    <phoneticPr fontId="22" type="noConversion"/>
  </si>
  <si>
    <t>[0x3||0x8]</t>
    <phoneticPr fontId="22" type="noConversion"/>
  </si>
  <si>
    <t xml:space="preserve">Juliet_Flex_Revision </t>
    <phoneticPr fontId="22" type="noConversion"/>
  </si>
  <si>
    <t xml:space="preserve">Juliet_Stiffener_Vendor </t>
    <phoneticPr fontId="22" type="noConversion"/>
  </si>
  <si>
    <t>[0x2||0x6]</t>
    <phoneticPr fontId="22" type="noConversion"/>
  </si>
  <si>
    <t xml:space="preserve">Juliet_Stiffener_Revision </t>
    <phoneticPr fontId="22" type="noConversion"/>
  </si>
  <si>
    <t xml:space="preserve">Juliet_Camera_Build </t>
    <phoneticPr fontId="22" type="noConversion"/>
  </si>
  <si>
    <t>[0x10]</t>
    <phoneticPr fontId="22" type="noConversion"/>
  </si>
  <si>
    <t xml:space="preserve">Juliet_Config_Number </t>
    <phoneticPr fontId="22" type="noConversion"/>
  </si>
  <si>
    <t xml:space="preserve">Juliet_Test_Software_Revision </t>
    <phoneticPr fontId="22" type="noConversion"/>
  </si>
  <si>
    <t xml:space="preserve">Juliet_Process_DOE_Code </t>
    <phoneticPr fontId="22" type="noConversion"/>
  </si>
  <si>
    <t xml:space="preserve">Juliet_General_Info_Checksum </t>
    <phoneticPr fontId="22" type="noConversion"/>
  </si>
  <si>
    <t xml:space="preserve">Juliet_Lens_Shading_Checksum </t>
    <phoneticPr fontId="22" type="noConversion"/>
  </si>
  <si>
    <t xml:space="preserve">Juliet_ASP_Checksum </t>
    <phoneticPr fontId="22" type="noConversion"/>
  </si>
  <si>
    <t>Juliet_X_code</t>
    <phoneticPr fontId="22" type="noConversion"/>
  </si>
  <si>
    <t>Juliet_Module_SN</t>
    <phoneticPr fontId="22" type="noConversion"/>
  </si>
  <si>
    <t>camisp --find
camisp --pick front1
reg select cpmu
pmuadc --sel cpmu --read vldo3</t>
    <phoneticPr fontId="22" type="noConversion"/>
  </si>
  <si>
    <t>Juliet-PP1V215_DVDD_Voltage</t>
    <phoneticPr fontId="22" type="noConversion"/>
  </si>
  <si>
    <t>pmuadc --sel cpmu --read vldo4</t>
    <phoneticPr fontId="22" type="noConversion"/>
  </si>
  <si>
    <t>pmuadc --sel cpmu --read ildo4</t>
    <phoneticPr fontId="22" type="noConversion"/>
  </si>
  <si>
    <t>//Read BUCK3_SW1 Voltage
reg write 0x4000 0xF0
reg read 0x4002
reg read 0x4001
//Turn off LDO23
reg write 0x120F 0x00
//Turn off LDO22
reg write 0x120E 0x00
//Turn off BUCK3_SW1
reg write 0x1214 0x00
//Turn off BUCK12
reg write 0x1204 0x00</t>
    <phoneticPr fontId="22" type="noConversion"/>
  </si>
  <si>
    <t xml:space="preserve">Titus connected
[000A31A8:0A40013A] :-) egpio --pick nub -n 14 --read
Read from tag "nub" unit 0 pin 0.14: 0
Titus disconnected
[000A31A8:0A40013A] :-) egpio --pick nub -n 14 --read
Read from tag "nub" unit 0 pin 0.14: 1
</t>
    <phoneticPr fontId="22" type="noConversion"/>
  </si>
  <si>
    <t>[0x07]</t>
    <phoneticPr fontId="22" type="noConversion"/>
  </si>
  <si>
    <t>camisp --exit
camisp --pick front1
camisp --on
camisp --nvmdump romeo
camisp --sn</t>
    <phoneticPr fontId="22" type="noConversion"/>
  </si>
  <si>
    <t>[0x03]</t>
    <phoneticPr fontId="22" type="noConversion"/>
  </si>
  <si>
    <t>[0x08]</t>
    <phoneticPr fontId="22" type="noConversion"/>
  </si>
  <si>
    <t>[0x01,0x03]</t>
    <phoneticPr fontId="22" type="noConversion"/>
  </si>
  <si>
    <t>[0x01,0x04]</t>
    <phoneticPr fontId="22" type="noConversion"/>
  </si>
  <si>
    <t>Titus_Tick_Vendor</t>
  </si>
  <si>
    <t>[0x01,0x02]</t>
    <phoneticPr fontId="22" type="noConversion"/>
  </si>
  <si>
    <t>Titus_Tick_Variant</t>
  </si>
  <si>
    <t>[0x20,0x21]</t>
    <phoneticPr fontId="22" type="noConversion"/>
  </si>
  <si>
    <t>Titus_General_Info_Checksum</t>
  </si>
  <si>
    <t>Titus_NTC/WL_Cal_Checksum</t>
  </si>
  <si>
    <t>Titus_Dead_Emitter_Checksum</t>
    <phoneticPr fontId="22" type="noConversion"/>
  </si>
  <si>
    <t>Titus_FOL_Checksum</t>
  </si>
  <si>
    <t>Titus_NTC_Cal</t>
    <phoneticPr fontId="22" type="noConversion"/>
  </si>
  <si>
    <r>
      <t xml:space="preserve">read Rigel SN and fault status
Rigel_State
Pearl_Capacitance
MamaBear_Armed_State
MamaBear_Armed_State_Value
</t>
    </r>
    <r>
      <rPr>
        <sz val="12"/>
        <color rgb="FF0000FF"/>
        <rFont val="Times New Roman"/>
        <family val="1"/>
      </rPr>
      <t>MamaBearFaultTestResult</t>
    </r>
    <phoneticPr fontId="22"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</si>
  <si>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2" type="noConversion"/>
  </si>
  <si>
    <t xml:space="preserve">camisp --exit
camisp --pick back1
camisp --dli                                                          </t>
    <phoneticPr fontId="22" type="noConversion"/>
  </si>
  <si>
    <t>[18,18]</t>
    <phoneticPr fontId="45" type="noConversion"/>
  </si>
  <si>
    <t>[1,8]</t>
    <phoneticPr fontId="45" type="noConversion"/>
  </si>
  <si>
    <t>[3,5]</t>
    <phoneticPr fontId="45" type="noConversion"/>
  </si>
  <si>
    <t>Ohio_Stiffener_Revision</t>
    <phoneticPr fontId="22" type="noConversion"/>
  </si>
  <si>
    <t>NVM_Version</t>
    <phoneticPr fontId="27" type="noConversion"/>
  </si>
  <si>
    <t>Camera_Project</t>
    <phoneticPr fontId="27" type="noConversion"/>
  </si>
  <si>
    <t>camisp --i2cread 9 0x51 0x0001 2 1</t>
    <phoneticPr fontId="27" type="noConversion"/>
  </si>
  <si>
    <t>camisp --i2cread 9 0x51 0x0002 2 1</t>
    <phoneticPr fontId="27" type="noConversion"/>
  </si>
  <si>
    <t>[0x09]</t>
    <phoneticPr fontId="22" type="noConversion"/>
  </si>
  <si>
    <t>camisp --i2cread 9 0x51 0x0003 2 1</t>
    <phoneticPr fontId="27" type="noConversion"/>
  </si>
  <si>
    <t>Config_Number</t>
    <phoneticPr fontId="27" type="noConversion"/>
  </si>
  <si>
    <t>[0x00,0x99]</t>
    <phoneticPr fontId="27" type="noConversion"/>
  </si>
  <si>
    <t>camisp --i2cread 9 0x51 0x0006 2 1</t>
    <phoneticPr fontId="27" type="noConversion"/>
  </si>
  <si>
    <t>Periscope</t>
    <phoneticPr fontId="27" type="noConversion"/>
  </si>
  <si>
    <t>camisp --i2cread 9 0x51 0x000A 2 1</t>
    <phoneticPr fontId="27" type="noConversion"/>
  </si>
  <si>
    <t>Lens1_McCoy</t>
    <phoneticPr fontId="27" type="noConversion"/>
  </si>
  <si>
    <t>camisp --i2cread 9 0x51 0x000B 2 1</t>
    <phoneticPr fontId="27" type="noConversion"/>
  </si>
  <si>
    <t>DriverShield</t>
    <phoneticPr fontId="22" type="noConversion"/>
  </si>
  <si>
    <t>[0xFF]</t>
    <phoneticPr fontId="27" type="noConversion"/>
  </si>
  <si>
    <t>camisp --i2cread 9 0x51 0x0012 2 1</t>
    <phoneticPr fontId="27" type="noConversion"/>
  </si>
  <si>
    <t>0x55</t>
    <phoneticPr fontId="27" type="noConversion"/>
  </si>
  <si>
    <t>sensor --sel prox --init
sensor --sel prox --get nvm</t>
    <phoneticPr fontId="22" type="noConversion"/>
  </si>
  <si>
    <t>i2c -d 5 0x33 0x1B 0x01
i2c -d 5 0x33 0x1C 0x01</t>
    <phoneticPr fontId="22" type="noConversion"/>
  </si>
  <si>
    <t>i2c -d 5 0x33 0x1C 0x01</t>
    <phoneticPr fontId="22" type="noConversion"/>
  </si>
  <si>
    <t>sensor --sel als2 --init
sensor --sel als2 --conntest</t>
    <phoneticPr fontId="32" type="noConversion"/>
  </si>
  <si>
    <t>sensorreg --sel pressure -r 0x81</t>
    <phoneticPr fontId="22" type="noConversion"/>
  </si>
  <si>
    <t xml:space="preserve">sensor --listsensors 
sensor --sel pressure --init </t>
    <phoneticPr fontId="22" type="noConversion"/>
  </si>
  <si>
    <t>WV_Phosphorus_STD</t>
    <phoneticPr fontId="22" type="noConversion"/>
  </si>
  <si>
    <t>WV_Phosphorus_Temp_STD</t>
    <phoneticPr fontId="22" type="noConversion"/>
  </si>
  <si>
    <t>i2c -s 2</t>
    <phoneticPr fontId="22" type="noConversion"/>
  </si>
  <si>
    <t>SKR AMP FHRT 8-bit: 0x70, 7-bit: 0x38
SKR AMP FHRW 8-bit: 0x72, 7-bit: 0x39
SKR AMP FHLT 8-bit: 0x74, 7-bit: 0x3A
SKR AMP FHLW 8-bit: 0x76, 7-bit: 0x3B</t>
    <phoneticPr fontId="22" type="noConversion"/>
  </si>
  <si>
    <t>I2C7_Sweep_Test</t>
    <phoneticPr fontId="22" type="noConversion"/>
  </si>
  <si>
    <t>i2c -s 7</t>
    <phoneticPr fontId="22" type="noConversion"/>
  </si>
  <si>
    <t>i2c -s 9</t>
    <phoneticPr fontId="22" type="noConversion"/>
  </si>
  <si>
    <t>device -k GasGauge --get nominal-capacity</t>
    <phoneticPr fontId="22" type="noConversion"/>
  </si>
  <si>
    <t>dptx -e alpm -t "false"
display --off
bl -n
display --on
display --method ber --options "-r"
display --method ber --options "-g"
dptx -e alpm -t "true"</t>
    <phoneticPr fontId="22" type="noConversion"/>
  </si>
  <si>
    <t>baseband --wait_for_ready
baseband --send_cmd 'at+cfun=4'
baseband --send_cmd "DE C0 7E AB 78 00 30 00 00 41 00 00 04 20 10 00 00 00 00 00 06 20 10 00 00 00 00 00 08 20 10 00 01 00 00 00"
baseband -p
baseband --off</t>
    <phoneticPr fontId="22" type="noConversion"/>
  </si>
  <si>
    <t>Add one more logic:
QN: If 0x1C(esim), skip test sim card
QF: If 0x0C(esim), skip test sim card</t>
    <phoneticPr fontId="22" type="noConversion"/>
  </si>
  <si>
    <t>PMU</t>
    <phoneticPr fontId="22" type="noConversion"/>
  </si>
  <si>
    <t>Temperature_TDEV6@Sera</t>
    <phoneticPr fontId="22" type="noConversion"/>
  </si>
  <si>
    <t>Temperature_TCAL@SIMETRA</t>
    <phoneticPr fontId="22" type="noConversion"/>
  </si>
  <si>
    <t>Temperature_TDEV1@SIMETRA</t>
    <phoneticPr fontId="22" type="noConversion"/>
  </si>
  <si>
    <t>Temperature_TDEV2@SIMETRA</t>
    <phoneticPr fontId="22" type="noConversion"/>
  </si>
  <si>
    <t>Temperature_RCAM_C3@ADAMS</t>
    <phoneticPr fontId="22" type="noConversion"/>
  </si>
  <si>
    <t>camisp --find
pmuadc --read all</t>
    <phoneticPr fontId="22" type="noConversion"/>
  </si>
  <si>
    <t>Temperature_FCAM_C4@ADAMS</t>
    <phoneticPr fontId="22" type="noConversion"/>
  </si>
  <si>
    <t>CPMU2</t>
    <phoneticPr fontId="22" type="noConversion"/>
  </si>
  <si>
    <t>Battery_Power_BL_Nits50</t>
    <phoneticPr fontId="22" type="noConversion"/>
  </si>
  <si>
    <t>RotterDam_Test</t>
    <phoneticPr fontId="22" type="noConversion"/>
  </si>
  <si>
    <t>camisp --method projector en 5
camisp --method validateconfig 5</t>
    <phoneticPr fontId="22" type="noConversion"/>
  </si>
  <si>
    <t>camisp --i2cread 9 0x33 0x46 1 1</t>
    <phoneticPr fontId="22" type="noConversion"/>
  </si>
  <si>
    <t>camisp --i2cread 0x0A 0x40 0x44 1 1</t>
    <phoneticPr fontId="22" type="noConversion"/>
  </si>
  <si>
    <r>
      <t xml:space="preserve">camisp --exit
camisp --find
</t>
    </r>
    <r>
      <rPr>
        <sz val="12"/>
        <color rgb="FF0000FF"/>
        <rFont val="Times New Roman"/>
        <family val="1"/>
      </rPr>
      <t>camisp --method powerdevice on 0x05FFFFFF
wait 1000</t>
    </r>
    <r>
      <rPr>
        <sz val="12"/>
        <color indexed="8"/>
        <rFont val="Times New Roman"/>
        <family val="1"/>
      </rPr>
      <t xml:space="preserve">
camisp --pick back2</t>
    </r>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</si>
  <si>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wait 1000
camisp --pick back2
</t>
    </r>
    <r>
      <rPr>
        <sz val="12"/>
        <rFont val="Times New Roman"/>
        <family val="1"/>
      </rPr>
      <t>camisp --on</t>
    </r>
    <r>
      <rPr>
        <sz val="12"/>
        <color indexed="8"/>
        <rFont val="Times New Roman"/>
        <family val="1"/>
      </rPr>
      <t xml:space="preserve">
camisp --method settofcompliance 5 25
camisp --stream on
camisp --method validateconfig 5
</t>
    </r>
    <phoneticPr fontId="22" type="noConversion"/>
  </si>
  <si>
    <t>camisp --i2cread 0x0A 0x40 0x45 1 1</t>
    <phoneticPr fontId="22" type="noConversion"/>
  </si>
  <si>
    <t>camisp --method riker-status</t>
    <phoneticPr fontId="22" type="noConversion"/>
  </si>
  <si>
    <t>camisp --dli
camisp --exit</t>
    <phoneticPr fontId="22" type="noConversion"/>
  </si>
  <si>
    <t>camisp --dli
camisp --exit</t>
    <phoneticPr fontId="28" type="noConversion"/>
  </si>
  <si>
    <t>Compare_Juliet_SN_With_SFC</t>
    <phoneticPr fontId="28" type="noConversion"/>
  </si>
  <si>
    <t>Juliet_SN</t>
    <phoneticPr fontId="28" type="noConversion"/>
  </si>
  <si>
    <t>camisp --id</t>
    <phoneticPr fontId="28" type="noConversion"/>
  </si>
  <si>
    <t>This is the “Traceability Checksum”</t>
    <phoneticPr fontId="22" type="noConversion"/>
  </si>
  <si>
    <t>This is the "NTC/ Dead Emitter Checksum [7:0]"</t>
    <phoneticPr fontId="22" type="noConversion"/>
  </si>
  <si>
    <t>This is the "FOL ID Checksum"</t>
    <phoneticPr fontId="22" type="noConversion"/>
  </si>
  <si>
    <t>This is the “LIV Cal Checksum"</t>
    <phoneticPr fontId="22" type="noConversion"/>
  </si>
  <si>
    <t xml:space="preserve">NTC Calibration a, b, and c must not be zero. </t>
    <phoneticPr fontId="22" type="noConversion"/>
  </si>
  <si>
    <t>QF Test Limits</t>
    <phoneticPr fontId="22" type="noConversion"/>
  </si>
  <si>
    <t>QN Test Limits</t>
    <phoneticPr fontId="22" type="noConversion"/>
  </si>
  <si>
    <t>1. Update "Jasper_Sync_IN_Test" and "Jasper_Sync_OH Test" cmd</t>
    <phoneticPr fontId="22" type="noConversion"/>
  </si>
  <si>
    <t>QT0a:</t>
    <phoneticPr fontId="22" type="noConversion"/>
  </si>
  <si>
    <t>CT2:</t>
    <phoneticPr fontId="22" type="noConversion"/>
  </si>
  <si>
    <t>1. Follow Pearl ERS "099-23021  ERS,SYSTEM,J5xx PEARL_Rev3" to update the test items and test limits of Titus and Juliet</t>
    <phoneticPr fontId="22" type="noConversion"/>
  </si>
  <si>
    <t>1. Follow Pearl ERS "099-23021  ERS,SYSTEM,J5xx PEARL_Rev3" to update the test items and test limits of Juliet</t>
    <phoneticPr fontId="22" type="noConversion"/>
  </si>
  <si>
    <t>Calculation of “Integrator NVM Checksum”</t>
    <phoneticPr fontId="22" type="noConversion"/>
  </si>
  <si>
    <t>Calculation of “Integrator NVM Checksum”</t>
    <phoneticPr fontId="28" type="noConversion"/>
  </si>
  <si>
    <t>Should be compared with SFC and module SN</t>
    <phoneticPr fontId="28" type="noConversion"/>
  </si>
  <si>
    <t>Should be compared with SFC and module SN</t>
    <phoneticPr fontId="22" type="noConversion"/>
  </si>
  <si>
    <t>Version3.0</t>
    <phoneticPr fontId="22" type="noConversion"/>
  </si>
  <si>
    <t>QT0a</t>
    <phoneticPr fontId="22" type="noConversion"/>
  </si>
  <si>
    <t>SCRP_Version_126_MTP_BEFORE</t>
    <phoneticPr fontId="27" type="noConversion"/>
  </si>
  <si>
    <t>SCRP_Signature_126_MTP_BEFORE</t>
    <phoneticPr fontId="27" type="noConversion"/>
  </si>
  <si>
    <t>1. Update "SCRP_LPP_Inductance_Free_Air_Cal" test logic as "write MTP_Word_Idx=0, MTP_Value=1" and "MTP_Word_Idx=1, MTP_Value=2"</t>
    <phoneticPr fontId="22" type="noConversion"/>
  </si>
  <si>
    <t>Version3.01</t>
    <phoneticPr fontId="22" type="noConversion"/>
  </si>
  <si>
    <t>By Han</t>
    <phoneticPr fontId="22" type="noConversion"/>
  </si>
  <si>
    <t>Version3.02</t>
    <phoneticPr fontId="22" type="noConversion"/>
  </si>
  <si>
    <t>QT0a/CT1/CT2/FOS/CT3/CG-QT:</t>
    <phoneticPr fontId="22" type="noConversion"/>
  </si>
  <si>
    <t>1. Update overlay title from "P1" to "Pre P2" for QN</t>
    <phoneticPr fontId="22"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</si>
  <si>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2" type="noConversion"/>
  </si>
  <si>
    <t>CT2/CT3:</t>
    <phoneticPr fontId="22" type="noConversion"/>
  </si>
  <si>
    <t>I2C5_Sweep_Test</t>
    <phoneticPr fontId="22" type="noConversion"/>
  </si>
  <si>
    <t>CG-QT/CT1:</t>
    <phoneticPr fontId="22" type="noConversion"/>
  </si>
  <si>
    <t>1. Correct the logic of "I2C5_Sweep_Test",  show 0x39 as ALS - C3 and 0x29 as ALS - C4</t>
    <phoneticPr fontId="22" type="noConversion"/>
  </si>
  <si>
    <t>1. Follow the logic of CT2/CT3 which is using the same logic of "I2C5_Sweep_Test"</t>
    <phoneticPr fontId="22" type="noConversion"/>
  </si>
  <si>
    <t>example:
RDF resistance: 34201
RDF arm status: 1
# log RDF resistance</t>
    <phoneticPr fontId="22" type="noConversion"/>
  </si>
  <si>
    <t>camisp --i2cread 9 0x33 0x40 1 1</t>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</si>
  <si>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0x88
camisp --i2cread 9 0x33 0x3D 1 1
camisp --exit //expect 0x3B, 0x27, 0x3F</t>
    </r>
    <phoneticPr fontId="22"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</si>
  <si>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2" type="noConversion"/>
  </si>
  <si>
    <t>0x40 =&gt; expect 0x88</t>
    <phoneticPr fontId="22" type="noConversion"/>
  </si>
  <si>
    <t>QT0a:</t>
    <phoneticPr fontId="22" type="noConversion"/>
  </si>
  <si>
    <t>Riker_Trim@0x08</t>
    <phoneticPr fontId="22" type="noConversion"/>
  </si>
  <si>
    <t>Riker_Config_OTP</t>
    <phoneticPr fontId="22" type="noConversion"/>
  </si>
  <si>
    <t>1. Update "Riker_Trim@0x08" test limit and add test item "Riker_Config_OTP"</t>
    <phoneticPr fontId="22" type="noConversion"/>
  </si>
  <si>
    <t>Pre-P2</t>
    <phoneticPr fontId="22" type="noConversion"/>
  </si>
  <si>
    <t>[0x21,0x3B]</t>
    <phoneticPr fontId="27" type="noConversion"/>
  </si>
  <si>
    <t>[0xD3,0xD6]</t>
    <phoneticPr fontId="27" type="noConversion"/>
  </si>
  <si>
    <t>[0x2A,0x2D]</t>
    <phoneticPr fontId="27" type="noConversion"/>
  </si>
  <si>
    <t>[0x78]</t>
    <phoneticPr fontId="27" type="noConversion"/>
  </si>
  <si>
    <t>[0x34]</t>
    <phoneticPr fontId="27" type="noConversion"/>
  </si>
  <si>
    <t>[0x35]</t>
    <phoneticPr fontId="27" type="noConversion"/>
  </si>
  <si>
    <t>[0x09||0x51||0x58||0x11]</t>
    <phoneticPr fontId="27" type="noConversion"/>
  </si>
  <si>
    <t>Version3.03</t>
    <phoneticPr fontId="22" type="noConversion"/>
  </si>
  <si>
    <t>1. Update "Jasper NVM" related test items limits follow Jasper ERS "099-23962_JA-B_System_ERS_v0.7.pdf"</t>
    <phoneticPr fontId="22" type="noConversion"/>
  </si>
  <si>
    <t>[2,2]</t>
    <phoneticPr fontId="22" type="noConversion"/>
  </si>
  <si>
    <t>Version3.04</t>
    <phoneticPr fontId="22" type="noConversion"/>
  </si>
  <si>
    <t>CG-QT/CT1/CT3:</t>
    <phoneticPr fontId="22" type="noConversion"/>
  </si>
  <si>
    <t xml:space="preserve">1. Update ALS device_ID/revision_ID test command and test limits </t>
    <phoneticPr fontId="22" type="noConversion"/>
  </si>
  <si>
    <t>[0x1C]</t>
    <phoneticPr fontId="22" type="noConversion"/>
  </si>
  <si>
    <t>[0x01]</t>
    <phoneticPr fontId="22" type="noConversion"/>
  </si>
  <si>
    <r>
      <t xml:space="preserve">sensor --sel als2 --init
</t>
    </r>
    <r>
      <rPr>
        <sz val="12"/>
        <color rgb="FF0000FF"/>
        <rFont val="Times New Roman"/>
        <family val="1"/>
      </rPr>
      <t>i2c -d 5 0x29 0xdf 1</t>
    </r>
    <phoneticPr fontId="28" type="noConversion"/>
  </si>
  <si>
    <t>i2c -d 5 0x29 0xde 1</t>
    <phoneticPr fontId="28" type="noConversion"/>
  </si>
  <si>
    <t>i2c -d 5 0x39 0xde 1</t>
    <phoneticPr fontId="28" type="noConversion"/>
  </si>
  <si>
    <t>i2c -d 5 0x29 0xde 1</t>
    <phoneticPr fontId="22" type="noConversion"/>
  </si>
  <si>
    <t>Version3.05</t>
    <phoneticPr fontId="22" type="noConversion"/>
  </si>
  <si>
    <t>CT2:</t>
    <phoneticPr fontId="22" type="noConversion"/>
  </si>
  <si>
    <t>1. Follow FCAM ERS "099-21758-07_PA_System_ERS" to update the limit</t>
    <phoneticPr fontId="22" type="noConversion"/>
  </si>
  <si>
    <t>[0x4]</t>
    <phoneticPr fontId="22" type="noConversion"/>
  </si>
  <si>
    <t>[0x2E]</t>
    <phoneticPr fontId="22" type="noConversion"/>
  </si>
  <si>
    <t>Front_Camera_Sensor_Variant</t>
    <phoneticPr fontId="22" type="noConversion"/>
  </si>
  <si>
    <t>[0x0,0x1]</t>
    <phoneticPr fontId="22" type="noConversion"/>
  </si>
  <si>
    <t>Front_Camera_Stiffener_Variant</t>
    <phoneticPr fontId="22" type="noConversion"/>
  </si>
  <si>
    <t>TX_FW_Version</t>
    <phoneticPr fontId="28" type="noConversion"/>
  </si>
  <si>
    <t>QT0a:</t>
    <phoneticPr fontId="22" type="noConversion"/>
  </si>
  <si>
    <t>CT2:</t>
    <phoneticPr fontId="22" type="noConversion"/>
  </si>
  <si>
    <t>Camera_Build</t>
    <phoneticPr fontId="27" type="noConversion"/>
  </si>
  <si>
    <t>Version3.06</t>
    <phoneticPr fontId="22" type="noConversion"/>
  </si>
  <si>
    <t>1. Change the test limit from [0x10,0x2A] to [0x10,0x40] of "Jasper_Camera_Build"</t>
    <phoneticPr fontId="22" type="noConversion"/>
  </si>
  <si>
    <r>
      <t>smokey ScorpiusHid --run --test "Set" --args "ReportID=0x03, ReportPayload='{</t>
    </r>
    <r>
      <rPr>
        <sz val="12"/>
        <color rgb="FF0000FF"/>
        <rFont val="Times New Roman"/>
        <family val="1"/>
      </rPr>
      <t>0xD4, 0x17, 0xf4, 0x01</t>
    </r>
    <r>
      <rPr>
        <sz val="12"/>
        <rFont val="Times New Roman"/>
        <family val="1"/>
      </rPr>
      <t>}'"
smokey ScorpiusHid --run --test "Set" --args "ReportID=0x41, ReportPayload='{0x98, 0x36, 0x00, 0x40, 0x80, 0x01, 0x00, 0x00}'"
smokey ScorpiusHid --run --test "Set" --args "ReportID=0x40, ReportPayload='{0x98, 0x34, 0x00, 0x40}'"
wait 2000
smokey ScorpiusHid --run --test "Get" --args "ReportID=0x40"
smokey ScorpiusHid --run --test "Set" --args "ReportID=0x31, ReportPayload='{0x00,0x00,0x8C}'"
wait 2000
smokey ScorpiusHid --run --test "Get" --args "ReportID=0x31, ReportPayload={}"
smokey ScorpiusHid --run --test "Set" --args "ReportID=0x41, ReportPayload='{0x98, 0x35, 0x00, 0x40, 0x80, 0x01, 0x00, 0x00}'"
wait 1000</t>
    </r>
    <phoneticPr fontId="22" type="noConversion"/>
  </si>
  <si>
    <t>SCRP_VSENSE_6V1</t>
    <phoneticPr fontId="22" type="noConversion"/>
  </si>
  <si>
    <t>SCRP_LPP_Inductance_Free_Air_Cal</t>
    <phoneticPr fontId="27" type="noConversion"/>
  </si>
  <si>
    <r>
      <t>smokey ScorpiusHid --run --test "Set" --args "ReportID=0x05, ReportPayload='{0x00, 0x46}'"
stall 15000
smokey ScorpiusHid --run --test "Get" --args "ReportID=0x05"
smokey ScorpiusHid --run --test "Mem16" --args "Address=0x00012360, Length=220"
smokey ScorpiusHid --run --test "Mem16" --args "Address=0x00012430, Length=220"
smokey ScorpiusHid --run --test "Mem16" --args "Address=0x00012500, Length=220"
stall 60000
smokey ScorpiusHid --run --test "Print_Sector" --args "MTP_sector=126"
smokey ScorpiusHid --run --test "Set" --args "ReportID=0x03, ReportPayload='{</t>
    </r>
    <r>
      <rPr>
        <sz val="12"/>
        <color rgb="FF0000FF"/>
        <rFont val="Times New Roman"/>
        <family val="1"/>
      </rPr>
      <t>0xD4, 0x17, 0xf4, 0x01</t>
    </r>
    <r>
      <rPr>
        <sz val="12"/>
        <rFont val="Times New Roman"/>
        <family val="1"/>
      </rPr>
      <t xml:space="preserve">}'"
smokey ScorpiusHid --run --test "Set" --args "ReportID=0x41, ReportPayload='{0x08, 0x0c, 0x00, 0x40, 0x08, 0x00, 0x00, 0x00}'"
</t>
    </r>
    <r>
      <rPr>
        <sz val="12"/>
        <color rgb="FF0000FF"/>
        <rFont val="Times New Roman"/>
        <family val="1"/>
      </rPr>
      <t>smokey ScorpiusHid --run --test "Write_Word" --args "MTP_sector=126, MTP_Word_Idx=0, MTP_Value=1"
smokey ScorpiusHid --run --test "Write_Word" --args "MTP_sector=126, MTP_Word_Idx=1, MTP_Value=2"</t>
    </r>
    <r>
      <rPr>
        <sz val="12"/>
        <rFont val="Times New Roman"/>
        <family val="1"/>
      </rPr>
      <t xml:space="preserve">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pmugpio --pin 18 --output 0 --pushpull
stall 500000
pmugpio --pin 18 --output 1 --pushpull
pmugpio --pin 14 --output 1 --pushpull
pmugpio --pin 18 --output 1 --pushpull
i2c -w 6 0x39 6
stall 1000000
i2c -w 6 0x39 6
smokey ScorpiusHid --run --test "FwLoad" --args "PathToFwLoad='nandfs:\\AppleInternal\\Diags\\Scorpius\\J517J522\\ScorpiusTx-dotara.bin'"
i2c -w 6 0x39 6
stall 1000000
i2c -w 6 0x39 6
smokey ScorpiusHid --run --test "Set" --args "ReportID=0x09, ReportPayload='{0x01}'"
smokey ScorpiusHid --run --test "Print_Sector" --args "MTP_sector=126"</t>
    </r>
    <phoneticPr fontId="22" type="noConversion"/>
  </si>
  <si>
    <r>
      <t xml:space="preserve">smokeyshell -r
</t>
    </r>
    <r>
      <rPr>
        <sz val="12"/>
        <color rgb="FF0000FF"/>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stall 1000000
i2c -w 6 0x39 6
smokey ScorpiusHid --run --test "Set" --args "ReportID=0x09, ReportPayload='{0x01}'"
smokey ScorpiusHid --run --test "Get" --args "ReportID=0xBB"
smokey ScorpiusHid --run --test "Set" --args "ReportID=0x03, ReportPayload='{</t>
    </r>
    <r>
      <rPr>
        <sz val="12"/>
        <color rgb="FF0000FF"/>
        <rFont val="Times New Roman"/>
        <family val="1"/>
      </rPr>
      <t>0xD4, 0x17, 0xf4, 0x0</t>
    </r>
    <r>
      <rPr>
        <sz val="12"/>
        <rFont val="Times New Roman"/>
        <family val="1"/>
      </rPr>
      <t>1}'"
smokey ScorpiusHid --run --test "Set" --args "ReportID=0x41, ReportPayload='{0x08, 0x0c, 0x00, 0x40, 0x08, 0x00, 0x00, 0x00}'"</t>
    </r>
    <phoneticPr fontId="22" type="noConversion"/>
  </si>
  <si>
    <t>1. Change the test cmd from "{0xD4, 0x17, 0x88, 0x13}" to "{0xD4, 0x17, 0xf4, 0x01}" of "TX_FW_Version", "SCRP_VSENSE_6V1" and "SCRP_LPP_Inductance_Free_Air_Cal"</t>
    <phoneticPr fontId="22" type="noConversion"/>
  </si>
  <si>
    <t>Version3.07</t>
    <phoneticPr fontId="22" type="noConversion"/>
  </si>
  <si>
    <r>
      <t>C</t>
    </r>
    <r>
      <rPr>
        <sz val="12"/>
        <color indexed="8"/>
        <rFont val="新細明體"/>
        <family val="1"/>
        <charset val="136"/>
      </rPr>
      <t>onfirmed with Rob</t>
    </r>
    <phoneticPr fontId="22" type="noConversion"/>
  </si>
  <si>
    <t>CT2:</t>
    <phoneticPr fontId="22" type="noConversion"/>
  </si>
  <si>
    <t>1. Update battery ERS related test items</t>
    <phoneticPr fontId="22" type="noConversion"/>
  </si>
  <si>
    <t>Version3.08</t>
    <phoneticPr fontId="22" type="noConversion"/>
  </si>
  <si>
    <t>Riker_ID@0x00</t>
    <phoneticPr fontId="22" type="noConversion"/>
  </si>
  <si>
    <t>Riker_ID@0x01</t>
    <phoneticPr fontId="22" type="noConversion"/>
  </si>
  <si>
    <t>Riker_Trace_ID@0x04</t>
    <phoneticPr fontId="22" type="noConversion"/>
  </si>
  <si>
    <t>camisp --i2cread 0x0A 0x40 0x43 1 1</t>
    <phoneticPr fontId="22" type="noConversion"/>
  </si>
  <si>
    <t>camisp --i2cread 9 0x51 0x0004 2 1
camisp --i2cread 9 0x51 0x0005 2 1</t>
    <phoneticPr fontId="22" type="noConversion"/>
  </si>
  <si>
    <t>pmuadc --sel cpmu2 --read ildo2</t>
    <phoneticPr fontId="22" type="noConversion"/>
  </si>
  <si>
    <t>#This would turn off the driver in Riker, allowing the "idle" measurement to be taken.</t>
    <phoneticPr fontId="22" type="noConversion"/>
  </si>
  <si>
    <t>Streaming_Validateconfig_Results</t>
    <phoneticPr fontId="22" type="noConversion"/>
  </si>
  <si>
    <t>Firing_Validateconfig_Results</t>
    <phoneticPr fontId="22" type="noConversion"/>
  </si>
  <si>
    <t>Confirmed with Tavys</t>
    <phoneticPr fontId="22" type="noConversion"/>
  </si>
  <si>
    <t>Riker_VDD_Idle@Adams_LDO4</t>
    <phoneticPr fontId="22" type="noConversion"/>
  </si>
  <si>
    <t>QT0a:</t>
    <phoneticPr fontId="22" type="noConversion"/>
  </si>
  <si>
    <t>1. Add "camisp --i2cwrite 9 0x33 0x55 1 1 0x00" before "pmuadc --sel cpmu2 --read ildo4" in test item "Riker_VDD_Idle@Adams_LDO4"</t>
    <phoneticPr fontId="22" type="noConversion"/>
  </si>
  <si>
    <t>Version3.09</t>
    <phoneticPr fontId="22" type="noConversion"/>
  </si>
  <si>
    <t>Confirmed with Marco</t>
    <phoneticPr fontId="22" type="noConversion"/>
  </si>
  <si>
    <t>1. Update battery NCC limit from [10545,11600] mAh to [10545,11800] mAh</t>
    <phoneticPr fontId="22" type="noConversion"/>
  </si>
  <si>
    <t>CT2:</t>
    <phoneticPr fontId="22" type="noConversion"/>
  </si>
  <si>
    <t>touch -p firmware-version</t>
    <phoneticPr fontId="22" type="noConversion"/>
  </si>
  <si>
    <t>Version3.10</t>
    <phoneticPr fontId="22" type="noConversion"/>
  </si>
  <si>
    <t>1. Remove WA cmd in ALS test item "Device_ID@ALS_FH_Right"</t>
    <phoneticPr fontId="22" type="noConversion"/>
  </si>
  <si>
    <t>camisp --find</t>
    <phoneticPr fontId="22" type="noConversion"/>
  </si>
  <si>
    <t>i2c -d 5 0x33 0x24 1</t>
    <phoneticPr fontId="22" type="noConversion"/>
  </si>
  <si>
    <t>Yogi_Temperature</t>
    <phoneticPr fontId="22" type="noConversion"/>
  </si>
  <si>
    <t>1. Remove WA cmd in ALS test item "Device_ID@ALS_FH_Right" and "Yogi_Temperature"</t>
    <phoneticPr fontId="22" type="noConversion"/>
  </si>
  <si>
    <t>sensor --sel als1 --init
sensor --sel als1 --set gain 16
sensor --sel als1 --set integration_cycles 148
sensor --sel als1 --sample 3 --stream</t>
    <phoneticPr fontId="28" type="noConversion"/>
  </si>
  <si>
    <t>Yogi_Device_ID</t>
    <phoneticPr fontId="28" type="noConversion"/>
  </si>
  <si>
    <t>1. Remove WA cmd in ALS test item "Device_ID@ALS_FH_Right" and "Yogi_Device_ID"</t>
    <phoneticPr fontId="22" type="noConversion"/>
  </si>
  <si>
    <t>CT2:</t>
    <phoneticPr fontId="22" type="noConversion"/>
  </si>
  <si>
    <r>
      <rPr>
        <sz val="12"/>
        <rFont val="Times New Roman"/>
        <family val="1"/>
      </rPr>
      <t>camisp --find
camisp --pick front1</t>
    </r>
    <r>
      <rPr>
        <sz val="12"/>
        <color indexed="8"/>
        <rFont val="Times New Roman"/>
        <family val="1"/>
      </rPr>
      <t xml:space="preserve">
egpio --pick nub -n 14 --read</t>
    </r>
    <phoneticPr fontId="22" type="noConversion"/>
  </si>
  <si>
    <t>1. Remove WA cmd in ALS test item "Interrupt_Test@FH_RIGHT" and "Yogi_Device_ID"</t>
    <phoneticPr fontId="22" type="noConversion"/>
  </si>
  <si>
    <t>i2c -d 5 0x39 0xde 1</t>
    <phoneticPr fontId="22" type="noConversion"/>
  </si>
  <si>
    <t>sensor --sel als2 --init
i2c -d 5 0x29 0xdf 1</t>
    <phoneticPr fontId="28" type="noConversion"/>
  </si>
  <si>
    <r>
      <rPr>
        <sz val="12"/>
        <color rgb="FF0000FF"/>
        <rFont val="Times New Roman"/>
        <family val="1"/>
      </rPr>
      <t>egpio --pick aop -n 25 --pull up
egpio --pick aop -n 26 --pull up</t>
    </r>
    <r>
      <rPr>
        <sz val="12"/>
        <rFont val="Times New Roman"/>
        <family val="1"/>
      </rPr>
      <t xml:space="preserve">
sensor --sel als1 --init
</t>
    </r>
    <r>
      <rPr>
        <sz val="12"/>
        <color theme="1"/>
        <rFont val="Times New Roman"/>
        <family val="1"/>
      </rPr>
      <t>i2c -d 5 0x39 0xdf 1</t>
    </r>
    <phoneticPr fontId="28" type="noConversion"/>
  </si>
  <si>
    <r>
      <rPr>
        <sz val="12"/>
        <rFont val="Times New Roman"/>
        <family val="1"/>
      </rPr>
      <t>i2c -s 5</t>
    </r>
    <r>
      <rPr>
        <sz val="12"/>
        <color indexed="8"/>
        <rFont val="Times New Roman"/>
        <family val="1"/>
      </rPr>
      <t xml:space="preserve">
i2c -v 5 0x33 0x32 0x80
i2c -d 5 0x33 0x32 1
i2c -d 5 0x33 0x0F 1</t>
    </r>
    <phoneticPr fontId="22" type="noConversion"/>
  </si>
  <si>
    <t>[0x1C]</t>
    <phoneticPr fontId="22" type="noConversion"/>
  </si>
  <si>
    <t>[0x01]</t>
    <phoneticPr fontId="22" type="noConversion"/>
  </si>
  <si>
    <t>NA</t>
    <phoneticPr fontId="22" type="noConversion"/>
  </si>
  <si>
    <r>
      <t xml:space="preserve">i2c -s 5
</t>
    </r>
    <r>
      <rPr>
        <sz val="12"/>
        <color rgb="FF0000FF"/>
        <rFont val="Times New Roman"/>
        <family val="1"/>
      </rPr>
      <t>egpio --pick aop -n 25 --pull up
egpio --pick aop -n 26 --pull up</t>
    </r>
    <r>
      <rPr>
        <sz val="12"/>
        <rFont val="Times New Roman"/>
        <family val="1"/>
      </rPr>
      <t xml:space="preserve">
sensor --sel als1 --init
i2c -d 5 0x39 0xdf 1</t>
    </r>
    <phoneticPr fontId="28" type="noConversion"/>
  </si>
  <si>
    <r>
      <rPr>
        <sz val="12"/>
        <color rgb="FF0000FF"/>
        <rFont val="Times New Roman"/>
        <family val="1"/>
      </rPr>
      <t>egpio --pick aop -n 25 --pull up
egpio --pick aop -n 26 --pull up</t>
    </r>
    <r>
      <rPr>
        <sz val="12"/>
        <color rgb="FF050A0F"/>
        <rFont val="Times New Roman"/>
        <family val="1"/>
      </rPr>
      <t xml:space="preserve">
sensor --sel als1 --init
</t>
    </r>
    <r>
      <rPr>
        <sz val="12"/>
        <rFont val="Times New Roman"/>
        <family val="1"/>
      </rPr>
      <t>i2c -d 5 0x39 0xdf 1</t>
    </r>
    <phoneticPr fontId="28" type="noConversion"/>
  </si>
  <si>
    <t>Version3.11</t>
    <phoneticPr fontId="22" type="noConversion"/>
  </si>
  <si>
    <t>QT0a:</t>
    <phoneticPr fontId="22" type="noConversion"/>
  </si>
  <si>
    <t>1. Follow the logic of CT2 to add "Grape short test"</t>
    <phoneticPr fontId="22" type="noConversion"/>
  </si>
  <si>
    <t>CT1:</t>
    <phoneticPr fontId="22" type="noConversion"/>
  </si>
  <si>
    <t xml:space="preserve">Discharge_Path_DCR </t>
    <phoneticPr fontId="22" type="noConversion"/>
  </si>
  <si>
    <r>
      <rPr>
        <sz val="12"/>
        <color rgb="FF0000FF"/>
        <rFont val="Times New Roman"/>
        <family val="1"/>
      </rPr>
      <t>bl -n /*QN has removed*/</t>
    </r>
    <r>
      <rPr>
        <sz val="12"/>
        <color indexed="8"/>
        <rFont val="Times New Roman"/>
        <family val="1"/>
      </rPr>
      <t xml:space="preserve">
bl -l
nvram --set backlight-level 824
nvram --save</t>
    </r>
    <phoneticPr fontId="22" type="noConversion"/>
  </si>
  <si>
    <t>1. Update the backlight brightness setting of "Battery Discharge_Path_DCR"</t>
    <phoneticPr fontId="22" type="noConversion"/>
  </si>
  <si>
    <r>
      <t xml:space="preserve">i2c -v 7 0x75 0x1932 0x1C -z 2
i2c -d 7 0x75 0x1932 1 -z 2
</t>
    </r>
    <r>
      <rPr>
        <sz val="12"/>
        <color rgb="FF0000FF"/>
        <rFont val="Times New Roman"/>
        <family val="1"/>
      </rPr>
      <t>bl --nits 500 /*For QN*/
bl -p 90 /*For QF*/
wait 3000</t>
    </r>
    <r>
      <rPr>
        <sz val="12"/>
        <color indexed="8"/>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00FF"/>
        <rFont val="Times New Roman"/>
        <family val="1"/>
      </rPr>
      <t>bl --nits 250 /*For QN*/
bl -p 45 /*For QF*/
wait 3000</t>
    </r>
    <r>
      <rPr>
        <sz val="12"/>
        <color indexed="8"/>
        <rFont val="Times New Roman"/>
        <family val="1"/>
      </rPr>
      <t xml:space="preserve">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2" type="noConversion"/>
  </si>
  <si>
    <t>Version3.12</t>
    <phoneticPr fontId="22" type="noConversion"/>
  </si>
  <si>
    <t>[0x6,0xE]</t>
    <phoneticPr fontId="22" type="noConversion"/>
  </si>
  <si>
    <t>[0x0]</t>
    <phoneticPr fontId="22" type="noConversion"/>
  </si>
  <si>
    <t>[0x2,0x8]</t>
    <phoneticPr fontId="22" type="noConversion"/>
  </si>
  <si>
    <t>[0x2,0x5]</t>
    <phoneticPr fontId="22" type="noConversion"/>
  </si>
  <si>
    <t>[0x8,0xA]</t>
    <phoneticPr fontId="22" type="noConversion"/>
  </si>
  <si>
    <t>Front_Camera_IRCF_Design_Revision</t>
    <phoneticPr fontId="22" type="noConversion"/>
  </si>
  <si>
    <t>Ready</t>
    <phoneticPr fontId="22" type="noConversion"/>
  </si>
  <si>
    <t>[0x10,0x40]</t>
    <phoneticPr fontId="27" type="noConversion"/>
  </si>
  <si>
    <t>Front_Camera_Build</t>
    <phoneticPr fontId="22" type="noConversion"/>
  </si>
  <si>
    <t>1. Follow FCAM ERS "099-21758-08_PA_System_ERS" to update "Front_Camera_Build" limit from [0x40] to [0x40,0x41]</t>
    <phoneticPr fontId="22" type="noConversion"/>
  </si>
  <si>
    <t># Upper 8 bits of the 16th-bit device ID</t>
    <phoneticPr fontId="22" type="noConversion"/>
  </si>
  <si>
    <t># Lower 8 bits of the 16th-bit device ID</t>
    <phoneticPr fontId="22" type="noConversion"/>
  </si>
  <si>
    <t># Byte 0 of trace ID</t>
    <phoneticPr fontId="22" type="noConversion"/>
  </si>
  <si>
    <t># Byte 1 of trace ID</t>
  </si>
  <si>
    <t># Byte 2 of trace ID</t>
  </si>
  <si>
    <t># Byte 3 of trace ID</t>
  </si>
  <si>
    <t>camisp --i2cwrite 9 0x33 0x55 1 1 0x00
pmuadc --sel cpmu2 --read ildo4</t>
    <phoneticPr fontId="22" type="noConversion"/>
  </si>
  <si>
    <t>[NA,NA]</t>
    <phoneticPr fontId="22" type="noConversion"/>
  </si>
  <si>
    <t>[0x88]</t>
    <phoneticPr fontId="22" type="noConversion"/>
  </si>
  <si>
    <t>CT2:</t>
    <phoneticPr fontId="22" type="noConversion"/>
  </si>
  <si>
    <r>
      <t xml:space="preserve">smokeyshell -r
smokey --run TouchShortsTest
</t>
    </r>
    <r>
      <rPr>
        <sz val="12"/>
        <color rgb="FF0000FF"/>
        <rFont val="Times New Roman"/>
        <family val="1"/>
      </rPr>
      <t>touch --off</t>
    </r>
    <phoneticPr fontId="22" type="noConversion"/>
  </si>
  <si>
    <t xml:space="preserve">#Record test value as B0AC </t>
    <phoneticPr fontId="22" type="noConversion"/>
  </si>
  <si>
    <t>#Calculate BC1I/B0AC. If ratio is &lt; 30% pass, otherwise fail</t>
    <phoneticPr fontId="22" type="noConversion"/>
  </si>
  <si>
    <t>Cell_B0AC_Value</t>
    <phoneticPr fontId="22" type="noConversion"/>
  </si>
  <si>
    <t>Cell_BC1I_Value</t>
    <phoneticPr fontId="22" type="noConversion"/>
  </si>
  <si>
    <t>Version3.13</t>
    <phoneticPr fontId="22" type="noConversion"/>
  </si>
  <si>
    <t>CT2:</t>
    <phoneticPr fontId="22" type="noConversion"/>
  </si>
  <si>
    <t>[0,101]</t>
    <phoneticPr fontId="22" type="noConversion"/>
  </si>
  <si>
    <t>#Record test value as BC1I</t>
    <phoneticPr fontId="22" type="noConversion"/>
  </si>
  <si>
    <t>Catch the temperature output of "device -k GasGauge -p"</t>
    <phoneticPr fontId="22" type="noConversion"/>
  </si>
  <si>
    <t>Version3.14</t>
    <phoneticPr fontId="22" type="noConversion"/>
  </si>
  <si>
    <t>Temperature_Gasgauge</t>
    <phoneticPr fontId="22" type="noConversion"/>
  </si>
  <si>
    <t>1. Move Battery Temperature_Gasgauge check before reading B0AC only for QN</t>
    <phoneticPr fontId="22" type="noConversion"/>
  </si>
  <si>
    <t>VolUp_Button_Test</t>
    <phoneticPr fontId="27" type="noConversion"/>
  </si>
  <si>
    <t>Version3.15</t>
    <phoneticPr fontId="22" type="noConversion"/>
  </si>
  <si>
    <t>CG-QT&amp;FOS:</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</si>
  <si>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/*For QF*/
</t>
    </r>
    <r>
      <rPr>
        <sz val="12"/>
        <color theme="1"/>
        <rFont val="Times New Roman"/>
        <family val="1"/>
      </rPr>
      <t xml:space="preserve">bl --nits 50 /*For QN*/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</si>
  <si>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 xml:space="preserve">1.Add related command in "Pattern_YM_Test" test item to change display refresh rate to 24Hz </t>
    <phoneticPr fontId="22" type="noConversion"/>
  </si>
  <si>
    <t>Ready</t>
    <phoneticPr fontId="22" type="noConversion"/>
  </si>
  <si>
    <t>cylinder_ALSON
cylinder_ALSOFF</t>
    <phoneticPr fontId="22" type="noConversion"/>
  </si>
  <si>
    <t>sensor --sel prox --init
sensor --sel prox --get device_id
sensor --sel prox --get rev_id
sensor --sel prox --get serial_num
sensor --sel prox --set datatype norm
sensor --sel prox --set fixed_odr 60
sensor --sel prox --sample 47 --stats
sensor --sel prox --turnoff</t>
    <phoneticPr fontId="22" type="noConversion"/>
  </si>
  <si>
    <t>DC_MAG@CRTH_TM</t>
    <phoneticPr fontId="22" type="noConversion"/>
  </si>
  <si>
    <t>OAB3F_Exit</t>
    <phoneticPr fontId="22" type="noConversion"/>
  </si>
  <si>
    <t>oab3f_board_init
oab3f_CMD_SET_GPIO_ORION_PULLDOWN_0
oab3f_CMD_CONNECT_ORION_PWR_TO_DATA_0
oab3f_CMD_CONNECT_ORION_PWR_TO_GND_0
oab3f_CMD_CONNECT_ORION_DATA_TO_GND_1
cylinder_orion_press
delay 0.8s /*0.8s delay after pin press*/</t>
    <phoneticPr fontId="22" type="noConversion"/>
  </si>
  <si>
    <t>sensor --sel prox --sample 47 --stats
sensor --sel prox --turnoff</t>
    <phoneticPr fontId="22" type="noConversion"/>
  </si>
  <si>
    <t>Rosaline_Post-DA_Test_Bit0_1</t>
    <phoneticPr fontId="22" type="noConversion"/>
  </si>
  <si>
    <t>GasGauge_Current</t>
    <phoneticPr fontId="22" type="noConversion"/>
  </si>
  <si>
    <t>WiFiWSKUCheck</t>
  </si>
  <si>
    <t>Rosaline_Calibration_Current</t>
    <phoneticPr fontId="22" type="noConversion"/>
  </si>
  <si>
    <t>Yogi_Device_ID</t>
    <phoneticPr fontId="22" type="noConversion"/>
  </si>
  <si>
    <t>PROX_CG_DEV_ID</t>
    <phoneticPr fontId="22" type="noConversion"/>
  </si>
  <si>
    <t>QT_REV_ID</t>
    <phoneticPr fontId="22" type="noConversion"/>
  </si>
  <si>
    <t>QT_DEV_ID</t>
    <phoneticPr fontId="22" type="noConversion"/>
  </si>
  <si>
    <t>sensor --sel prox --init
sensor --sel prox --get device_id</t>
    <phoneticPr fontId="22" type="noConversion"/>
  </si>
  <si>
    <t>sensor --sel prox --get rev_id</t>
    <phoneticPr fontId="22" type="noConversion"/>
  </si>
  <si>
    <t>sensor --sel prox --get serial_num</t>
    <phoneticPr fontId="22" type="noConversion"/>
  </si>
  <si>
    <t>prox2on</t>
    <phoneticPr fontId="22" type="noConversion"/>
  </si>
  <si>
    <t>prox2off</t>
    <phoneticPr fontId="22" type="noConversion"/>
  </si>
  <si>
    <t>prox1on</t>
    <phoneticPr fontId="22" type="noConversion"/>
  </si>
  <si>
    <t>prox1off</t>
    <phoneticPr fontId="22" type="noConversion"/>
  </si>
  <si>
    <t>egpio --pick aop -n 25 --pull up
egpio --pick aop -n 26 --pull up
sensor --sel als1 --init
sensor --sel als1 --conntest</t>
    <phoneticPr fontId="32" type="noConversion"/>
  </si>
  <si>
    <t>Speaker</t>
  </si>
  <si>
    <t>Borris_Boost@Master_Slave_OTP_VER</t>
  </si>
  <si>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2" type="noConversion"/>
  </si>
  <si>
    <t>VMON_FFT_Peak_Magnitude@CN_L_T_CH0</t>
  </si>
  <si>
    <t>[0.4,0.6]</t>
  </si>
  <si>
    <t>VMON_Frequency@CN_L_T_CH0</t>
  </si>
  <si>
    <t>[3450,3550]</t>
    <phoneticPr fontId="22" type="noConversion"/>
  </si>
  <si>
    <t>VMON_THD_N@CN_L_T _CH0</t>
  </si>
  <si>
    <t>[NA,-55]</t>
  </si>
  <si>
    <t>VMON_RMS@CN_L_T _CH0</t>
  </si>
  <si>
    <t>IMON_FFT_Peak_Magnitude@CN_L_T_CH1</t>
  </si>
  <si>
    <t>[0.1,0.14]</t>
  </si>
  <si>
    <t>IMON_Frequency@CN_L_T _CH1</t>
  </si>
  <si>
    <t>IMON_THD_N@CN_L_T _CH1</t>
  </si>
  <si>
    <t>[NA,-51]</t>
  </si>
  <si>
    <t>IMON_RMS@CN_L_T _CH1</t>
  </si>
  <si>
    <t>[0.19,0.3]</t>
    <phoneticPr fontId="22" type="noConversion"/>
  </si>
  <si>
    <t>VMON_FFT_Peak_Magnitude@CN_L_W_CH2</t>
  </si>
  <si>
    <t>VMON_Frequency@CN_L_W _CH2</t>
  </si>
  <si>
    <t>VMON_WHD_N@CN_L_W_CH2</t>
  </si>
  <si>
    <t>VMON_RMS@CN_L_W _CH2</t>
  </si>
  <si>
    <t>IMON_FFT_Peak_Magnitude@CN_L_W_CH3</t>
  </si>
  <si>
    <t>IMON_Frequency@CN_L_W _CH3</t>
  </si>
  <si>
    <t>IMON_THD+N@CN_L_W_CH3</t>
  </si>
  <si>
    <t>IMON_RMS@CN_L_W 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</si>
  <si>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</si>
  <si>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</si>
  <si>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</si>
  <si>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</si>
  <si>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</si>
  <si>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</si>
  <si>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</si>
  <si>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</si>
  <si>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</si>
  <si>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</si>
  <si>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</si>
  <si>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</si>
  <si>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</si>
  <si>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</si>
  <si>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</si>
  <si>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</si>
  <si>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</si>
  <si>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</si>
  <si>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</si>
  <si>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</si>
  <si>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</si>
  <si>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</si>
  <si>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</si>
  <si>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</si>
  <si>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</si>
  <si>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</si>
  <si>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</si>
  <si>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</si>
  <si>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</si>
  <si>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</si>
  <si>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</si>
  <si>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</si>
  <si>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</si>
  <si>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</si>
  <si>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</si>
  <si>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</si>
  <si>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</si>
  <si>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</si>
  <si>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</si>
  <si>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</si>
  <si>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</si>
  <si>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</si>
  <si>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</si>
  <si>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</si>
  <si>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</si>
  <si>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</si>
  <si>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</si>
  <si>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</si>
  <si>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</si>
  <si>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t>PK_MAG@Housing</t>
  </si>
  <si>
    <t>PK_MAG@Compass</t>
  </si>
  <si>
    <t>DC_MAG@Housing</t>
  </si>
  <si>
    <t>DC_MAG@Compass</t>
  </si>
  <si>
    <t>SPK_CN_L_T to 4x_MIC Loop Test criteria, delta &gt; 0.3
Affected by scorpius cmd "pmugpio --pin 18 --output 0/1"
rdar://60820954 (J5xx QT0a station Audio/Mic related test fail)</t>
    <phoneticPr fontId="27" type="noConversion"/>
  </si>
  <si>
    <r>
      <t>[45500,</t>
    </r>
    <r>
      <rPr>
        <sz val="12"/>
        <color rgb="FF0000FF"/>
        <rFont val="Times New Roman"/>
        <family val="1"/>
      </rPr>
      <t>85000</t>
    </r>
    <r>
      <rPr>
        <sz val="12"/>
        <rFont val="Times New Roman"/>
        <family val="1"/>
      </rPr>
      <t>]</t>
    </r>
  </si>
  <si>
    <r>
      <t>[45500,</t>
    </r>
    <r>
      <rPr>
        <sz val="12"/>
        <color rgb="FF0000FF"/>
        <rFont val="Times New Roman"/>
        <family val="1"/>
      </rPr>
      <t>85000</t>
    </r>
    <r>
      <rPr>
        <sz val="12"/>
        <rFont val="Times New Roman"/>
        <family val="1"/>
      </rPr>
      <t>]</t>
    </r>
    <phoneticPr fontId="27" type="noConversion"/>
  </si>
  <si>
    <t>AMB_STD-NO_TARGET</t>
    <phoneticPr fontId="22" type="noConversion"/>
  </si>
  <si>
    <t>oab3f_CMD_SET_RX_Vth_1000
oab3f_SWITCH2LS
oab3f_WAITFORID</t>
    <phoneticPr fontId="22" type="noConversion"/>
  </si>
  <si>
    <t>oab3f_CMD_READ_ORION_VOLTAGE
oab3f_orion_volt_read</t>
    <phoneticPr fontId="22" type="noConversion"/>
  </si>
  <si>
    <t>oab3f_CMD_SET_ELOAD_2000
oab3f_CMD_READ_ELOAD_CURRENT
oab3f_eload_current_read</t>
    <phoneticPr fontId="22" type="noConversion"/>
  </si>
  <si>
    <t>oab3f_CMD_CONNECT_CAP_LOAD_330P_0
oab3f_CMD_CAP_LOAD_EN_0</t>
    <phoneticPr fontId="22" type="noConversion"/>
  </si>
  <si>
    <t>oab3f_CMD_ELOAD_EN_1</t>
    <phoneticPr fontId="22" type="noConversion"/>
  </si>
  <si>
    <t>Front_Camera_Sensor_Revision</t>
    <phoneticPr fontId="22" type="noConversion"/>
  </si>
  <si>
    <t>Front_Camera_Sensor_Vendor</t>
    <phoneticPr fontId="22" type="noConversion"/>
  </si>
  <si>
    <t>P2</t>
    <phoneticPr fontId="22" type="noConversion"/>
  </si>
  <si>
    <t>Version4.0</t>
    <phoneticPr fontId="22" type="noConversion"/>
  </si>
  <si>
    <t>1. Update overlay title from "Pre P2" to "P2" for QN</t>
    <phoneticPr fontId="22" type="noConversion"/>
  </si>
  <si>
    <t>CT2:</t>
    <phoneticPr fontId="22" type="noConversion"/>
  </si>
  <si>
    <t>1. Follow Jasper ERS "099-23962_JA-B_System_ERS_v0.9.pdf" to update the limit</t>
    <phoneticPr fontId="22" type="noConversion"/>
  </si>
  <si>
    <t>QT0a:</t>
    <phoneticPr fontId="22" type="noConversion"/>
  </si>
  <si>
    <t>1. Follow Front Camera ERS "099-21758-09_PA_System_ERS.pdf" and Ohio ERS "099-16086 OH-C SYSTEM ERS - RevC.pdf" to update the limit</t>
    <phoneticPr fontId="22" type="noConversion"/>
  </si>
  <si>
    <t>Level_Before_Test</t>
    <phoneticPr fontId="22" type="noConversion"/>
  </si>
  <si>
    <t>bl -on
display --pick internal
display --on</t>
    <phoneticPr fontId="22" type="noConversion"/>
  </si>
  <si>
    <r>
      <rPr>
        <sz val="12"/>
        <color rgb="FF0000FF"/>
        <rFont val="Times New Roman"/>
        <family val="1"/>
      </rPr>
      <t>lsnandfs:\AppleInternal\Diags\Logs\Smokey\DisplayTest\J522\larkspur_latest
syscfg ptint MtDO</t>
    </r>
    <r>
      <rPr>
        <sz val="12"/>
        <color indexed="8"/>
        <rFont val="Times New Roman"/>
        <family val="1"/>
      </rPr>
      <t xml:space="preserve">
/*display --pick internal
display --on
i2c -v 4 0x1a 0xea 0xd0
i2c -v 4 0x1a 0xeb 0x04
i2c -z 2 -d 4 0x50 0x3d00 0x38
i2c -z 2 -d 4 0x50 0x00b0 0x11
i2c -z 2 -d 4 0x50 0x00C7 0x35
syscfg add MtDO
syscfg ptint MtDO*/</t>
    </r>
    <phoneticPr fontId="22"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</si>
  <si>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</si>
  <si>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</si>
  <si>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t>camisp --find
camisp --pick back
camisp --on
camisp --nvm
camisp --sn</t>
    <phoneticPr fontId="22" type="noConversion"/>
  </si>
  <si>
    <r>
      <t xml:space="preserve"># load ISP FW, enable Jasper streaming and projector
camisp --find
camisp --pick back2
camisp --on
camisp --stream on
camisp --method projector en 5
# Powerup Wide
camisp --method powerdevice on 0x00ffffff
# Check Jasper TBCCNT, should be 0
camisp --i2cread 9 0x10 0x01D3 2 1
# Wide to Jasper sync check, set MULTI_SYNC_MODE in IN
camisp --i2cwrite 8 0x10 0x0108 2 2 0x0001
camisp --i2cwrite 8 0x10 0x0109 2 2 0x0001
camisp --i2cwrite 8 0x10 0x0108 2 2 0x0000
camisp --i2cwrite 8 0x10 0x0109 2 2 0x0000
# Wait 100ms
# Check Jasper TBCCNT, should be 3!
camisp --i2cread 9 0x10 0x01D3 2 1
# The End...
</t>
    </r>
    <r>
      <rPr>
        <sz val="12"/>
        <color rgb="FF0000FF"/>
        <rFont val="Times New Roman"/>
        <family val="1"/>
      </rPr>
      <t>camisp --i2cwrite 9 0x10 0xd2a4 2 1 1
camisp --i2cwrite 9 0x10 0x4004 2 1 1
camisp --i2cwrite 9 0x10 0x01f8 2 1 1</t>
    </r>
    <r>
      <rPr>
        <sz val="12"/>
        <color indexed="8"/>
        <rFont val="Times New Roman"/>
        <family val="1"/>
      </rPr>
      <t xml:space="preserve">
camisp --stream off
camisp --exit</t>
    </r>
    <phoneticPr fontId="22" type="noConversion"/>
  </si>
  <si>
    <t># load ISP FW, enable Jasper streaming and projector
camisp --find
camisp --pick back2
camisp --on
camisp --stream on
camisp --method projector en 5
# Powerup SWide
camisp --method powerdevice on 0x04ffffff
# Check Jasper TBCCNT, should be 0
camisp --i2cread 9 0x10 0x01D3 2 1
# SWide to Jasper sync check, set MULTI_SYNC_MODE in OH
camisp --i2cwrite 11 0x20 0x0108 2 2 0x0001
camisp --i2cwrite 11 0x20 0x0109 2 2 0x0001
camisp --i2cwrite 11 0x20 0x0108 2 2 0x0000
camisp --i2cwrite 11 0x20 0x0109 2 2 0x0000
# Wait 100ms
# Check Jasper TBCCNT, should be 3!
camisp --i2cread 9 0x10 0x01D3 2 1
# The End...
camisp --i2cwrite 9 0x10 0xd2a4 2 1 1
camisp --i2cwrite 9 0x10 0x4004 2 1 1
camisp --i2cwrite 9 0x10 0x01f8 2 1 1
camisp --stream off
camisp --exit</t>
    <phoneticPr fontId="22" type="noConversion"/>
  </si>
  <si>
    <t>QT0a:</t>
    <phoneticPr fontId="22" type="noConversion"/>
  </si>
  <si>
    <t>Version4.01</t>
    <phoneticPr fontId="22" type="noConversion"/>
  </si>
  <si>
    <t>1.Add related command in "Jasper_Sync_IN_Test" and "Jasper_Sync_OH_Test" test items to support "camisp --stream off" command</t>
    <phoneticPr fontId="22" type="noConversion"/>
  </si>
  <si>
    <t>Ready</t>
    <phoneticPr fontId="27" type="noConversion"/>
  </si>
  <si>
    <t>Version4.02</t>
    <phoneticPr fontId="22" type="noConversion"/>
  </si>
  <si>
    <t xml:space="preserve">1.Update Wireless "TX_FW_Version" from 0x520 to 0x52C </t>
    <phoneticPr fontId="22" type="noConversion"/>
  </si>
  <si>
    <t>2.Update "Ohio_Stiffener_Revision" limit from [1,1] to [1,2]</t>
    <phoneticPr fontId="22" type="noConversion"/>
  </si>
  <si>
    <t>1.Update "Ohio_Build" limit from[32,32] to [16,16]||[32,32]</t>
    <phoneticPr fontId="22" type="noConversion"/>
  </si>
  <si>
    <t>cylinder_orion_release
oab3f_EXIT</t>
    <phoneticPr fontId="22" type="noConversion"/>
  </si>
  <si>
    <t>Version4.03</t>
    <phoneticPr fontId="22" type="noConversion"/>
  </si>
  <si>
    <t>[0.12,0.32]</t>
    <phoneticPr fontId="28" type="noConversion"/>
  </si>
  <si>
    <t>CT2:</t>
    <phoneticPr fontId="22" type="noConversion"/>
  </si>
  <si>
    <t>Battery</t>
    <phoneticPr fontId="22" type="noConversion"/>
  </si>
  <si>
    <t>1. Add Battery cell B0AC and BC1I check only for QN</t>
    <phoneticPr fontId="22" type="noConversion"/>
  </si>
  <si>
    <t>J52x Only</t>
    <phoneticPr fontId="22" type="noConversion"/>
  </si>
  <si>
    <t>J51x Only</t>
    <phoneticPr fontId="22" type="noConversion"/>
  </si>
  <si>
    <t>x</t>
    <phoneticPr fontId="22" type="noConversion"/>
  </si>
  <si>
    <t>X</t>
    <phoneticPr fontId="22" type="noConversion"/>
  </si>
  <si>
    <t>[1,1]</t>
    <phoneticPr fontId="45" type="noConversion"/>
  </si>
  <si>
    <r>
      <t>C</t>
    </r>
    <r>
      <rPr>
        <sz val="12"/>
        <color indexed="8"/>
        <rFont val="新細明體"/>
        <family val="1"/>
        <charset val="136"/>
      </rPr>
      <t>onfirmed with Marco</t>
    </r>
    <phoneticPr fontId="22" type="noConversion"/>
  </si>
  <si>
    <t>rdar://65868614 (&lt;QN&gt;&lt;Battery check&gt;&lt;4 Pt Bending CG DOWN&gt;&lt;50kg&gt;&lt;PR22FW-R2a&gt;&lt;PP2-115 | DLXD1002041Q&gt;)</t>
    <phoneticPr fontId="22" type="noConversion"/>
  </si>
  <si>
    <t>Not POR</t>
    <phoneticPr fontId="22" type="noConversion"/>
  </si>
  <si>
    <t>touch --test critical --run</t>
    <phoneticPr fontId="22" type="noConversion"/>
  </si>
  <si>
    <t>CG-QT:</t>
    <phoneticPr fontId="22" type="noConversion"/>
  </si>
  <si>
    <t>1.Change "Battery Cell_BC1I/B0AC_Ratio" limit from [0,0.3] to [0.12,0.32] only for QN</t>
    <phoneticPr fontId="22" type="noConversion"/>
  </si>
  <si>
    <t>Pattern_31G_Test</t>
    <phoneticPr fontId="22" type="noConversion"/>
  </si>
  <si>
    <t>1.Move "Short_Test" test item after "Pattern_31G_Test" test item</t>
    <phoneticPr fontId="22" type="noConversion"/>
  </si>
  <si>
    <t>CT1:</t>
    <phoneticPr fontId="22" type="noConversion"/>
  </si>
  <si>
    <t>Consumer_Mode-Bellatrix_State_Read_end</t>
    <phoneticPr fontId="22" type="noConversion"/>
  </si>
  <si>
    <t>Consumer_Mode-Bellatrix_State_Read_end</t>
    <phoneticPr fontId="27" type="noConversion"/>
  </si>
  <si>
    <t>2.Remove "memrw --32 0x23c1002c8 0x74201" command in "Consumer_Mode-Bellatrix_State_Read_end" test item</t>
    <phoneticPr fontId="22" type="noConversion"/>
  </si>
  <si>
    <t>1.Update "Enter_Diags" test item delay time  from 2000ms to 3000ms</t>
    <phoneticPr fontId="22" type="noConversion"/>
  </si>
  <si>
    <t>QT0a:</t>
    <phoneticPr fontId="22" type="noConversion"/>
  </si>
  <si>
    <t>Riker_RDF_Mean</t>
    <phoneticPr fontId="27" type="noConversion"/>
  </si>
  <si>
    <t>1.Update "Riker_RDF_Mean" test item limit from [45500,95500] to [45500,85000]</t>
    <phoneticPr fontId="22" type="noConversion"/>
  </si>
  <si>
    <t>Ready</t>
    <phoneticPr fontId="27" type="noConversion"/>
  </si>
  <si>
    <t>Version4.04</t>
    <phoneticPr fontId="22" type="noConversion"/>
  </si>
  <si>
    <t>oab3f_CMD_SET_RX_Vth_1000
oab3f_SWITCH2LS
oab3f_WAITFORID
oab3f_CMD_SET_PWR_ORION_0
CMD_PWR_ORION_SW_EN_0
CMD_PWR_ORION_EN_0</t>
    <phoneticPr fontId="22" type="noConversion"/>
  </si>
  <si>
    <t>Battery_Power_BL_Off</t>
    <phoneticPr fontId="22" type="noConversion"/>
  </si>
  <si>
    <t>Battery_Power_BL_Nits50</t>
    <phoneticPr fontId="22" type="noConversion"/>
  </si>
  <si>
    <t>Battery_Power_BL_Nits50_Delta</t>
    <phoneticPr fontId="22" type="noConversion"/>
  </si>
  <si>
    <t>Battery_Power_BL_L</t>
    <phoneticPr fontId="22" type="noConversion"/>
  </si>
  <si>
    <t>Battery_Power_BL_L_Delta</t>
    <phoneticPr fontId="22" type="noConversion"/>
  </si>
  <si>
    <t>Battery_Power_BL_M</t>
    <phoneticPr fontId="22" type="noConversion"/>
  </si>
  <si>
    <t>Battery_Power_BL_M_Delta</t>
    <phoneticPr fontId="22" type="noConversion"/>
  </si>
  <si>
    <t>Battery_Power_BL_Nits600</t>
    <phoneticPr fontId="22" type="noConversion"/>
  </si>
  <si>
    <t>Battery_Power_BL_Nits600_Delta</t>
    <phoneticPr fontId="22" type="noConversion"/>
  </si>
  <si>
    <t>charge --setma 0
bl -o
device -k gasgauge -g average-power</t>
    <phoneticPr fontId="22" type="noConversion"/>
  </si>
  <si>
    <r>
      <t xml:space="preserve">bl --nits 80
</t>
    </r>
    <r>
      <rPr>
        <sz val="12"/>
        <color rgb="FF0000FF"/>
        <rFont val="Times New Roman"/>
        <family val="1"/>
      </rPr>
      <t>charge --auto</t>
    </r>
    <phoneticPr fontId="22" type="noConversion"/>
  </si>
  <si>
    <t>bl --nits 50
device -k gasgauge -g average-power</t>
    <phoneticPr fontId="22" type="noConversion"/>
  </si>
  <si>
    <t>bl -l
device -k gasgauge -g average-power</t>
    <phoneticPr fontId="22" type="noConversion"/>
  </si>
  <si>
    <t>bl -m
device -k gasgauge -g average-power</t>
    <phoneticPr fontId="22" type="noConversion"/>
  </si>
  <si>
    <t>bl --nits 600
device -k gasgauge -g average-power</t>
    <phoneticPr fontId="22" type="noConversion"/>
  </si>
  <si>
    <r>
      <t xml:space="preserve">bl --nits 80
</t>
    </r>
    <r>
      <rPr>
        <sz val="12"/>
        <color rgb="FF0000FF"/>
        <rFont val="Times New Roman"/>
        <family val="1"/>
      </rPr>
      <t>charge --auto</t>
    </r>
    <phoneticPr fontId="22" type="noConversion"/>
  </si>
  <si>
    <t>Battery_Power_BL_Nits50_Delta=Battery_Power_BL_Off-Battery_Power_BL_Nits50</t>
    <phoneticPr fontId="22" type="noConversion"/>
  </si>
  <si>
    <t>Battery_Power_BL_L_Delta=Battery_Power_BL_Off-Battery_Power_BL_L</t>
    <phoneticPr fontId="22" type="noConversion"/>
  </si>
  <si>
    <t>Battery_Power_BL_M_Delta=Battery_Power_BL_Off-Battery_Power_BL_M</t>
    <phoneticPr fontId="22" type="noConversion"/>
  </si>
  <si>
    <t>Battery_Power_BL_Nits600_Delta=Battery_Power_BL_Off-Battery_Power_BL_Nits600</t>
    <phoneticPr fontId="22" type="noConversion"/>
  </si>
  <si>
    <t>Battery_Power_BL_L</t>
    <phoneticPr fontId="22" type="noConversion"/>
  </si>
  <si>
    <t>Battery_Power_BL_M</t>
    <phoneticPr fontId="22" type="noConversion"/>
  </si>
  <si>
    <t>Battery_Power_BL_Nits600</t>
    <phoneticPr fontId="22" type="noConversion"/>
  </si>
  <si>
    <t>Battery_Power_BL_H</t>
    <phoneticPr fontId="22" type="noConversion"/>
  </si>
  <si>
    <t>Battery_Power_BL_H_Delta</t>
    <phoneticPr fontId="22" type="noConversion"/>
  </si>
  <si>
    <t>Battery_Power_BL_Nits1000</t>
    <phoneticPr fontId="22" type="noConversion"/>
  </si>
  <si>
    <t>Battery_Power_BL_Nits1000_Delta</t>
    <phoneticPr fontId="22" type="noConversion"/>
  </si>
  <si>
    <t>bl -h
device -k gasgauge -g average-power</t>
    <phoneticPr fontId="22" type="noConversion"/>
  </si>
  <si>
    <t>bl --nits 1000
device -k gasgauge -g average-power</t>
    <phoneticPr fontId="22" type="noConversion"/>
  </si>
  <si>
    <t>Battery_Power_BL_Nits1000_Delta=Battery_Power_BL_Off-Battery_Power_BL_Nits1000</t>
    <phoneticPr fontId="22" type="noConversion"/>
  </si>
  <si>
    <t>Battery_Power_BL_H_Delta=Battery_Power_BL_Off-Battery_Power_BL_H</t>
    <phoneticPr fontId="22" type="noConversion"/>
  </si>
  <si>
    <t>Battery_Power_BL_Off</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</si>
  <si>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</si>
  <si>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Version4.05</t>
    <phoneticPr fontId="22" type="noConversion"/>
  </si>
  <si>
    <t>Battery_Power_BL_Off</t>
    <phoneticPr fontId="22" type="noConversion"/>
  </si>
  <si>
    <r>
      <t>C</t>
    </r>
    <r>
      <rPr>
        <sz val="12"/>
        <color indexed="8"/>
        <rFont val="新細明體"/>
        <family val="1"/>
        <charset val="136"/>
      </rPr>
      <t>onfirmed with EE Real</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</si>
  <si>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</si>
  <si>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1. Update Battery_Power_BL related test items and commands by using average-power</t>
    <phoneticPr fontId="22" type="noConversion"/>
  </si>
  <si>
    <t>CT2/CT3:</t>
    <phoneticPr fontId="22" type="noConversion"/>
  </si>
  <si>
    <t>Version4.06</t>
    <phoneticPr fontId="22" type="noConversion"/>
  </si>
  <si>
    <t xml:space="preserve">1.Update Wireless "TX_FW_Version" from 0x523 to 0x534 </t>
    <phoneticPr fontId="22" type="noConversion"/>
  </si>
  <si>
    <t>Catch the output as 0x534</t>
    <phoneticPr fontId="22" type="noConversion"/>
  </si>
  <si>
    <t>Version4.07</t>
    <phoneticPr fontId="22" type="noConversion"/>
  </si>
  <si>
    <t>Short_Test</t>
    <phoneticPr fontId="22" type="noConversion"/>
  </si>
  <si>
    <t>1. Move Grape Short_Test back to original location</t>
    <phoneticPr fontId="22" type="noConversion"/>
  </si>
  <si>
    <t>2. Enable Grape offset test item</t>
    <phoneticPr fontId="22" type="noConversion"/>
  </si>
  <si>
    <t>CG-QT:</t>
    <phoneticPr fontId="22" type="noConversion"/>
  </si>
  <si>
    <t>smc fread BC1I</t>
    <phoneticPr fontId="22" type="noConversion"/>
  </si>
  <si>
    <t xml:space="preserve">bl -o
display --pick internal
display --off
wait 5000
smc fread B0AC </t>
    <phoneticPr fontId="22" type="noConversion"/>
  </si>
  <si>
    <t>charge --setma 0
bl -o
device -k gasgauge -g average-power</t>
    <phoneticPr fontId="22" type="noConversion"/>
  </si>
  <si>
    <t>Cell_BC1I/B0AC_Ratio</t>
    <phoneticPr fontId="22" type="noConversion"/>
  </si>
  <si>
    <t>CT2:</t>
    <phoneticPr fontId="22" type="noConversion"/>
  </si>
  <si>
    <t>1. Move Grape Short_Test back to original location</t>
    <phoneticPr fontId="22" type="noConversion"/>
  </si>
  <si>
    <t>1. Move Battery Cell_BC1I/B0AC_Ratio back to original location.</t>
    <phoneticPr fontId="22" type="noConversion"/>
  </si>
  <si>
    <t>2. Move Grape Short_Test back to original location</t>
    <phoneticPr fontId="22" type="noConversion"/>
  </si>
  <si>
    <t>3. Enable Grape offset test item</t>
    <phoneticPr fontId="22" type="noConversion"/>
  </si>
  <si>
    <t>CT3:</t>
    <phoneticPr fontId="22" type="noConversion"/>
  </si>
  <si>
    <t>[1500mW, 2300mW]</t>
    <phoneticPr fontId="28" type="noConversion"/>
  </si>
  <si>
    <t>[2900mW, 4100mW]</t>
    <phoneticPr fontId="28" type="noConversion"/>
  </si>
  <si>
    <t>[5500mW, 7300mW]</t>
    <phoneticPr fontId="28" type="noConversion"/>
  </si>
  <si>
    <t>Version4.08</t>
    <phoneticPr fontId="22" type="noConversion"/>
  </si>
  <si>
    <r>
      <t>C</t>
    </r>
    <r>
      <rPr>
        <sz val="12"/>
        <color indexed="8"/>
        <rFont val="新細明體"/>
        <family val="1"/>
        <charset val="136"/>
      </rPr>
      <t>onfirmed with Real Lei</t>
    </r>
    <phoneticPr fontId="22" type="noConversion"/>
  </si>
  <si>
    <t>[400mW,1200mW]</t>
    <phoneticPr fontId="22" type="noConversion"/>
  </si>
  <si>
    <t>CT2/CT3:</t>
    <phoneticPr fontId="22" type="noConversion"/>
  </si>
  <si>
    <t>1. Update backlight power test limit</t>
    <phoneticPr fontId="22" type="noConversion"/>
  </si>
  <si>
    <t>Version4.09</t>
    <phoneticPr fontId="22" type="noConversion"/>
  </si>
  <si>
    <t>CGQT/CT1/CT2/CT3/FOS/QT0a:</t>
    <phoneticPr fontId="22" type="noConversion"/>
  </si>
  <si>
    <t>Spartan_FW_Version</t>
    <phoneticPr fontId="27" type="noConversion"/>
  </si>
  <si>
    <t>1. Update Spartan_FW_Version logic to check 0.7.2</t>
    <phoneticPr fontId="22" type="noConversion"/>
  </si>
  <si>
    <t>0.7.2</t>
  </si>
  <si>
    <t>0.7.2</t>
    <phoneticPr fontId="22" type="noConversion"/>
  </si>
  <si>
    <t>0.7.2</t>
    <phoneticPr fontId="22" type="noConversion"/>
  </si>
  <si>
    <t>0.7.2</t>
    <phoneticPr fontId="27" type="noConversion"/>
  </si>
  <si>
    <t>USBC/USBC DOE1/USBC DOE2</t>
    <phoneticPr fontId="22" type="noConversion"/>
  </si>
  <si>
    <r>
      <t xml:space="preserve">USBC test
</t>
    </r>
    <r>
      <rPr>
        <sz val="22"/>
        <color indexed="8"/>
        <rFont val="細明體"/>
        <family val="3"/>
        <charset val="136"/>
      </rPr>
      <t>（</t>
    </r>
    <r>
      <rPr>
        <b/>
        <i/>
        <sz val="22"/>
        <color indexed="8"/>
        <rFont val="Times New Roman"/>
        <family val="1"/>
      </rPr>
      <t>Ver 2.13</t>
    </r>
    <r>
      <rPr>
        <sz val="22"/>
        <color indexed="8"/>
        <rFont val="細明體"/>
        <family val="3"/>
        <charset val="136"/>
      </rPr>
      <t>）</t>
    </r>
    <phoneticPr fontId="22" type="noConversion"/>
  </si>
  <si>
    <t>Remark</t>
    <phoneticPr fontId="22" type="noConversion"/>
  </si>
  <si>
    <t>DutStart</t>
    <phoneticPr fontId="32" type="noConversion"/>
  </si>
  <si>
    <t>sn; 
version; 
ver; 
rtc --get; 
smc fread BRSC;
nvram --set boot-command diags; nvram --set auto-boot true; 
nvram --save;
reg read 0x9F1C;
cbwrite 121 incomplete Default --hex;
cbread 0x79;
cbread 0x79</t>
    <phoneticPr fontId="32" type="noConversion"/>
  </si>
  <si>
    <t>Group ID</t>
  </si>
  <si>
    <t>OverallTestResult</t>
    <phoneticPr fontId="32" type="noConversion"/>
  </si>
  <si>
    <t>[0, 1]</t>
    <phoneticPr fontId="22" type="noConversion"/>
  </si>
  <si>
    <t>CPort0CaesiumFWCheck</t>
    <phoneticPr fontId="22" type="noConversion"/>
  </si>
  <si>
    <t>info</t>
    <phoneticPr fontId="22" type="noConversion"/>
  </si>
  <si>
    <t>0x00003300</t>
    <phoneticPr fontId="22" type="noConversion"/>
  </si>
  <si>
    <t>CPort0TitaniumFWCheck</t>
    <phoneticPr fontId="32" type="noConversion"/>
  </si>
  <si>
    <t>info</t>
    <phoneticPr fontId="32" type="noConversion"/>
  </si>
  <si>
    <t>0x00010800</t>
    <phoneticPr fontId="22" type="noConversion"/>
  </si>
  <si>
    <t>CPort0UPPortOrientationCheck</t>
    <phoneticPr fontId="32" type="noConversion"/>
  </si>
  <si>
    <t>ace -p usbc -r 0x1A</t>
    <phoneticPr fontId="32" type="noConversion"/>
  </si>
  <si>
    <t>v</t>
    <phoneticPr fontId="32" type="noConversion"/>
  </si>
  <si>
    <t>CPort0UPUSBCAdapterVoltageTest5V</t>
    <phoneticPr fontId="32" type="noConversion"/>
  </si>
  <si>
    <t>pr_swap (2, 1)
update_src_cap(2, 5000, 100)
vbus_supply (0, 5000)
renegotiated (2)
update_src_cap (2, 5000, 500)
vbus_supply (0, 5000)
renegotiated (2)
update_src_cap (2, 5000, 2400)
vbus_supply (0, 5000)
renegotiated (2)
update_src_cap(2, 5000, 500)
vbus_supply (0, 5000)
renegotiated (2)</t>
    <phoneticPr fontId="32" type="noConversion"/>
  </si>
  <si>
    <t>charge --setmv 5000 --setma 500;
smc dump;
smc write AC-C 1; smc fread D1VD; smc fread B0AV; smc fread B0AC; smc fread BRSC; smc fread CHA1; smc fread CHI1; pmuadc --read all;
charge --setmv 5000 --setma 2400;
smc dump;
smc write AC-C 1; smc fread D1VD; smc fread B0AV; smc fread B0AC; smc fread BRSC; smc fread CHA1; smc fread CHI1; pmuadc --read all;</t>
    <phoneticPr fontId="32" type="noConversion"/>
  </si>
  <si>
    <t>[4000,NA]</t>
    <phoneticPr fontId="22" type="noConversion"/>
  </si>
  <si>
    <t>[400,NA]</t>
    <phoneticPr fontId="22" type="noConversion"/>
  </si>
  <si>
    <t>[4500,NA]</t>
    <phoneticPr fontId="22" type="noConversion"/>
  </si>
  <si>
    <t>[2000,NA]</t>
    <phoneticPr fontId="22" type="noConversion"/>
  </si>
  <si>
    <t>[-0.5,0.5]</t>
    <phoneticPr fontId="22" type="noConversion"/>
  </si>
  <si>
    <t>[0,1]</t>
    <phoneticPr fontId="22" type="noConversion"/>
  </si>
  <si>
    <t>CPort0UPUSBCAdapterVoltageTest15V</t>
    <phoneticPr fontId="32" type="noConversion"/>
  </si>
  <si>
    <t xml:space="preserve">update_src_cap (2, 15000, 500)
vbus_supply (0, 15000)
renegotiated (2)
update_src_cap (2, 15000, 3000)
vbus_supply (0, 15000)
renegotiated (2)
update_src_cap (2, 5000, 500)
vbus_supply (0, 5000)
renegotiated (2)
</t>
    <phoneticPr fontId="32" type="noConversion"/>
  </si>
  <si>
    <t xml:space="preserve">charge --setmv 15000 --setma 500;
smc dump;
smc write AC-C 1; smc fread D1VD; smc fread B0AV; smc fread B0AC; smc fread BRSC; smc fread CHA1; smc fread CHI1; pmuadc --read all;
charge --setmv 15000 --setma 3000;
smc dump;
smc write AC-C 1; smc fread D1VD; smc fread B0AV; smc fread B0AC; smc fread BRSC; smc fread CHA1; smc fread CHI1; pmuadc --read all;
</t>
    <phoneticPr fontId="32" type="noConversion"/>
  </si>
  <si>
    <t>[14000,NA]</t>
  </si>
  <si>
    <t>[400,NA]</t>
  </si>
  <si>
    <t>[700,NA]</t>
  </si>
  <si>
    <t>[-0.5,0.5]</t>
  </si>
  <si>
    <t>[0,1]</t>
  </si>
  <si>
    <t>CPort0UPUSBCAdapterVoltageTest9V</t>
    <phoneticPr fontId="32" type="noConversion"/>
  </si>
  <si>
    <t xml:space="preserve">update_src_cap (2, 9000, 500)
vbus_supply (0, 9000)
renegotiated (2)
update_src_cap (2, 9000, 2000)
vbus_supply (0, 9000)
renegotiated (2)
update_src_cap (2, 5000, 500)
vbus_supply (0, 5000)
renegotiated (2)
</t>
    <phoneticPr fontId="32" type="noConversion"/>
  </si>
  <si>
    <t>charge --setmv 9000 --setma 500;
smc dump;
smc write AC-C 1; smc fread D1VD; smc fread B0AV; smc fread B0AC; smc fread BRSC; smc fread CHA1; smc fread CHI1; pmuadc --read all;
charge --setmv 9000 --setma 2000;
smc dump;
smc write AC-C 1; smc fread D1VD; smc fread B0AV; smc fread B0AC; smc fread BRSC; smc fread CHA1; smc fread CHI1; pmuadc --read all;</t>
    <phoneticPr fontId="32" type="noConversion"/>
  </si>
  <si>
    <t>[8000,NA]</t>
  </si>
  <si>
    <t>[8500,NA]</t>
  </si>
  <si>
    <t>OverallTestResult</t>
    <phoneticPr fontId="22" type="noConversion"/>
  </si>
  <si>
    <t>CPort0UPUSBCAdapterVoltageTest12V</t>
    <phoneticPr fontId="32" type="noConversion"/>
  </si>
  <si>
    <t>update_src_cap (2, 12000, 500)
vbus_supply (0, 12000)
renegotiated (2)
update_src_cap (2, 12000, 3000)
vbus_supply (0, 12000)
renegotiated (2)
update_src_cap (2, 5000, 500)
vbus_supply (0, 5000)
renegotiated (2)
pr_swap (2, 0)</t>
    <phoneticPr fontId="32" type="noConversion"/>
  </si>
  <si>
    <t>charge --setmv 12000 --setma 500;
smc dump;
smc write AC-C 1; smc fread D1VD; smc fread B0AV; smc fread B0AC; smc fread BRSC; smc fread CHA1; smc fread CHI1; pmuadc --read all;
charge --setmv 12000 --setma 3000;
smc dump;
smc write AC-C 1; smc fread D1VD; smc fread B0AV; smc fread B0AC; smc fread BRSC; smc fread CHA1; smc fread CHI1; pmuadc --read all</t>
    <phoneticPr fontId="22" type="noConversion"/>
  </si>
  <si>
    <t>[11000,  NA]</t>
    <phoneticPr fontId="22" type="noConversion"/>
  </si>
  <si>
    <t>[400,  NA]</t>
    <phoneticPr fontId="22" type="noConversion"/>
  </si>
  <si>
    <t>[700,  NA]</t>
    <phoneticPr fontId="22" type="noConversion"/>
  </si>
  <si>
    <t>CPort0AceFWCheck</t>
    <phoneticPr fontId="22" type="noConversion"/>
  </si>
  <si>
    <t>ace -p usbc -r 0x0F</t>
    <phoneticPr fontId="22" type="noConversion"/>
  </si>
  <si>
    <t>ACE FW Version</t>
  </si>
  <si>
    <t>CPort0UPUSBLSPresence</t>
    <phoneticPr fontId="22" type="noConversion"/>
  </si>
  <si>
    <t>tbt_port_mode ( 700, 0, 7, 3000);</t>
    <phoneticPr fontId="32" type="noConversion"/>
  </si>
  <si>
    <t>device -k usbphy -e select 0;
device -k usbphy -e disable;
device -k usbphy -e enable usb;</t>
    <phoneticPr fontId="32" type="noConversion"/>
  </si>
  <si>
    <t>OverallTestResult</t>
    <phoneticPr fontId="32" type="noConversion"/>
  </si>
  <si>
    <t>[0, 1]</t>
    <phoneticPr fontId="22" type="noConversion"/>
  </si>
  <si>
    <t>CPort0UPUSBLSPresenceDUTCheck</t>
    <phoneticPr fontId="22" type="noConversion"/>
  </si>
  <si>
    <t>usbloopback -i</t>
    <phoneticPr fontId="32" type="noConversion"/>
  </si>
  <si>
    <t>DeviceEnumeration</t>
    <phoneticPr fontId="32" type="noConversion"/>
  </si>
  <si>
    <t>CPort0UPUSBFSPresence</t>
    <phoneticPr fontId="32" type="noConversion"/>
  </si>
  <si>
    <t>tbt_port_mode ( 700, 0, 6, 3000);</t>
    <phoneticPr fontId="32" type="noConversion"/>
  </si>
  <si>
    <t>CPort0UPUSBFSPresenceDUTCheck</t>
    <phoneticPr fontId="32" type="noConversion"/>
  </si>
  <si>
    <t>CPort0UPUSBHSPresence</t>
    <phoneticPr fontId="32" type="noConversion"/>
  </si>
  <si>
    <t>tbt_port_mode ( 700, 0, 5, 3000);</t>
    <phoneticPr fontId="22" type="noConversion"/>
  </si>
  <si>
    <t>CPort0UPUSBHSPresenceDUTCheck</t>
    <phoneticPr fontId="32" type="noConversion"/>
  </si>
  <si>
    <t>CPort0UPUSBHSThroughput</t>
    <phoneticPr fontId="32" type="noConversion"/>
  </si>
  <si>
    <t>usbloopback -c 268435456 -s 0x3</t>
    <phoneticPr fontId="32" type="noConversion"/>
  </si>
  <si>
    <t>UsbThroughputMbps</t>
    <phoneticPr fontId="32" type="noConversion"/>
  </si>
  <si>
    <t>[288,  NA]</t>
    <phoneticPr fontId="22" type="noConversion"/>
  </si>
  <si>
    <t>CPort0UPUSBSSPresence</t>
    <phoneticPr fontId="32" type="noConversion"/>
  </si>
  <si>
    <t>tbt_port_mode ( 700, 0, 3, 7000);</t>
    <phoneticPr fontId="32" type="noConversion"/>
  </si>
  <si>
    <t>CPort0UPUSBSSPresenceDUTCheck</t>
  </si>
  <si>
    <t>CPort0UPUSBSSPlusPresence</t>
    <phoneticPr fontId="22" type="noConversion"/>
  </si>
  <si>
    <t>tbt_port_mode ( 700, 0, 4, 7000);</t>
    <phoneticPr fontId="32" type="noConversion"/>
  </si>
  <si>
    <t>CPort0UPUSBSSPlusPresenceDUTCheck</t>
    <phoneticPr fontId="22" type="noConversion"/>
  </si>
  <si>
    <t>TurnOffCPort0UPUsbphy</t>
    <phoneticPr fontId="22" type="noConversion"/>
  </si>
  <si>
    <t>device -k usbphy -e disable</t>
    <phoneticPr fontId="32" type="noConversion"/>
  </si>
  <si>
    <t>CPort0UPUSBCVconnLoadTest</t>
    <phoneticPr fontId="32" type="noConversion"/>
  </si>
  <si>
    <t>[4500, 5000]</t>
    <phoneticPr fontId="22" type="noConversion"/>
  </si>
  <si>
    <t>[295, 305]</t>
    <phoneticPr fontId="22" type="noConversion"/>
  </si>
  <si>
    <t>CPort0DOWNPortOrientationCheck</t>
    <phoneticPr fontId="22" type="noConversion"/>
  </si>
  <si>
    <t>ace -p usbc -r 0x1A;
ace -p usbc -r 0x1A;</t>
    <phoneticPr fontId="32" type="noConversion"/>
  </si>
  <si>
    <t>CPort0DOWNUSBLSPresence</t>
    <phoneticPr fontId="22" type="noConversion"/>
  </si>
  <si>
    <t>device -k usbphy -e select 0;
device -k usbphy -e disable;
device -k usbphy -e enable usb;</t>
    <phoneticPr fontId="32" type="noConversion"/>
  </si>
  <si>
    <t>CPort0DOWNUSBLSPresenceDUTCheck</t>
    <phoneticPr fontId="32" type="noConversion"/>
  </si>
  <si>
    <t>usbloopback -i</t>
    <phoneticPr fontId="32" type="noConversion"/>
  </si>
  <si>
    <t>DeviceEnumeration</t>
    <phoneticPr fontId="32" type="noConversion"/>
  </si>
  <si>
    <t>CPort0DOWNUSBFSPresence</t>
    <phoneticPr fontId="32" type="noConversion"/>
  </si>
  <si>
    <t>tbt_port_mode ( 700, 0, 6, 3000);</t>
    <phoneticPr fontId="32" type="noConversion"/>
  </si>
  <si>
    <t>CPort0DOWNUSBFSPresenceDUTCheck</t>
    <phoneticPr fontId="32" type="noConversion"/>
  </si>
  <si>
    <t>CPort0DOWNUSBHSPresence</t>
    <phoneticPr fontId="32" type="noConversion"/>
  </si>
  <si>
    <t>tbt_port_mode ( 700, 0, 5, 3000);</t>
    <phoneticPr fontId="22" type="noConversion"/>
  </si>
  <si>
    <t>CPort0DOWNUSBHSPresenceDUTCheck</t>
    <phoneticPr fontId="22" type="noConversion"/>
  </si>
  <si>
    <t>usbloopback -i;</t>
    <phoneticPr fontId="32" type="noConversion"/>
  </si>
  <si>
    <t>CPort0DOWNUSBHSThroughput</t>
    <phoneticPr fontId="22" type="noConversion"/>
  </si>
  <si>
    <t>usbloopback -c 268435456 -s 0x3</t>
    <phoneticPr fontId="32" type="noConversion"/>
  </si>
  <si>
    <t>UsbThroughputMbps</t>
    <phoneticPr fontId="32" type="noConversion"/>
  </si>
  <si>
    <t>[288,  NA]</t>
    <phoneticPr fontId="22" type="noConversion"/>
  </si>
  <si>
    <t>CPort0DOWNUSBSSPresence</t>
    <phoneticPr fontId="22" type="noConversion"/>
  </si>
  <si>
    <t>tbt_port_mode ( 700, 0, 3, 7000);</t>
    <phoneticPr fontId="32" type="noConversion"/>
  </si>
  <si>
    <t>CPort0DOWNUSBSSPresenceDUTCheck</t>
    <phoneticPr fontId="22" type="noConversion"/>
  </si>
  <si>
    <t>CPort0DOWNUSBSSPlusPresence</t>
    <phoneticPr fontId="22" type="noConversion"/>
  </si>
  <si>
    <t>tbt_port_mode ( 700, 0, 4, 7000);</t>
    <phoneticPr fontId="32" type="noConversion"/>
  </si>
  <si>
    <t>CPort0DOWNUSBSSPlusPresenceDUTCheck</t>
    <phoneticPr fontId="22" type="noConversion"/>
  </si>
  <si>
    <t>TurnOffCPort0DOWNUsbphy</t>
    <phoneticPr fontId="32" type="noConversion"/>
  </si>
  <si>
    <t>device -k usbphy -e disable</t>
    <phoneticPr fontId="32" type="noConversion"/>
  </si>
  <si>
    <t>CPort0DOWNUSBCVbusLoadTest</t>
    <phoneticPr fontId="32" type="noConversion"/>
  </si>
  <si>
    <t>BeforeMeasuredVbusMilliVolt</t>
    <phoneticPr fontId="32" type="noConversion"/>
  </si>
  <si>
    <t>BeforeMeasuredVbusMilliAmp</t>
    <phoneticPr fontId="32" type="noConversion"/>
  </si>
  <si>
    <t>AfterMeasuredVbusMilliVolt</t>
    <phoneticPr fontId="32" type="noConversion"/>
  </si>
  <si>
    <t>[4300, 4800]</t>
    <phoneticPr fontId="22" type="noConversion"/>
  </si>
  <si>
    <t>AfterMeasuredVbusMilliAmp</t>
    <phoneticPr fontId="32" type="noConversion"/>
  </si>
  <si>
    <t>[2950, 3050]</t>
    <phoneticPr fontId="22" type="noConversion"/>
  </si>
  <si>
    <t>CPort0DOWNUSBCVconnLoadTest</t>
    <phoneticPr fontId="32" type="noConversion"/>
  </si>
  <si>
    <t>[4500, 5000]</t>
    <phoneticPr fontId="22" type="noConversion"/>
  </si>
  <si>
    <t>[295, 305]</t>
    <phoneticPr fontId="22" type="noConversion"/>
  </si>
  <si>
    <t>CPort0CIO20GPresenceTest</t>
    <phoneticPr fontId="32" type="noConversion"/>
  </si>
  <si>
    <t>tbt_port_mode ( 700, 0, 0, 3000);</t>
    <phoneticPr fontId="32" type="noConversion"/>
  </si>
  <si>
    <r>
      <t>device -k usbphy -e select 0</t>
    </r>
    <r>
      <rPr>
        <sz val="12"/>
        <rFont val="新細明體"/>
        <family val="1"/>
        <charset val="136"/>
      </rPr>
      <t>;
device -k usbphy -e enable cio20g</t>
    </r>
    <phoneticPr fontId="32" type="noConversion"/>
  </si>
  <si>
    <t>[0, 0]</t>
    <phoneticPr fontId="22" type="noConversion"/>
  </si>
  <si>
    <t>[1, 1]</t>
    <phoneticPr fontId="22" type="noConversion"/>
  </si>
  <si>
    <t>CPort0CIO20GTestBoxEyeCapture</t>
    <phoneticPr fontId="32" type="noConversion"/>
  </si>
  <si>
    <t>[11, 45]</t>
    <phoneticPr fontId="22" type="noConversion"/>
  </si>
  <si>
    <t>[60, 500]</t>
    <phoneticPr fontId="22" type="noConversion"/>
  </si>
  <si>
    <t>CPort0CIO20GR2DRetimerEyeTest</t>
    <phoneticPr fontId="32" type="noConversion"/>
  </si>
  <si>
    <t>IntelThunderboltEyeMonitor -protocol CIO -rid 0 -route 0 -port 0 -lane 0 -PortOnRetimer 0 -Retimer_ind 1 -count 8192 -print_eye -print_params
IntelThunderboltEyeMonitor -protocol CIO -rid 0 -route 0 -port 0 -lane 1 -PortOnRetimer 0 -Retimer_ind 1 -count 8192 -print_eye -print_params</t>
    <phoneticPr fontId="32" type="noConversion"/>
  </si>
  <si>
    <t>[8, 29]</t>
    <phoneticPr fontId="22" type="noConversion"/>
  </si>
  <si>
    <t>[35, 120]</t>
    <phoneticPr fontId="22" type="noConversion"/>
  </si>
  <si>
    <t>Lane0_vref_step</t>
  </si>
  <si>
    <t>Lane0_step_delay</t>
  </si>
  <si>
    <t>Lane1_vref_step</t>
  </si>
  <si>
    <t>Lane1_step_delay</t>
  </si>
  <si>
    <t>CPort0CIO20GD2RRetimerEyeTest</t>
    <phoneticPr fontId="32" type="noConversion"/>
  </si>
  <si>
    <t>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</si>
  <si>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CPort0CIO20GHostEyeTest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</si>
  <si>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32" type="noConversion"/>
  </si>
  <si>
    <t>P0L0_Width</t>
  </si>
  <si>
    <t>P0L0_Height</t>
  </si>
  <si>
    <t>P0L0_ns</t>
  </si>
  <si>
    <t>P0L0_ew</t>
  </si>
  <si>
    <t>P0L1_Width</t>
  </si>
  <si>
    <t>P0L1_Height</t>
  </si>
  <si>
    <t>P0L1_ns</t>
  </si>
  <si>
    <t>P0L1_ew</t>
  </si>
  <si>
    <t>acio_[0]_port:0_lane:0_cs_ticks</t>
  </si>
  <si>
    <t>acio_[0]_port:0_lane:0_cs</t>
  </si>
  <si>
    <t>acio_[0]_port:0_lane:0_rs_ticks</t>
  </si>
  <si>
    <t>acio_[0]_port:0_lane:0_rs</t>
  </si>
  <si>
    <t>acio_[0]_port:0_lane:0_h1</t>
  </si>
  <si>
    <t>acio_[0]_port:0_lane:0_h2</t>
  </si>
  <si>
    <t>acio_[0]_port:0_lane:0_h3</t>
  </si>
  <si>
    <t>acio_[0]_port:0_lane:0_h4</t>
  </si>
  <si>
    <t>acio_[0]_port:0_lane:0_h5</t>
  </si>
  <si>
    <t>acio_[0]_port:0_lane:0_aus_eq_ctrl_raw_cap_dclk_pos_raw</t>
  </si>
  <si>
    <t>acio_[0]_port:0_lane:0_aus_eq_ctrl_raw_cap_dclkb_pos_raw</t>
  </si>
  <si>
    <t>acio_[0]_port:0_lane:0_aus_eq_ctrl_raw_cap_xclk_pos_raw</t>
  </si>
  <si>
    <t>acio_[0]_port:0_lane:0aus_eq_ctrl_raw_cap_xclkb_pos_raw</t>
  </si>
  <si>
    <t>acio_[0]_port:0_lane:1_cs_ticks</t>
  </si>
  <si>
    <t>acio_[0]_port:0_lane:1_cs</t>
  </si>
  <si>
    <t>acio_[0]_port:0_lane:1_rs_ticks</t>
  </si>
  <si>
    <t>acio_[0]_port:0_lane:1_rs</t>
  </si>
  <si>
    <t>acio_[0]_port:0_lane:1_h1</t>
  </si>
  <si>
    <t>acio_[0]_port:0_lane:1_h2</t>
  </si>
  <si>
    <t>acio_[0]_port:0_lane:1_h3</t>
  </si>
  <si>
    <t>acio_[0]_port:0_lane:1_h4</t>
  </si>
  <si>
    <t>acio_[0]_port:0_lane:1_h5</t>
  </si>
  <si>
    <t>acio_[0]_port:0_lane:1_aus_eq_ctrl_raw_cap_dclk_pos_raw</t>
  </si>
  <si>
    <t>acio_[0]_port:0_lane:1_aus_eq_ctrl_raw_cap_dclkb_pos_raw</t>
  </si>
  <si>
    <t>acio_[0]_port:0_lane:1_aus_eq_ctrl_raw_cap_xclk_pos_raw</t>
  </si>
  <si>
    <t>acio_[0]_port:0_lane:1aus_eq_ctrl_raw_cap_xclkb_pos_raw</t>
  </si>
  <si>
    <t>acio_[0]_port:0_lane:0_rounded_nonrounded</t>
  </si>
  <si>
    <t>acio_[0]_port_0_lane_0_r15_c10_north_ticks</t>
  </si>
  <si>
    <t>acio_[0]_port_0_lane_0_r15_c10_south_ticks</t>
  </si>
  <si>
    <t>acio_[0]_port_0_lane_0_r15_c10_east_ticks</t>
  </si>
  <si>
    <t>acio_[0]_port_0_lane_0_r15_c10_west_ticks</t>
  </si>
  <si>
    <t>acio_[0]_port_0_lane_0_r15_c10_eh_mv</t>
  </si>
  <si>
    <t>acio_[0]_port_0_lane_0_r15_c10_ew_ps</t>
  </si>
  <si>
    <t>acio_[0]_port_0_lane_0_r15_c10_eh_ticks</t>
  </si>
  <si>
    <t>acio_[0]_port_0_lane_0_r15_c10_ew_ticks</t>
  </si>
  <si>
    <t>acio_[0]_port:0_lane:1_rounded_nonrounded</t>
  </si>
  <si>
    <t>acio_[0]_port_0_lane_1_r15_c10_north_ticks</t>
  </si>
  <si>
    <t>acio_[0]_port_0_lane_1_r15_c10_south_ticks</t>
  </si>
  <si>
    <t>acio_[0]_port_0_lane_1_r15_c10_east_ticks</t>
  </si>
  <si>
    <t>acio_[0]_port_0_lane_1_r15_c10_west_ticks</t>
  </si>
  <si>
    <t>acio_[0]_port_0_lane_1_r15_c10_eh_mv</t>
  </si>
  <si>
    <t>acio_[0]_port_0_lane_1_r15_c10_ew_ps</t>
  </si>
  <si>
    <t>acio_[0]_port_0_lane_1_r15_c10_eh_ticks</t>
  </si>
  <si>
    <t>acio_[0]_port_0_lane_1_r15_c10_ew_ticks</t>
  </si>
  <si>
    <t>acio_[0]_resultcode</t>
  </si>
  <si>
    <t>SystemUPTBTThroughput</t>
    <phoneticPr fontId="32" type="noConversion"/>
  </si>
  <si>
    <t>pcie --pick 5;
pcie --on;
titanium -l;
titanium -r;
titanium -l;
titanium -w;
pcie --off;
sn;
getnonce --hex;
cbwrite 121 pass Default --hex;
d8cb097758c48d36312c75bb1f099963b349888a;
cbread 0x79;
cbread 0x79;</t>
    <phoneticPr fontId="32" type="noConversion"/>
  </si>
  <si>
    <t>[1900,  NA]</t>
    <phoneticPr fontId="22" type="noConversion"/>
  </si>
  <si>
    <t>DutEnd</t>
    <phoneticPr fontId="32" type="noConversion"/>
  </si>
  <si>
    <r>
      <t xml:space="preserve">USBC DOE1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</si>
  <si>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Test Items</t>
    <phoneticPr fontId="22" type="noConversion"/>
  </si>
  <si>
    <t>sn; 
version; 
ver; 
rtc --get;</t>
    <phoneticPr fontId="32" type="noConversion"/>
  </si>
  <si>
    <t>CPort0TitaniumFWCheck</t>
    <phoneticPr fontId="32" type="noConversion"/>
  </si>
  <si>
    <t>CPort0UPPortOrientationCheck</t>
    <phoneticPr fontId="32" type="noConversion"/>
  </si>
  <si>
    <t xml:space="preserve">ace -p usbc -r 0x1A;
ace -p usbc -r 0x1A;
</t>
    <phoneticPr fontId="32" type="noConversion"/>
  </si>
  <si>
    <t>CPort0UPUSBFSPresence</t>
    <phoneticPr fontId="32" type="noConversion"/>
  </si>
  <si>
    <t>tbt_port_mode ( 700, 0, 6, 3000);</t>
    <phoneticPr fontId="22" type="noConversion"/>
  </si>
  <si>
    <t>CPort0UPUSBFSPresenceDUTCheck</t>
    <phoneticPr fontId="32" type="noConversion"/>
  </si>
  <si>
    <t xml:space="preserve">usbloopback -i
</t>
    <phoneticPr fontId="22" type="noConversion"/>
  </si>
  <si>
    <t>CPort0UPUSBFSThroughput</t>
    <phoneticPr fontId="32" type="noConversion"/>
  </si>
  <si>
    <t>usbloopback -c 8388608.0 -s 0x2</t>
    <phoneticPr fontId="22" type="noConversion"/>
  </si>
  <si>
    <t>CPort0UPUSBSSPPresence</t>
    <phoneticPr fontId="32" type="noConversion"/>
  </si>
  <si>
    <t>tbt_port_mode ( 700, 0, 4, 20000);</t>
    <phoneticPr fontId="22" type="noConversion"/>
  </si>
  <si>
    <t>CPort0UPUSBSSPPresenceDUTCheck</t>
    <phoneticPr fontId="32" type="noConversion"/>
  </si>
  <si>
    <t>CPort0UPUSBSSPThroughput</t>
    <phoneticPr fontId="32" type="noConversion"/>
  </si>
  <si>
    <t>usbloopback -b -l 0x400000</t>
    <phoneticPr fontId="22" type="noConversion"/>
  </si>
  <si>
    <t>CPort0UPUSBSSPTestBoxEyeCapture</t>
    <phoneticPr fontId="32" type="noConversion"/>
  </si>
  <si>
    <t>[33, 95]</t>
  </si>
  <si>
    <t>[70, 700]</t>
  </si>
  <si>
    <t>[0, 1]</t>
  </si>
  <si>
    <t>CPort0UPUSBSSPR2DRetimerEyeTest</t>
    <phoneticPr fontId="32" type="noConversion"/>
  </si>
  <si>
    <t>IntelThunderboltEyeMonitor -protocol USB -rid 0 -route 0 -port 0 -lane 0 -PortOnRetimer 0 -Retimer_ind 1 -count 8192 -print_eye -print_params</t>
    <phoneticPr fontId="22" type="noConversion"/>
  </si>
  <si>
    <t>[22, 60]</t>
  </si>
  <si>
    <t>Lane0CenterEyeHeightInSteps</t>
    <phoneticPr fontId="32" type="noConversion"/>
  </si>
  <si>
    <t>[41, 210]</t>
  </si>
  <si>
    <t>CPort0UPUSBSSPD2RRetimerEyeTest</t>
    <phoneticPr fontId="32" type="noConversion"/>
  </si>
  <si>
    <t>IntelThunderboltEyeMonitor -protocol USB -rid 0 -route 0 -port 0 -lane 0 -PortOnRetimer 1 -Retimer_ind 1 -count 8192 -print_eye -print_params</t>
    <phoneticPr fontId="22" type="noConversion"/>
  </si>
  <si>
    <t>CPort0UPUSBSSPHostEyeTest</t>
    <phoneticPr fontId="32" type="noConversion"/>
  </si>
  <si>
    <r>
      <t>rm -q nandfs:\AppleInternal\Diags\Logs\Smokey\AEMTools\ATC0;</t>
    </r>
    <r>
      <rPr>
        <sz val="12"/>
        <color indexed="8"/>
        <rFont val="細明體"/>
        <family val="3"/>
        <charset val="136"/>
      </rPr>
      <t xml:space="preserve">
</t>
    </r>
    <r>
      <rPr>
        <sz val="12"/>
        <color indexed="8"/>
        <rFont val="Times New Roman"/>
        <family val="1"/>
      </rPr>
      <t>upy nandfs:\AppleInternal\Diags\Logs\Smokey\AEMTools\main.py --end_point usb10 --device_index 0 --plist False --result_path "nandfs:\AppleInternal\Diags\Logs\Smokey\AEMTools\ATC0";</t>
    </r>
    <r>
      <rPr>
        <sz val="12"/>
        <color indexed="8"/>
        <rFont val="細明體"/>
        <family val="3"/>
        <charset val="136"/>
      </rPr>
      <t xml:space="preserve">
</t>
    </r>
    <r>
      <rPr>
        <sz val="12"/>
        <color indexed="8"/>
        <rFont val="Times New Roman"/>
        <family val="1"/>
      </rPr>
      <t>cat nandfs:\AppleInternal\Diags\Logs\Smokey\AEMTools\ATC0\results.txt;</t>
    </r>
    <phoneticPr fontId="22" type="noConversion"/>
  </si>
  <si>
    <t>P0L1_ns</t>
    <phoneticPr fontId="32" type="noConversion"/>
  </si>
  <si>
    <t>[70, 550]</t>
  </si>
  <si>
    <t>usb10_[0]_port:0_lane:0_cs_ticks</t>
  </si>
  <si>
    <t>usb10_[0]_port:0_lane:0_cs</t>
  </si>
  <si>
    <t>usb10_[0]_port:0_lane:0_rs_ticks</t>
  </si>
  <si>
    <t>usb10_[0]_port:0_lane:0_rs</t>
  </si>
  <si>
    <t>usb10_[0]_port:0_lane:0_h1</t>
  </si>
  <si>
    <t>usb10_[0]_port:0_lane:0_h2</t>
  </si>
  <si>
    <t>usb10_[0]_port:0_lane:0_h3</t>
  </si>
  <si>
    <t>usb10_[0]_port:0_lane:0_h4</t>
  </si>
  <si>
    <t>usb10_[0]_port:0_lane:0_h5</t>
  </si>
  <si>
    <t>usb10_[0]_port:0_lane:0_aus_eq_ctrl_raw_cap_dclk_pos_raw</t>
  </si>
  <si>
    <t>usb10_[0]_port:0_lane:0_aus_eq_ctrl_raw_cap_dclkb_pos_raw</t>
  </si>
  <si>
    <t>usb10_[0]_port:0_lane:0_aus_eq_ctrl_raw_cap_xclk_pos_raw</t>
  </si>
  <si>
    <t>usb10_[0]_port:0_lane:0aus_eq_ctrl_raw_cap_xclkb_pos_raw</t>
  </si>
  <si>
    <t>usb10_[0]_port:0_lane:1_cs_ticks</t>
  </si>
  <si>
    <t>usb10_[0]_port:0_lane:1_cs</t>
  </si>
  <si>
    <t>usb10_[0]_port:0_lane:1_rs_ticks</t>
  </si>
  <si>
    <t>usb10_[0]_port:0_lane:1_rs</t>
  </si>
  <si>
    <t>usb10_[0]_port:0_lane:1_h1</t>
  </si>
  <si>
    <t>usb10_[0]_port:0_lane:1_h2</t>
  </si>
  <si>
    <t>usb10_[0]_port:0_lane:1_h3</t>
  </si>
  <si>
    <t>usb10_[0]_port:0_lane:1_h4</t>
  </si>
  <si>
    <t>usb10_[0]_port:0_lane:1_h5</t>
  </si>
  <si>
    <t>usb10_[0]_port:0_lane:1_aus_eq_ctrl_raw_cap_dclk_pos_raw</t>
  </si>
  <si>
    <t>usb10_[0]_port:0_lane:1_aus_eq_ctrl_raw_cap_dclkb_pos_raw</t>
  </si>
  <si>
    <t>usb10_[0]_port:0_lane:1_aus_eq_ctrl_raw_cap_xclk_pos_raw</t>
  </si>
  <si>
    <t>usb10_[0]_port:0_lane:1aus_eq_ctrl_raw_cap_xclkb_pos_raw</t>
  </si>
  <si>
    <t>usb10_[0]_port_0_lane_0_r15_c0_north_ticks</t>
  </si>
  <si>
    <t>usb10_[0]_port_0_lane_0_r15_c0_south_ticks</t>
  </si>
  <si>
    <t>usb10_[0]_port_0_lane_0_r15_c0_east_ticks</t>
  </si>
  <si>
    <t>usb10_[0]_port_0_lane_0_r15_c0_west_ticks</t>
  </si>
  <si>
    <t>usb10_[0]_port_0_lane_0_r15_c0_eh_mv</t>
  </si>
  <si>
    <t>usb10_[0]_port_0_lane_0_r15_c0_ew_ps</t>
  </si>
  <si>
    <t>usb10_[0]_port_0_lane_0_r15_c0_eh_ticks</t>
  </si>
  <si>
    <t>usb10_[0]_port_0_lane_0_r15_c0_ew_ticks</t>
  </si>
  <si>
    <t>usb10_[0]_port_0_lane_1_r15_c0_north_ticks</t>
  </si>
  <si>
    <t>usb10_[0]_port_0_lane_1_r15_c0_south_ticks</t>
  </si>
  <si>
    <t>usb10_[0]_port_0_lane_1_r15_c0_east_ticks</t>
  </si>
  <si>
    <t>usb10_[0]_port_0_lane_1_r15_c0_west_ticks</t>
  </si>
  <si>
    <t>usb10_[0]_port_0_lane_1_r15_c0_eh_mv</t>
  </si>
  <si>
    <t>usb10_[0]_port_0_lane_1_r15_c0_ew_ps</t>
  </si>
  <si>
    <t>usb10_[0]_port_0_lane_1_r15_c0_eh_ticks</t>
  </si>
  <si>
    <t>usb10_[0]_port_0_lane_1_r15_c0_ew_ticks</t>
  </si>
  <si>
    <t>usb10_[0]_resultcode</t>
  </si>
  <si>
    <t>CPort0DOWNPortOrientationCheck</t>
    <phoneticPr fontId="32" type="noConversion"/>
  </si>
  <si>
    <r>
      <t>ace -p usbc -r 0x1A;</t>
    </r>
    <r>
      <rPr>
        <sz val="12"/>
        <color indexed="8"/>
        <rFont val="細明體"/>
        <family val="3"/>
        <charset val="136"/>
      </rPr>
      <t xml:space="preserve">
</t>
    </r>
    <r>
      <rPr>
        <sz val="12"/>
        <color indexed="8"/>
        <rFont val="Times New Roman"/>
        <family val="1"/>
      </rPr>
      <t>ace -p usbc -r 0x1A;</t>
    </r>
    <phoneticPr fontId="22" type="noConversion"/>
  </si>
  <si>
    <t>tbt_port_mode ( 700, 0, 6, 3000);</t>
  </si>
  <si>
    <t>CPort0DOWNUSBFSThroughput</t>
    <phoneticPr fontId="32" type="noConversion"/>
  </si>
  <si>
    <t>[7.2, NA]</t>
  </si>
  <si>
    <t>tbt_port_mode ( 700, 0, 5, 3000);</t>
  </si>
  <si>
    <t xml:space="preserve">usbloopback -i;
usbloopback -i;
</t>
    <phoneticPr fontId="22" type="noConversion"/>
  </si>
  <si>
    <t>ace --pick usbc;
ace --4cc DPMw --txdata 0x42 0x00 0x00 0x4F;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0x00 0x4F;
 ace --4cc DPMw --txdata 0x42 0x00 0x03 0x94;</t>
    <phoneticPr fontId="22" type="noConversion"/>
  </si>
  <si>
    <t>[NA, 704]</t>
    <phoneticPr fontId="22" type="noConversion"/>
  </si>
  <si>
    <t>CPort0DOWNUSBHSPresenceDUTCheck2</t>
    <phoneticPr fontId="32" type="noConversion"/>
  </si>
  <si>
    <t>CPort0DOWNUSBCHSDisconnectSwing960mV</t>
    <phoneticPr fontId="32" type="noConversion"/>
  </si>
  <si>
    <t xml:space="preserve">usbloopback -i; 
ace --pick usbc;
ace --4cc DPMw --txdata 0x42 0x00 0x00 0x4B;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
</t>
    <phoneticPr fontId="22" type="noConversion"/>
  </si>
  <si>
    <t>CPort0DOWNUSBHSPresenceDUTCheck3</t>
    <phoneticPr fontId="32" type="noConversion"/>
  </si>
  <si>
    <t>CPort0DOWNUSBCHSDisconnectSwing880mV</t>
    <phoneticPr fontId="32" type="noConversion"/>
  </si>
  <si>
    <t>usbloopback -i;
ace --pick usbc;
ace --4cc DPMw --txdata 0x42 0x00 0x00 0x47;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t>
    <phoneticPr fontId="22" type="noConversion"/>
  </si>
  <si>
    <t>CPort0DOWNUSBHSPresenceDUTCheck4</t>
    <phoneticPr fontId="32" type="noConversion"/>
  </si>
  <si>
    <t>CPort0DOWNSquelchUSBCHSDisconnectSwing1040mV</t>
    <phoneticPr fontId="32" type="noConversion"/>
  </si>
  <si>
    <t>usbloopback -i;
ace --pick usbc;
ace --4cc DPMw --txdata 0x42 0x00 0x00 0x4F;
ace --4cc DPMw --txdata 0x42 0x00 0x03 0x94;
usbloopback -i;
ace --4cc DPMw --txdata 0x42 0x00 0x03 0x95;
usbloopback -i;
ace --4cc DPMw --txdata 0x42 0x00 0x03 0x96;
usbloopback -i; 
ace --4cc DPMw --txdata 0x42 0x00 0x03 0x97;
usbloopback -i; 
ace --4cc DPMw --txdata 0x42 0x00 0x00 0x4F;
ace --4cc DPMw --txdata 0x42 0x00 0x03 0x94;</t>
    <phoneticPr fontId="22" type="noConversion"/>
  </si>
  <si>
    <t>CPort0DOWNSquelcheUSBCHSDisconnectSwing1040mV</t>
    <phoneticPr fontId="32" type="noConversion"/>
  </si>
  <si>
    <t>usbloopback -i;
ace --pick usbc;
ace --4cc DPMw --txdata 0x42 0x00 0x00 0x4F;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0x4F;
ace --4cc DPMw --txdata 0x42 0x00 0x09 0x21;</t>
    <phoneticPr fontId="22" type="noConversion"/>
  </si>
  <si>
    <t>[NA, 97]</t>
  </si>
  <si>
    <t>CPort0DOWNUSBSSPPresence</t>
    <phoneticPr fontId="32" type="noConversion"/>
  </si>
  <si>
    <t>tbt_port_mode ( 700, 0, 4, 20000);</t>
  </si>
  <si>
    <t>CPort0DOWNUSBSSPPresenceDUTCheck</t>
    <phoneticPr fontId="32" type="noConversion"/>
  </si>
  <si>
    <t>CPort0DOWNUSBSSPThroughput</t>
    <phoneticPr fontId="32" type="noConversion"/>
  </si>
  <si>
    <t>UsbThroughputMBps</t>
  </si>
  <si>
    <t>CPort0DOWNUSBSSPTestBoxEyeCapture</t>
    <phoneticPr fontId="32" type="noConversion"/>
  </si>
  <si>
    <t>CPort0DOWNUSBSSPR2DRetimerEyeTest</t>
    <phoneticPr fontId="32" type="noConversion"/>
  </si>
  <si>
    <t>IntelThunderboltEyeMonitor -protocol USB -rid 0 -route 0 -port 0 -lane 1 -PortOnRetimer 0 -Retimer_ind 1 -count 8192 -print_eye -print_params</t>
    <phoneticPr fontId="22" type="noConversion"/>
  </si>
  <si>
    <t>CPort0DOWNUSBSSPD2RRetimerEyeTest</t>
    <phoneticPr fontId="32" type="noConversion"/>
  </si>
  <si>
    <t>IntelThunderboltEyeMonitor -protocol USB -rid 0 -route 0 -port 0 -lane 1 -PortOnRetimer 1 -Retimer_ind 1 -count 8192 -print_eye -print_params</t>
    <phoneticPr fontId="22" type="noConversion"/>
  </si>
  <si>
    <t>CPort0DOWNUSBSSPHostEyeTest</t>
    <phoneticPr fontId="32" type="noConversion"/>
  </si>
  <si>
    <t>rm -q nandfs:\AppleInternal\Diags\Logs\Smokey\AEMTools\ATC0;
upy nandfs:\AppleInternal\Diags\Logs\Smokey\AEMTools\main.py --end_point usb10 --device_index 0 --plist False --result_path "nandfs:\AppleInternal\Diags\Logs\Smokey\AEMTools\ATC0";
cat nandfs:\AppleInternal\Diags\Logs\Smokey\AEMTools\ATC0\results.txt;</t>
    <phoneticPr fontId="22" type="noConversion"/>
  </si>
  <si>
    <t>TurnOffCPort0DOWNUsbphy</t>
    <phoneticPr fontId="32" type="noConversion"/>
  </si>
  <si>
    <t>tbt_port_mode ( 700, 0, 1, 7000);</t>
  </si>
  <si>
    <t>OverallTestResult</t>
    <phoneticPr fontId="22" type="noConversion"/>
  </si>
  <si>
    <t>CPort0DOWNDPHBR3DisplayPattern</t>
    <phoneticPr fontId="32" type="noConversion"/>
  </si>
  <si>
    <t>device -k usbphy -e select 0;
 device -k usbphy -e enable dp;
dptx --on;
dptx --route usbc;
dptx --sw_training 4 8.1;</t>
    <phoneticPr fontId="22" type="noConversion"/>
  </si>
  <si>
    <t>[4, 4]</t>
  </si>
  <si>
    <t>[8100, 8100]</t>
  </si>
  <si>
    <t>[0, 0]</t>
  </si>
  <si>
    <t>CPort0DOWNDPHBR3TestBoxEyeCapture</t>
    <phoneticPr fontId="32" type="noConversion"/>
  </si>
  <si>
    <t>[65, 110]</t>
  </si>
  <si>
    <t>[400, 700]</t>
  </si>
  <si>
    <t>CPort0DOWNDPHBR3D2RRetimerEyeTest</t>
    <phoneticPr fontId="32"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</si>
  <si>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2" type="noConversion"/>
  </si>
  <si>
    <t>[34, 60]</t>
  </si>
  <si>
    <t>[38, 210]</t>
  </si>
  <si>
    <t>Lane2_vref_step</t>
  </si>
  <si>
    <t>Lane2_step_delay</t>
  </si>
  <si>
    <t>Lane3_vref_step</t>
  </si>
  <si>
    <t>Lane3_step_delay</t>
  </si>
  <si>
    <t>CPort0DOWNSwitchTestBoxTunnelDP</t>
    <phoneticPr fontId="32" type="noConversion"/>
  </si>
  <si>
    <t>tbt_port_mode ( 700, 0, 0, 7000);</t>
  </si>
  <si>
    <t>DutEnd</t>
    <phoneticPr fontId="32" type="noConversion"/>
  </si>
  <si>
    <r>
      <t xml:space="preserve">USBC DOE2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</si>
  <si>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sn; 
version; 
ver; 
rtc --get;
nvram --set boot-command diags; 
nvram --set auto-boot true; 
nvram --save
reg read 0x9F1C;</t>
    <phoneticPr fontId="32" type="noConversion"/>
  </si>
  <si>
    <t>CPort0CIO10GPresenceTest</t>
    <phoneticPr fontId="32" type="noConversion"/>
  </si>
  <si>
    <t>tbt_port_mode ( 700, 0, 0, 3000);</t>
  </si>
  <si>
    <t>device -k usbphy -e select 0;
device -k usbphy -e enable cio10g;</t>
    <phoneticPr fontId="22" type="noConversion"/>
  </si>
  <si>
    <t>[1, 1]</t>
  </si>
  <si>
    <t>CPort0CIO10GTestBoxEyeCapture</t>
    <phoneticPr fontId="32" type="noConversion"/>
  </si>
  <si>
    <t>[40, 95]</t>
  </si>
  <si>
    <t>[60, 700]</t>
  </si>
  <si>
    <t>CPort0CIO10GR2DRetimerEyeTest</t>
    <phoneticPr fontId="32" type="noConversion"/>
  </si>
  <si>
    <t xml:space="preserve">IntelThunderboltEyeMonitor -protocol CIO -rid 0 -route 0 -port 0 -lane 0 -PortOnRetimer 0 -Retimer_ind 1 -count 8192 -print_eye -print_params;
IntelThunderboltEyeMonitor -protocol CIO -rid 0 -route 0 -port 0 -lane 1 -PortOnRetimer 0 -Retimer_ind 1 -count 8192 -print_eye -print_params;
</t>
    <phoneticPr fontId="22" type="noConversion"/>
  </si>
  <si>
    <t>[26, 60]</t>
  </si>
  <si>
    <t>CPort0CIO10GD2RRetimerEyeTest</t>
    <phoneticPr fontId="32" type="noConversion"/>
  </si>
  <si>
    <t xml:space="preserve"> 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</si>
  <si>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CPort0CIO10GHostEyeTest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</si>
  <si>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22" type="noConversion"/>
  </si>
  <si>
    <t>[70, 500]</t>
  </si>
  <si>
    <t>acio_[0]_port_0_lane_0_r15_c0_north_ticks</t>
  </si>
  <si>
    <t>acio_[0]_port_0_lane_0_r15_c0_south_ticks</t>
  </si>
  <si>
    <t>acio_[0]_port_0_lane_0_r15_c0_east_ticks</t>
  </si>
  <si>
    <t>acio_[0]_port_0_lane_0_r15_c0_west_ticks</t>
  </si>
  <si>
    <t>acio_[0]_port_0_lane_0_r15_c0_eh_mv</t>
  </si>
  <si>
    <t>acio_[0]_port_0_lane_0_r15_c0_ew_ps</t>
  </si>
  <si>
    <t>acio_[0]_port_0_lane_0_r15_c0_eh_ticks</t>
  </si>
  <si>
    <t>acio_[0]_port_0_lane_0_r15_c0_ew_ticks</t>
  </si>
  <si>
    <t>acio_[0]_port_0_lane_1_r15_c0_north_ticks</t>
  </si>
  <si>
    <t>acio_[0]_port_0_lane_1_r15_c0_south_ticks</t>
  </si>
  <si>
    <t>acio_[0]_port_0_lane_1_r15_c0_east_ticks</t>
  </si>
  <si>
    <t>acio_[0]_port_0_lane_1_r15_c0_west_ticks</t>
  </si>
  <si>
    <t>acio_[0]_port_0_lane_1_r15_c0_eh_mv</t>
  </si>
  <si>
    <t>acio_[0]_port_0_lane_1_r15_c0_ew_ps</t>
  </si>
  <si>
    <t>acio_[0]_port_0_lane_1_r15_c0_eh_ticks</t>
  </si>
  <si>
    <t>acio_[0]_port_0_lane_1_r15_c0_ew_ticks</t>
  </si>
  <si>
    <t>TurnOffCPort0CIOphy</t>
    <phoneticPr fontId="32" type="noConversion"/>
  </si>
  <si>
    <t>ace -p usbc -r 0x1A</t>
    <phoneticPr fontId="22" type="noConversion"/>
  </si>
  <si>
    <t>tbt_port_mode ( 700, 0, 3, 7000);</t>
  </si>
  <si>
    <t>CPort0UPUSBSSTestBoxEyeCapture</t>
    <phoneticPr fontId="32" type="noConversion"/>
  </si>
  <si>
    <t>[68, 190]</t>
  </si>
  <si>
    <t>[44, 120]</t>
  </si>
  <si>
    <t>[58, 210]</t>
  </si>
  <si>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</si>
  <si>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[100, 550]</t>
  </si>
  <si>
    <t>usb5_[0]_port:0_lane:0_cs_ticks</t>
  </si>
  <si>
    <t>usb5_[0]_port:0_lane:0_cs</t>
  </si>
  <si>
    <t>usb5_[0]_port:0_lane:0_rs_ticks</t>
  </si>
  <si>
    <t>usb5_[0]_port:0_lane:0_rs</t>
  </si>
  <si>
    <t>usb5_[0]_port:0_lane:0_h1</t>
  </si>
  <si>
    <t>usb5_[0]_port:0_lane:0_h2</t>
  </si>
  <si>
    <t>usb5_[0]_port:0_lane:0_h3</t>
  </si>
  <si>
    <t>usb5_[0]_port:0_lane:0_h4</t>
  </si>
  <si>
    <t>usb5_[0]_port:0_lane:0_h5</t>
  </si>
  <si>
    <t>usb5_[0]_port:0_lane:0_aus_eq_ctrl_raw_cap_dclk_pos_raw</t>
  </si>
  <si>
    <t>usb5_[0]_port:0_lane:0_aus_eq_ctrl_raw_cap_dclkb_pos_raw</t>
  </si>
  <si>
    <t>usb5_[0]_port:0_lane:0_aus_eq_ctrl_raw_cap_xclk_pos_raw</t>
  </si>
  <si>
    <t>usb5_[0]_port:0_lane:0aus_eq_ctrl_raw_cap_xclkb_pos_raw</t>
  </si>
  <si>
    <t>usb5_[0]_port:0_lane:1_cs_ticks</t>
  </si>
  <si>
    <t>usb5_[0]_port:0_lane:1_cs</t>
  </si>
  <si>
    <t>usb5_[0]_port:0_lane:1_rs_ticks</t>
  </si>
  <si>
    <t>usb5_[0]_port:0_lane:1_rs</t>
  </si>
  <si>
    <t>usb5_[0]_port:0_lane:1_h1</t>
  </si>
  <si>
    <t>usb5_[0]_port:0_lane:1_h2</t>
  </si>
  <si>
    <t>usb5_[0]_port:0_lane:1_h3</t>
  </si>
  <si>
    <t>usb5_[0]_port:0_lane:1_h4</t>
  </si>
  <si>
    <t>usb5_[0]_port:0_lane:1_h5</t>
  </si>
  <si>
    <t>usb5_[0]_port:0_lane:1_aus_eq_ctrl_raw_cap_dclk_pos_raw</t>
  </si>
  <si>
    <t>usb5_[0]_port:0_lane:1_aus_eq_ctrl_raw_cap_dclkb_pos_raw</t>
  </si>
  <si>
    <t>usb5_[0]_port:0_lane:1_aus_eq_ctrl_raw_cap_xclk_pos_raw</t>
  </si>
  <si>
    <t>usb5_[0]_port:0_lane:1aus_eq_ctrl_raw_cap_xclkb_pos_raw</t>
  </si>
  <si>
    <t>usb5_[0]_port_0_lane_0_r15_c0_north_ticks</t>
  </si>
  <si>
    <t>usb5_[0]_port_0_lane_0_r15_c0_south_ticks</t>
  </si>
  <si>
    <t>usb5_[0]_port_0_lane_0_r15_c0_east_ticks</t>
  </si>
  <si>
    <t>usb5_[0]_port_0_lane_0_r15_c0_west_ticks</t>
  </si>
  <si>
    <t>usb5_[0]_port_0_lane_0_r15_c0_eh_mv</t>
  </si>
  <si>
    <t>usb5_[0]_port_0_lane_0_r15_c0_ew_ps</t>
  </si>
  <si>
    <t>usb5_[0]_port_0_lane_0_r15_c0_eh_ticks</t>
  </si>
  <si>
    <t>usb5_[0]_port_0_lane_0_r15_c0_ew_ticks</t>
  </si>
  <si>
    <t>usb5_[0]_port_0_lane_1_r15_c0_north_ticks</t>
  </si>
  <si>
    <t>usb5_[0]_port_0_lane_1_r15_c0_south_ticks</t>
  </si>
  <si>
    <t>usb5_[0]_port_0_lane_1_r15_c0_east_ticks</t>
  </si>
  <si>
    <t>usb5_[0]_port_0_lane_1_r15_c0_west_ticks</t>
  </si>
  <si>
    <t>usb5_[0]_port_0_lane_1_r15_c0_eh_mv</t>
  </si>
  <si>
    <t>usb5_[0]_port_0_lane_1_r15_c0_ew_ps</t>
  </si>
  <si>
    <t>usb5_[0]_port_0_lane_1_r15_c0_eh_ticks</t>
  </si>
  <si>
    <t>usb5_[0]_port_0_lane_1_r15_c0_ew_ticks</t>
  </si>
  <si>
    <t>usb5_[0]_resultcode</t>
  </si>
  <si>
    <t>CPort0DOWNUSBSSPresenceDUTCheck</t>
    <phoneticPr fontId="32" type="noConversion"/>
  </si>
  <si>
    <t>CPort0DOWNUSBSSTestBoxEyeCapture</t>
    <phoneticPr fontId="32" type="noConversion"/>
  </si>
  <si>
    <t>CPort0DOWNUSBSSHostEyeTest</t>
    <phoneticPr fontId="32" type="noConversion"/>
  </si>
  <si>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</si>
  <si>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device -k usbphy -e;</t>
    <phoneticPr fontId="22" type="noConversion"/>
  </si>
  <si>
    <t>TurnOffCPort0DPphy</t>
    <phoneticPr fontId="32" type="noConversion"/>
  </si>
  <si>
    <t>device -k gasgauge -e disconnect_bat</t>
    <phoneticPr fontId="22" type="noConversion"/>
  </si>
  <si>
    <t>1. Add Group ID as one of the test item</t>
    <phoneticPr fontId="22" type="noConversion"/>
  </si>
  <si>
    <t>2. Add battery level checking. This item would fail if current battery level &gt; 80%</t>
    <phoneticPr fontId="22" type="noConversion"/>
  </si>
  <si>
    <t>3. Reduce Time delay after power negotiations from 5s to 2s</t>
    <phoneticPr fontId="22" type="noConversion"/>
  </si>
  <si>
    <t>motor_VOLUPON
delay 0.8s
motor_READVOLUP
motor_VOLUPOFF
delay 0.2s</t>
    <phoneticPr fontId="22" type="noConversion"/>
  </si>
  <si>
    <t>motor_VOLDNON
delay 0.8s
motor_READVOLDN
motor_VOLDNOFF
delay 0.2s</t>
    <phoneticPr fontId="22" type="noConversion"/>
  </si>
  <si>
    <t>1. Exchange the order between volume up and volume down button to fix the retest issue.</t>
    <phoneticPr fontId="22" type="noConversion"/>
  </si>
  <si>
    <t>system
syscfg print WSKU
wifi --on --load -p
syscfg print RFEM
dir nandfs:\usr\share\firmware\wifi\C-4387__s-C0</t>
    <phoneticPr fontId="22" type="noConversion"/>
  </si>
  <si>
    <t>Version4.10</t>
    <phoneticPr fontId="22" type="noConversion"/>
  </si>
  <si>
    <t>CT2:</t>
    <phoneticPr fontId="22" type="noConversion"/>
  </si>
  <si>
    <t>Chem_ID</t>
    <phoneticPr fontId="22" type="noConversion"/>
  </si>
  <si>
    <t>1. Follow Battery ERS "068-03238-04" to only keep P2 material.</t>
    <phoneticPr fontId="22" type="noConversion"/>
  </si>
  <si>
    <t>Version4.11</t>
    <phoneticPr fontId="22" type="noConversion"/>
  </si>
  <si>
    <t>CT2:</t>
    <phoneticPr fontId="22" type="noConversion"/>
  </si>
  <si>
    <t>i2c -w 6 0x39 6
stall 1000000
i2c -w 6 0x39 6
smokey ScorpiusHid --run --test "Set" --args "ReportID=0x09, ReportPayload='{0x01}'"
smokey ScorpiusHid --run --test "Print_Sector" --args "MTP_sector=127"  
smokey ScorpiusHid --run --test "Print_Sector" --args "MTP_sector=126"</t>
    <phoneticPr fontId="27" type="noConversion"/>
  </si>
  <si>
    <t>pmugpio --pin 18 --output 0 --pushpull
stall 500000
pmugpio --pin 18 --output 1 --pushpull
pmugpio --pin 14 --output 1 --pushpull
i2c -w 6 0x39 6
i2c -w 6 0x39 6
smokey ScorpiusHid --run --test "FwLoad" --args "PathToFwLoad='nandfs:\\AppleInternal\\Diags\\Scorpius\\J517J522\\ScorpiusTx-dotara.bin'"
i2c -w 6 0x39 6
stall 10000000
i2c -w 6 0x39 6
smokey ScorpiusHid --run --test "Set" --args "ReportID=0x09, ReportPayload='{0x01}'"
smokey ScorpiusHid --run --test "Print_Sector" --args "MTP_sector=127"
smokey ScorpiusHid --run --test "Print_Sector" --args "MTP_sector=126"</t>
    <phoneticPr fontId="27" type="noConversion"/>
  </si>
  <si>
    <t>1. Follow Battery ERS "068-03238-05" to update the spec.</t>
    <phoneticPr fontId="22" type="noConversion"/>
  </si>
  <si>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</si>
  <si>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[8435,12650]</t>
    <phoneticPr fontId="22" type="noConversion"/>
  </si>
  <si>
    <t>syscfg print LCM#</t>
    <phoneticPr fontId="22" type="noConversion"/>
  </si>
  <si>
    <t>syscfg print LCM#
 syscfg add LCM# FN18276001QJ5NK6GW4F86L6B4R0CA59MDS82720173736A3A1D2C82350BJGJ3M967VM3</t>
    <phoneticPr fontId="22" type="noConversion"/>
  </si>
  <si>
    <t xml:space="preserve">
</t>
    <phoneticPr fontId="22" type="noConversion"/>
  </si>
  <si>
    <t>Version4.12</t>
    <phoneticPr fontId="22" type="noConversion"/>
  </si>
  <si>
    <t>CT1:</t>
    <phoneticPr fontId="22" type="noConversion"/>
  </si>
  <si>
    <t>zerofile nandfs:\AppleInternal\Diags\Logs\Smokey\LcmCal\PDCA.plist
zerofile nandfs:\AppleInternal\Diags\Logs\Smokey\LcmCal\Smokey.log
smokeyshell -r
smokey --run LcmCal --clean</t>
    <phoneticPr fontId="22" type="noConversion"/>
  </si>
  <si>
    <t>1. Follow normal process to use "smokey --run LcmCal --clean" to write DTCL</t>
    <phoneticPr fontId="22" type="noConversion"/>
  </si>
  <si>
    <t>PK_MAG@LRTH_TM-Disable</t>
    <phoneticPr fontId="22" type="noConversion"/>
  </si>
  <si>
    <t>PK_MAG@LRTH_HOUSING-Disable</t>
    <phoneticPr fontId="22" type="noConversion"/>
  </si>
  <si>
    <t>PK_MAG@LRTH_EDGE_L-Disable</t>
    <phoneticPr fontId="22" type="noConversion"/>
  </si>
  <si>
    <t>PK_MAG@LRTH_EDGE_R-Disable</t>
    <phoneticPr fontId="22" type="noConversion"/>
  </si>
  <si>
    <t>DC_MAG@LRTH_TM-Disable</t>
    <phoneticPr fontId="22" type="noConversion"/>
  </si>
  <si>
    <t>DC_MAG@LRTH_HOUSING-Disable</t>
    <phoneticPr fontId="22" type="noConversion"/>
  </si>
  <si>
    <t>DC_MAG@LRTH_EDGE_L-Disable</t>
    <phoneticPr fontId="22" type="noConversion"/>
  </si>
  <si>
    <t>DC_MAG@LRTH_EDGE_R-Disable</t>
    <phoneticPr fontId="22" type="noConversion"/>
  </si>
  <si>
    <t>DC_MAG@CRTH_Compass</t>
    <phoneticPr fontId="22" type="noConversion"/>
  </si>
  <si>
    <t>Secure_DMIC_Test-Disable_CRTH</t>
    <phoneticPr fontId="22" type="noConversion"/>
  </si>
  <si>
    <t>PK_MAG@CRTH_Housing-Disable</t>
    <phoneticPr fontId="22" type="noConversion"/>
  </si>
  <si>
    <t>PK_MAG@CRTH_Compass-Disable</t>
    <phoneticPr fontId="22" type="noConversion"/>
  </si>
  <si>
    <t>PK_MAG@CRTH_TM-Disable</t>
    <phoneticPr fontId="22" type="noConversion"/>
  </si>
  <si>
    <t>PK_MAG@CRTH_EDGE_R-Disable</t>
    <phoneticPr fontId="22" type="noConversion"/>
  </si>
  <si>
    <t>DC_MAG@CRTH_Housing-Disable</t>
    <phoneticPr fontId="22" type="noConversion"/>
  </si>
  <si>
    <t>DC_MAG@CRTH_Compass-Disable</t>
    <phoneticPr fontId="22" type="noConversion"/>
  </si>
  <si>
    <t>DC_MAG@CRTH_TM-Disable</t>
    <phoneticPr fontId="22" type="noConversion"/>
  </si>
  <si>
    <t>DC_MAG@CRTH_EDGE_R-Disable</t>
    <phoneticPr fontId="22" type="noConversion"/>
  </si>
  <si>
    <t>OAB3F_Exit</t>
    <phoneticPr fontId="22" type="noConversion"/>
  </si>
  <si>
    <t>DC_MAG@LRTH_TM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</si>
  <si>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</si>
  <si>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r>
      <t xml:space="preserve">hallsensor --irqindex 0 --meas 6 --delay 500
hallsensor --irqindex 1 --meas 6 --delay 500
</t>
    </r>
    <r>
      <rPr>
        <sz val="12"/>
        <color rgb="FF0000FF"/>
        <rFont val="Times New Roman"/>
        <family val="1"/>
      </rPr>
      <t xml:space="preserve">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</si>
  <si>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r>
      <t xml:space="preserve">hallsensor --irqindex 0 --meas 6 --delay 500
hallsensor --irqindex 1 --meas 6 --delay 500
</t>
    </r>
    <r>
      <rPr>
        <sz val="12"/>
        <color rgb="FF0000FF"/>
        <rFont val="Times New Roman"/>
        <family val="1"/>
      </rPr>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</si>
  <si>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t>Version4.13</t>
    <phoneticPr fontId="22" type="noConversion"/>
  </si>
  <si>
    <t>CT1:</t>
    <phoneticPr fontId="22" type="noConversion"/>
  </si>
  <si>
    <t>Secure_DMIC_Test-Disable_LRTH</t>
    <phoneticPr fontId="22" type="noConversion"/>
  </si>
  <si>
    <t>1. Follow normal mic test logic to update the test items of Secure_DMIC test.</t>
    <phoneticPr fontId="22" type="noConversion"/>
  </si>
  <si>
    <t>206</t>
  </si>
  <si>
    <t>207</t>
  </si>
  <si>
    <t>208</t>
  </si>
  <si>
    <t>209</t>
  </si>
  <si>
    <t>210</t>
  </si>
  <si>
    <t>211</t>
  </si>
  <si>
    <t>212</t>
  </si>
  <si>
    <t>213</t>
  </si>
  <si>
    <t>214</t>
  </si>
  <si>
    <t>215</t>
  </si>
  <si>
    <t>syscfg delete LCM#
syscfg print LCM#</t>
    <phoneticPr fontId="22" type="noConversion"/>
  </si>
  <si>
    <t>cylinder_ALSON
test_HALL0SON</t>
    <phoneticPr fontId="22" type="noConversion"/>
  </si>
  <si>
    <t>cylinder_ALSOFF
cylinder_HALL1OFF</t>
    <phoneticPr fontId="22" type="noConversion"/>
  </si>
  <si>
    <t>Version4.14</t>
    <phoneticPr fontId="22" type="noConversion"/>
  </si>
  <si>
    <t>CT1:</t>
    <phoneticPr fontId="22" type="noConversion"/>
  </si>
  <si>
    <t>Delete_Syscfg_LCM#</t>
    <phoneticPr fontId="22" type="noConversion"/>
  </si>
  <si>
    <t>1. Add Delete_Syscfg_LCM#</t>
    <phoneticPr fontId="22" type="noConversion"/>
  </si>
  <si>
    <t>cylinder_ALSOFF</t>
    <phoneticPr fontId="22" type="noConversion"/>
  </si>
  <si>
    <t>[10700,12300]</t>
    <phoneticPr fontId="22" type="noConversion"/>
  </si>
  <si>
    <t>Version4.15</t>
    <phoneticPr fontId="22" type="noConversion"/>
  </si>
  <si>
    <t>Qmax</t>
    <phoneticPr fontId="22" type="noConversion"/>
  </si>
  <si>
    <t>NCC</t>
    <phoneticPr fontId="22" type="noConversion"/>
  </si>
  <si>
    <t>1. Follow Battery ERS "068-03238-04" to maintain the spec of Qmax and NCC</t>
    <phoneticPr fontId="22" type="noConversion"/>
  </si>
  <si>
    <t>Version4.16</t>
    <phoneticPr fontId="22" type="noConversion"/>
  </si>
  <si>
    <t>[10545,11800]</t>
    <phoneticPr fontId="22" type="noConversion"/>
  </si>
  <si>
    <r>
      <rPr>
        <sz val="12"/>
        <rFont val="Times New Roman"/>
        <family val="1"/>
      </rPr>
      <t>[0x2743</t>
    </r>
    <r>
      <rPr>
        <sz val="12"/>
        <color rgb="FF0000FF"/>
        <rFont val="Times New Roman"/>
        <family val="1"/>
      </rPr>
      <t>||0x2743||</t>
    </r>
    <r>
      <rPr>
        <sz val="12"/>
        <rFont val="Times New Roman"/>
        <family val="1"/>
      </rPr>
      <t>0x2760||0x2894]</t>
    </r>
    <phoneticPr fontId="22" type="noConversion"/>
  </si>
  <si>
    <r>
      <rPr>
        <sz val="12"/>
        <rFont val="Times New Roman"/>
        <family val="1"/>
      </rPr>
      <t>[0x0092</t>
    </r>
    <r>
      <rPr>
        <sz val="12"/>
        <color rgb="FF0000FF"/>
        <rFont val="Times New Roman"/>
        <family val="1"/>
      </rPr>
      <t>||0x00F1||</t>
    </r>
    <r>
      <rPr>
        <sz val="12"/>
        <rFont val="Times New Roman"/>
        <family val="1"/>
      </rPr>
      <t>0x7B24||0x7FE6]</t>
    </r>
    <phoneticPr fontId="22" type="noConversion"/>
  </si>
  <si>
    <r>
      <t>[0x7666</t>
    </r>
    <r>
      <rPr>
        <sz val="12"/>
        <color rgb="FF0000FF"/>
        <rFont val="Times New Roman"/>
        <family val="1"/>
      </rPr>
      <t>||0x7666||</t>
    </r>
    <r>
      <rPr>
        <sz val="12"/>
        <rFont val="Times New Roman"/>
        <family val="1"/>
      </rPr>
      <t>0x70AD||0x7561]</t>
    </r>
    <phoneticPr fontId="22" type="noConversion"/>
  </si>
  <si>
    <t>Static_Chem_ID_CheckSum</t>
    <phoneticPr fontId="22" type="noConversion"/>
  </si>
  <si>
    <t>Static_DF_CheckSum</t>
    <phoneticPr fontId="22" type="noConversion"/>
  </si>
  <si>
    <r>
      <t>[0x3,</t>
    </r>
    <r>
      <rPr>
        <sz val="12"/>
        <color rgb="FF0000FF"/>
        <rFont val="Times New Roman"/>
        <family val="1"/>
      </rPr>
      <t>0x4</t>
    </r>
    <r>
      <rPr>
        <sz val="12"/>
        <rFont val="Times New Roman"/>
        <family val="1"/>
      </rPr>
      <t>]</t>
    </r>
    <phoneticPr fontId="22" type="noConversion"/>
  </si>
  <si>
    <t>[0x0,0x1]</t>
    <phoneticPr fontId="22" type="noConversion"/>
  </si>
  <si>
    <r>
      <t>[0x0,</t>
    </r>
    <r>
      <rPr>
        <sz val="12"/>
        <color rgb="FF0000FF"/>
        <rFont val="Times New Roman"/>
        <family val="1"/>
      </rPr>
      <t>0x1</t>
    </r>
    <r>
      <rPr>
        <sz val="12"/>
        <rFont val="Times New Roman"/>
        <family val="1"/>
      </rPr>
      <t>]</t>
    </r>
    <phoneticPr fontId="22" type="noConversion"/>
  </si>
  <si>
    <r>
      <rPr>
        <sz val="12"/>
        <rFont val="Times New Roman"/>
        <family val="1"/>
      </rPr>
      <t>[0x0,</t>
    </r>
    <r>
      <rPr>
        <sz val="12"/>
        <color rgb="FF0000FF"/>
        <rFont val="Times New Roman"/>
        <family val="1"/>
      </rPr>
      <t>0x2]</t>
    </r>
    <phoneticPr fontId="22" type="noConversion"/>
  </si>
  <si>
    <t>[0x40||0x41||0x30]</t>
    <phoneticPr fontId="22" type="noConversion"/>
  </si>
  <si>
    <t>[0,95]</t>
    <phoneticPr fontId="22" type="noConversion"/>
  </si>
  <si>
    <t>[NA,NA]</t>
    <phoneticPr fontId="28" type="noConversion"/>
  </si>
  <si>
    <t>[400mW,1200mW]</t>
    <phoneticPr fontId="22" type="noConversion"/>
  </si>
  <si>
    <t>[2900mW, 4100mW]</t>
    <phoneticPr fontId="28" type="noConversion"/>
  </si>
  <si>
    <t>[16,16]||[32,32]</t>
    <phoneticPr fontId="22" type="noConversion"/>
  </si>
  <si>
    <t>[1,2]</t>
    <phoneticPr fontId="45" type="noConversion"/>
  </si>
  <si>
    <t>1. Follow Battery ERS "068-03238-06" to maintain the spec of "Static_Chem_ID_CheckSum" and "Static_DF_CheckSum"</t>
    <phoneticPr fontId="22" type="noConversion"/>
  </si>
  <si>
    <t>2. Follow FCAM ERS "099-21758-11_PA_System_ERS" to update the NVM limits</t>
    <phoneticPr fontId="22" type="noConversion"/>
  </si>
  <si>
    <t>Version4.17</t>
    <phoneticPr fontId="22" type="noConversion"/>
  </si>
  <si>
    <t>CT3:</t>
    <phoneticPr fontId="22" type="noConversion"/>
  </si>
  <si>
    <t>Ready</t>
    <phoneticPr fontId="28" type="noConversion"/>
  </si>
  <si>
    <r>
      <t xml:space="preserve">i2c -d 2 0x13 0x74 8
i2c -d 2 0x13 0x1A 1
ace --pick usbc --4cc SRDY --txdata "0x00" --rxdata 0
</t>
    </r>
    <r>
      <rPr>
        <sz val="12"/>
        <color rgb="FF0000FF"/>
        <rFont val="Times New Roman"/>
        <family val="1"/>
      </rPr>
      <t>wait 1000</t>
    </r>
    <phoneticPr fontId="28" type="noConversion"/>
  </si>
  <si>
    <t>Consumer_Mode-Bellatrix_State_Read_end</t>
    <phoneticPr fontId="28" type="noConversion"/>
  </si>
  <si>
    <t>1.Add 1000ms delay time in "Consumer_Mode-Bellatrix_State_Read_end" test item</t>
    <phoneticPr fontId="22" type="noConversion"/>
  </si>
  <si>
    <t>2. Update OpticalSensor BL_Leakage_Bright and Dark test with new script</t>
    <phoneticPr fontId="22" type="noConversion"/>
  </si>
  <si>
    <t>cylinder_HALL1OFF</t>
    <phoneticPr fontId="22" type="noConversion"/>
  </si>
  <si>
    <t>cylinder_HALL1ON
cylinder_HALL1OFF</t>
    <phoneticPr fontId="22" type="noConversion"/>
  </si>
  <si>
    <t>cylinder_HALL1OFF</t>
    <phoneticPr fontId="28" type="noConversion"/>
  </si>
  <si>
    <t>cylinder_HALL1ON
cylinder_HALL1OFF</t>
    <phoneticPr fontId="28" type="noConversion"/>
  </si>
  <si>
    <t>Confirmed with haiping_qin</t>
    <phoneticPr fontId="22" type="noConversion"/>
  </si>
  <si>
    <r>
      <t xml:space="preserve">touch --test critical --run
touch --off
</t>
    </r>
    <r>
      <rPr>
        <sz val="12"/>
        <color rgb="FF0000FF"/>
        <rFont val="Times New Roman"/>
        <family val="1"/>
      </rPr>
      <t>display --pick internal
display --on</t>
    </r>
    <phoneticPr fontId="28" type="noConversion"/>
  </si>
  <si>
    <t>smokeyshell -r
stockholm --on
stockholm --download_fw mfg
radios.nsh
bblib -e BB_SMTQT()</t>
    <phoneticPr fontId="22" type="noConversion"/>
  </si>
  <si>
    <t>Version4.18</t>
    <phoneticPr fontId="22" type="noConversion"/>
  </si>
  <si>
    <t>CT2:</t>
    <phoneticPr fontId="22" type="noConversion"/>
  </si>
  <si>
    <t>1.Enable "RotterDam_Test" item and update test logic</t>
    <phoneticPr fontId="22" type="noConversion"/>
  </si>
  <si>
    <t>Version4.19</t>
    <phoneticPr fontId="22" type="noConversion"/>
  </si>
  <si>
    <t>QT0a&amp;CT1:</t>
    <phoneticPr fontId="22" type="noConversion"/>
  </si>
  <si>
    <t>1.Add 1000ms delay time in "Consumer_Mode-Bellatrix_State_Read_end" test item</t>
    <phoneticPr fontId="22"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</si>
  <si>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2" type="noConversion"/>
  </si>
  <si>
    <r>
      <rPr>
        <sz val="12"/>
        <color theme="1"/>
        <rFont val="Times New Roman"/>
        <family val="1"/>
      </rPr>
      <t>cylinder_orion_release</t>
    </r>
    <r>
      <rPr>
        <sz val="12"/>
        <color indexed="8"/>
        <rFont val="Times New Roman"/>
        <family val="1"/>
      </rPr>
      <t xml:space="preserve">
oab3f_EXIT</t>
    </r>
  </si>
  <si>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phoneticPr fontId="22"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</si>
  <si>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7" type="noConversion"/>
  </si>
  <si>
    <t>Version4.20</t>
    <phoneticPr fontId="22" type="noConversion"/>
  </si>
  <si>
    <t>QT0a&amp;CT1&amp;CT2&amp;FOS&amp;CT3:</t>
    <phoneticPr fontId="22" type="noConversion"/>
  </si>
  <si>
    <t>Ready</t>
    <phoneticPr fontId="22" type="noConversion"/>
  </si>
  <si>
    <t>[0,0]</t>
    <phoneticPr fontId="27" type="noConversion"/>
  </si>
  <si>
    <t>1.Update "Cell_Disconnect_Check" test command,and add the charging cable during the test</t>
    <phoneticPr fontId="22" type="noConversion"/>
  </si>
  <si>
    <r>
      <rPr>
        <sz val="12"/>
        <color rgb="FF0000FF"/>
        <rFont val="Times New Roman"/>
        <family val="1"/>
      </rPr>
      <t xml:space="preserve">reg select pmu
</t>
    </r>
    <r>
      <rPr>
        <sz val="12"/>
        <color rgb="FF050A0F"/>
        <rFont val="Times New Roman"/>
        <family val="1"/>
      </rPr>
      <t xml:space="preserve">reg read 0x9F1C
</t>
    </r>
    <r>
      <rPr>
        <sz val="12"/>
        <color rgb="FF0000FF"/>
        <rFont val="Times New Roman"/>
        <family val="1"/>
      </rPr>
      <t>smc fread BCDC</t>
    </r>
    <phoneticPr fontId="27" type="noConversion"/>
  </si>
  <si>
    <t>reg select pmu
reg read 0x9F1C
smc fread BCDC</t>
    <phoneticPr fontId="22" type="noConversion"/>
  </si>
  <si>
    <t>reg select pmu
reg read 0x9F1C
smc fread BCDC</t>
    <phoneticPr fontId="22" type="noConversion"/>
  </si>
  <si>
    <t>reg select pmu
reg read 0x9F1C
smc fread BCDC</t>
    <phoneticPr fontId="27" type="noConversion"/>
  </si>
  <si>
    <t>[85,115]</t>
    <phoneticPr fontId="22" type="noConversion"/>
  </si>
  <si>
    <t>Consumer_Mode-9V_100mA_Charge_Current</t>
    <phoneticPr fontId="22" type="noConversion"/>
  </si>
  <si>
    <t>oab3f_CMD_SET_PWR_ORION_9000
oab3f_CMD_READ_ORION_VOLTAGE
o3b3f_orion_volt_read</t>
    <phoneticPr fontId="22" type="noConversion"/>
  </si>
  <si>
    <t>Version4.21</t>
    <phoneticPr fontId="22" type="noConversion"/>
  </si>
  <si>
    <t>QT0a&amp;CT1&amp;CT3:</t>
    <phoneticPr fontId="22"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</si>
  <si>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7" type="noConversion"/>
  </si>
  <si>
    <t>Consumer_Mode-5V_100mA_Charge_Current</t>
    <phoneticPr fontId="27" type="noConversion"/>
  </si>
  <si>
    <t>1. Update command from "charge --set 100" to "charge --set 100 --force" in item "Consumer_Mode-5V_100mA_Charge_Current"</t>
    <phoneticPr fontId="22"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</si>
  <si>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2" type="noConversion"/>
  </si>
  <si>
    <t>Ready</t>
    <phoneticPr fontId="28" type="noConversion"/>
  </si>
  <si>
    <t>oab3f_CMD_READ_ORION_CURRENT
o3b3f_orion_current_read</t>
    <phoneticPr fontId="28" type="noConversion"/>
  </si>
  <si>
    <t>Station SW Count</t>
    <phoneticPr fontId="22" type="noConversion"/>
  </si>
  <si>
    <t>Version4.22</t>
    <phoneticPr fontId="22" type="noConversion"/>
  </si>
  <si>
    <t>[0,20]</t>
    <phoneticPr fontId="22" type="noConversion"/>
  </si>
  <si>
    <t>[1100,1300]</t>
    <phoneticPr fontId="22" type="noConversion"/>
  </si>
  <si>
    <r>
      <rPr>
        <sz val="12"/>
        <color rgb="FF0000FF"/>
        <rFont val="Times New Roman"/>
        <family val="1"/>
      </rPr>
      <t xml:space="preserve">nvram --add boot-args iomfb_pcc2d_mode=1
nvram --set boot-command diags
nvram --save
reset
display --pick internal
pattern --pick internal
display --block iomfb --set NormalModeEnable 1
display --block iomfb --method pcc2d_data --options '0 44 59 nandfs:\AppleInternal\Diags\ALS\ALS_BLL_FH_10rows.txt'
wait 200
display --block iomfb --method read_adcl --options '0 nandfs:\AppleInternal\Diags\ALS\x1608p2_unity_fdr.bin'
display --pick internal
display --off
wait 200
display --pick internal
display --on
pattern --fill 0xFFFFFF
bl --nits 1200; wait 300; bl --nits 1600/*Used for QN*/
</t>
    </r>
    <r>
      <rPr>
        <sz val="12"/>
        <color theme="1"/>
        <rFont val="Times New Roman"/>
        <family val="1"/>
      </rPr>
      <t xml:space="preserve">
</t>
    </r>
    <r>
      <rPr>
        <sz val="12"/>
        <color rgb="FF0000FF"/>
        <rFont val="Times New Roman"/>
        <family val="1"/>
      </rPr>
      <t xml:space="preserve">bl --nits 1000 /*Used for QF*/
</t>
    </r>
    <r>
      <rPr>
        <sz val="12"/>
        <rFont val="Times New Roman"/>
        <family val="1"/>
      </rPr>
      <t xml:space="preserve">pattern --fill 0x000000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</si>
  <si>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t>
    </r>
    <r>
      <rPr>
        <sz val="12"/>
        <color theme="1"/>
        <rFont val="Times New Roman"/>
        <family val="1"/>
      </rPr>
      <t>bl -l</t>
    </r>
    <r>
      <rPr>
        <sz val="12"/>
        <color rgb="FF0000FF"/>
        <rFont val="Times New Roman"/>
        <family val="1"/>
      </rPr>
      <t xml:space="preserve">
</t>
    </r>
    <r>
      <rPr>
        <sz val="12"/>
        <color theme="2" tint="-0.499984740745262"/>
        <rFont val="Times New Roman"/>
        <family val="1"/>
      </rPr>
      <t>display --pick internal
bl -o
display --block iomfb --method pcc2d_data --options '0 44 59 nandfs:\AppleInternal\Diags\ALS\UNIFORM_BL.txt'
display --off
nvram --remove boot-args iomfb_pcc2d_mode</t>
    </r>
    <r>
      <rPr>
        <sz val="12"/>
        <color rgb="FF0000FF"/>
        <rFont val="Times New Roman"/>
        <family val="1"/>
      </rPr>
      <t xml:space="preserve">
nvram --set boot-command fsboot
</t>
    </r>
    <r>
      <rPr>
        <sz val="12"/>
        <color theme="2" tint="-0.499984740745262"/>
        <rFont val="Times New Roman"/>
        <family val="1"/>
      </rPr>
      <t>nvram --save</t>
    </r>
    <phoneticPr fontId="28" type="noConversion"/>
  </si>
  <si>
    <t>Ready</t>
    <phoneticPr fontId="28" type="noConversion"/>
  </si>
  <si>
    <t>Dark _Response_Bright_Ch_5 @ALS_FH_Left</t>
    <phoneticPr fontId="28" type="noConversion"/>
  </si>
  <si>
    <t>1.Add "nvram --set boot-command fsboot" test command in"Dark _Response_Bright_Ch_5 @ALS_FH_Left" test item</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</si>
</sst>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indexed="8"/>
      <name val="新細明體"/>
    </font>
    <font>
      <sz val="12"/>
      <color theme="1"/>
      <name val="Helvetica Neue"/>
      <family val="2"/>
      <charset val="136"/>
      <scheme val="minor"/>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
      <u/>
      <sz val="12"/>
      <color theme="10"/>
      <name val="新細明體"/>
      <family val="1"/>
      <charset val="136"/>
    </font>
    <font>
      <b/>
      <sz val="12"/>
      <color theme="1"/>
      <name val="Times New Roman"/>
      <family val="1"/>
    </font>
    <font>
      <sz val="12"/>
      <color theme="4"/>
      <name val="Times New Roman"/>
      <family val="1"/>
    </font>
    <font>
      <sz val="12"/>
      <name val="新細明體"/>
      <family val="1"/>
      <charset val="136"/>
    </font>
    <font>
      <sz val="12"/>
      <color indexed="8"/>
      <name val="細明體"/>
      <family val="3"/>
      <charset val="136"/>
    </font>
    <font>
      <sz val="12"/>
      <color rgb="FF00B0F0"/>
      <name val="Times New Roman"/>
      <family val="1"/>
    </font>
    <font>
      <sz val="12"/>
      <color theme="2" tint="-0.499984740745262"/>
      <name val="Times New Roman"/>
      <family val="1"/>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59">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style="thin">
        <color indexed="8"/>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8"/>
      </bottom>
      <diagonal/>
    </border>
    <border>
      <left style="thin">
        <color indexed="64"/>
      </left>
      <right style="thin">
        <color indexed="64"/>
      </right>
      <top/>
      <bottom style="thin">
        <color indexed="64"/>
      </bottom>
      <diagonal/>
    </border>
    <border>
      <left/>
      <right/>
      <top style="thin">
        <color indexed="18"/>
      </top>
      <bottom/>
      <diagonal/>
    </border>
    <border>
      <left/>
      <right/>
      <top style="thin">
        <color indexed="9"/>
      </top>
      <bottom/>
      <diagonal/>
    </border>
    <border>
      <left style="thin">
        <color indexed="8"/>
      </left>
      <right/>
      <top style="thin">
        <color indexed="9"/>
      </top>
      <bottom/>
      <diagonal/>
    </border>
    <border>
      <left/>
      <right style="thin">
        <color indexed="8"/>
      </right>
      <top style="thin">
        <color indexed="9"/>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8"/>
      </left>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8"/>
      </right>
      <top style="thin">
        <color indexed="1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
      <left style="medium">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medium">
        <color auto="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style="thin">
        <color indexed="8"/>
      </right>
      <top/>
      <bottom/>
      <diagonal/>
    </border>
    <border>
      <left style="thin">
        <color indexed="8"/>
      </left>
      <right style="medium">
        <color auto="1"/>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indexed="8"/>
      </top>
      <bottom/>
      <diagonal/>
    </border>
  </borders>
  <cellStyleXfs count="82">
    <xf numFmtId="0" fontId="0" fillId="0" borderId="0" applyNumberFormat="0" applyFill="0" applyBorder="0" applyProtection="0">
      <alignment vertical="center"/>
    </xf>
    <xf numFmtId="0" fontId="25" fillId="0" borderId="17">
      <alignment vertical="center"/>
    </xf>
    <xf numFmtId="0" fontId="25" fillId="0" borderId="17">
      <alignment vertical="center"/>
    </xf>
    <xf numFmtId="0" fontId="30" fillId="0" borderId="17">
      <alignment vertical="center"/>
    </xf>
    <xf numFmtId="0" fontId="30" fillId="0" borderId="17" applyNumberFormat="0" applyFill="0" applyBorder="0" applyProtection="0">
      <alignment vertical="center"/>
    </xf>
    <xf numFmtId="0" fontId="33" fillId="0" borderId="17">
      <alignment vertical="center"/>
    </xf>
    <xf numFmtId="0" fontId="34" fillId="0" borderId="17">
      <alignment vertical="center"/>
    </xf>
    <xf numFmtId="0" fontId="33"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5" fillId="0" borderId="17"/>
    <xf numFmtId="0" fontId="25" fillId="0" borderId="17"/>
    <xf numFmtId="0" fontId="33" fillId="0" borderId="17"/>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41" fillId="0" borderId="17">
      <alignment vertical="center"/>
    </xf>
    <xf numFmtId="0" fontId="41" fillId="0" borderId="17">
      <alignment vertical="center"/>
    </xf>
    <xf numFmtId="0" fontId="2" fillId="0" borderId="17">
      <alignment vertical="center"/>
    </xf>
    <xf numFmtId="0" fontId="2"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alignment vertical="center"/>
    </xf>
    <xf numFmtId="0" fontId="33" fillId="0" borderId="17">
      <alignment vertical="center"/>
    </xf>
    <xf numFmtId="0" fontId="25" fillId="0" borderId="17">
      <alignment vertical="center"/>
    </xf>
    <xf numFmtId="0" fontId="25" fillId="0" borderId="17">
      <alignment vertical="center"/>
    </xf>
    <xf numFmtId="0" fontId="25" fillId="0" borderId="17">
      <alignment vertical="center"/>
    </xf>
    <xf numFmtId="0" fontId="25"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48" fillId="0" borderId="0" applyNumberFormat="0" applyFill="0" applyBorder="0" applyAlignment="0" applyProtection="0">
      <alignment vertical="top"/>
      <protection locked="0"/>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cellStyleXfs>
  <cellXfs count="928">
    <xf numFmtId="0" fontId="0" fillId="0" borderId="0" xfId="0" applyFont="1" applyAlignment="1">
      <alignment vertical="center"/>
    </xf>
    <xf numFmtId="0" fontId="0" fillId="0" borderId="0" xfId="0" applyNumberFormat="1" applyFont="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xf>
    <xf numFmtId="49" fontId="4" fillId="2" borderId="2" xfId="0" applyNumberFormat="1" applyFont="1" applyFill="1" applyBorder="1" applyAlignment="1">
      <alignment vertical="center"/>
    </xf>
    <xf numFmtId="0" fontId="3"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5" fillId="3" borderId="5" xfId="0" applyNumberFormat="1" applyFont="1" applyFill="1" applyBorder="1" applyAlignment="1">
      <alignment horizontal="center" vertical="center"/>
    </xf>
    <xf numFmtId="0" fontId="5" fillId="3" borderId="6" xfId="0" applyFont="1" applyFill="1" applyBorder="1" applyAlignment="1">
      <alignment horizontal="center" vertical="center"/>
    </xf>
    <xf numFmtId="14" fontId="5" fillId="3" borderId="6" xfId="0" applyNumberFormat="1" applyFont="1" applyFill="1" applyBorder="1" applyAlignment="1">
      <alignment horizontal="center" vertical="center"/>
    </xf>
    <xf numFmtId="49" fontId="5"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6" fillId="4" borderId="14" xfId="0" applyFont="1" applyFill="1" applyBorder="1" applyAlignment="1">
      <alignment horizontal="center" vertical="center" wrapText="1"/>
    </xf>
    <xf numFmtId="49" fontId="9" fillId="11" borderId="19" xfId="0" applyNumberFormat="1" applyFont="1" applyFill="1" applyBorder="1" applyAlignment="1">
      <alignment horizontal="center" vertical="center" wrapText="1"/>
    </xf>
    <xf numFmtId="49" fontId="9" fillId="11" borderId="20" xfId="0" applyNumberFormat="1" applyFont="1" applyFill="1" applyBorder="1" applyAlignment="1">
      <alignment horizontal="center" vertical="center" wrapText="1"/>
    </xf>
    <xf numFmtId="49" fontId="9" fillId="11" borderId="15" xfId="0" applyNumberFormat="1" applyFont="1" applyFill="1" applyBorder="1" applyAlignment="1">
      <alignment horizontal="center" vertical="center" wrapText="1"/>
    </xf>
    <xf numFmtId="0" fontId="8"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8" fillId="4" borderId="15" xfId="0" applyNumberFormat="1" applyFont="1" applyFill="1" applyBorder="1" applyAlignment="1">
      <alignment horizontal="center" vertical="center"/>
    </xf>
    <xf numFmtId="49" fontId="8" fillId="5" borderId="15" xfId="0" applyNumberFormat="1" applyFont="1" applyFill="1" applyBorder="1" applyAlignment="1">
      <alignment horizontal="center" vertical="center" wrapText="1"/>
    </xf>
    <xf numFmtId="0" fontId="8" fillId="4" borderId="15" xfId="0" applyFont="1" applyFill="1" applyBorder="1" applyAlignment="1">
      <alignment horizontal="center" vertical="center"/>
    </xf>
    <xf numFmtId="0" fontId="8"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5" fillId="4" borderId="26" xfId="0" applyNumberFormat="1" applyFont="1" applyFill="1" applyBorder="1" applyAlignment="1">
      <alignment horizontal="center" vertical="center" wrapText="1"/>
    </xf>
    <xf numFmtId="49" fontId="8" fillId="2" borderId="15" xfId="0" applyNumberFormat="1" applyFont="1" applyFill="1" applyBorder="1" applyAlignment="1">
      <alignment horizontal="center" vertical="center"/>
    </xf>
    <xf numFmtId="49" fontId="8" fillId="7" borderId="15" xfId="0" applyNumberFormat="1" applyFont="1" applyFill="1" applyBorder="1" applyAlignment="1">
      <alignment horizontal="center" vertical="center" wrapText="1"/>
    </xf>
    <xf numFmtId="49" fontId="8" fillId="6" borderId="15" xfId="0" applyNumberFormat="1" applyFont="1" applyFill="1" applyBorder="1" applyAlignment="1">
      <alignment horizontal="center" vertical="center" wrapText="1"/>
    </xf>
    <xf numFmtId="0" fontId="8" fillId="4" borderId="29" xfId="0" applyFont="1" applyFill="1" applyBorder="1" applyAlignment="1">
      <alignment horizontal="center" vertical="center"/>
    </xf>
    <xf numFmtId="49" fontId="8" fillId="12" borderId="15" xfId="0" applyNumberFormat="1" applyFont="1" applyFill="1" applyBorder="1" applyAlignment="1">
      <alignment horizontal="center" vertical="center" wrapText="1"/>
    </xf>
    <xf numFmtId="49" fontId="8"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8" fillId="10" borderId="15" xfId="0" applyNumberFormat="1" applyFont="1" applyFill="1" applyBorder="1" applyAlignment="1">
      <alignment horizontal="center" vertical="center" wrapText="1"/>
    </xf>
    <xf numFmtId="49" fontId="8" fillId="4" borderId="15" xfId="0" applyNumberFormat="1" applyFont="1" applyFill="1" applyBorder="1" applyAlignment="1">
      <alignment horizontal="center" vertical="top" wrapText="1"/>
    </xf>
    <xf numFmtId="49" fontId="8" fillId="4" borderId="15" xfId="0" applyNumberFormat="1" applyFont="1" applyFill="1" applyBorder="1" applyAlignment="1">
      <alignment vertical="center"/>
    </xf>
    <xf numFmtId="0" fontId="8" fillId="4" borderId="15" xfId="0" applyFont="1" applyFill="1" applyBorder="1" applyAlignment="1">
      <alignment vertical="center"/>
    </xf>
    <xf numFmtId="0" fontId="8" fillId="4" borderId="9" xfId="0" applyFont="1" applyFill="1" applyBorder="1" applyAlignment="1">
      <alignment vertical="center"/>
    </xf>
    <xf numFmtId="0" fontId="0" fillId="0" borderId="0" xfId="0" applyNumberFormat="1" applyFont="1" applyAlignment="1">
      <alignment vertical="center"/>
    </xf>
    <xf numFmtId="0" fontId="8" fillId="4" borderId="9" xfId="0" applyFont="1" applyFill="1" applyBorder="1" applyAlignment="1">
      <alignment horizontal="center" vertical="center"/>
    </xf>
    <xf numFmtId="1" fontId="5" fillId="4" borderId="15" xfId="0" applyNumberFormat="1" applyFont="1" applyFill="1" applyBorder="1" applyAlignment="1">
      <alignment horizontal="center" vertical="center" wrapText="1"/>
    </xf>
    <xf numFmtId="0" fontId="17" fillId="4" borderId="33" xfId="0" applyFont="1" applyFill="1" applyBorder="1" applyAlignment="1">
      <alignment vertical="center" wrapText="1"/>
    </xf>
    <xf numFmtId="0" fontId="17" fillId="4" borderId="12" xfId="0" applyFont="1" applyFill="1" applyBorder="1" applyAlignment="1">
      <alignment vertical="center" wrapText="1"/>
    </xf>
    <xf numFmtId="0" fontId="17" fillId="4" borderId="34" xfId="0" applyFont="1" applyFill="1" applyBorder="1" applyAlignment="1">
      <alignment vertical="top" wrapText="1"/>
    </xf>
    <xf numFmtId="0" fontId="17" fillId="4" borderId="16" xfId="0" applyFont="1" applyFill="1" applyBorder="1" applyAlignment="1">
      <alignment vertical="center" wrapText="1"/>
    </xf>
    <xf numFmtId="0" fontId="17" fillId="4" borderId="17" xfId="0" applyFont="1" applyFill="1" applyBorder="1" applyAlignment="1">
      <alignment vertical="center" wrapText="1"/>
    </xf>
    <xf numFmtId="0" fontId="17" fillId="4" borderId="35" xfId="0" applyFont="1" applyFill="1" applyBorder="1" applyAlignment="1">
      <alignment vertical="top" wrapText="1"/>
    </xf>
    <xf numFmtId="0" fontId="8" fillId="4" borderId="36" xfId="0" applyFont="1" applyFill="1" applyBorder="1" applyAlignment="1">
      <alignment horizontal="center" vertical="center"/>
    </xf>
    <xf numFmtId="0" fontId="8" fillId="4" borderId="37" xfId="0" applyFont="1" applyFill="1" applyBorder="1" applyAlignment="1">
      <alignment horizontal="center" vertical="center"/>
    </xf>
    <xf numFmtId="0" fontId="8" fillId="4" borderId="37" xfId="0" applyFont="1" applyFill="1" applyBorder="1" applyAlignment="1">
      <alignment vertical="center"/>
    </xf>
    <xf numFmtId="0" fontId="8" fillId="4" borderId="18" xfId="0" applyFont="1" applyFill="1" applyBorder="1" applyAlignment="1">
      <alignment horizontal="center" vertical="center"/>
    </xf>
    <xf numFmtId="0" fontId="17" fillId="4" borderId="38" xfId="0" applyFont="1" applyFill="1" applyBorder="1" applyAlignment="1">
      <alignment vertical="center"/>
    </xf>
    <xf numFmtId="0" fontId="17" fillId="4" borderId="3" xfId="0" applyFont="1" applyFill="1" applyBorder="1" applyAlignment="1">
      <alignment vertical="center"/>
    </xf>
    <xf numFmtId="0" fontId="17" fillId="4" borderId="4" xfId="0" applyFont="1" applyFill="1" applyBorder="1" applyAlignment="1">
      <alignment vertical="top"/>
    </xf>
    <xf numFmtId="49" fontId="8" fillId="4" borderId="15" xfId="0" applyNumberFormat="1" applyFont="1" applyFill="1" applyBorder="1" applyAlignment="1">
      <alignment vertical="center" wrapText="1"/>
    </xf>
    <xf numFmtId="0" fontId="8" fillId="4" borderId="15" xfId="0" applyFont="1" applyFill="1" applyBorder="1" applyAlignment="1">
      <alignment horizontal="center" vertical="top" wrapText="1"/>
    </xf>
    <xf numFmtId="49" fontId="8" fillId="4" borderId="15" xfId="0" applyNumberFormat="1" applyFont="1" applyFill="1" applyBorder="1" applyAlignment="1">
      <alignment vertical="top" wrapText="1"/>
    </xf>
    <xf numFmtId="0" fontId="8" fillId="4" borderId="15" xfId="0" applyFont="1" applyFill="1" applyBorder="1" applyAlignment="1">
      <alignment vertical="top" wrapText="1"/>
    </xf>
    <xf numFmtId="49" fontId="18" fillId="4" borderId="15" xfId="0" applyNumberFormat="1" applyFont="1" applyFill="1" applyBorder="1" applyAlignment="1">
      <alignment vertical="center"/>
    </xf>
    <xf numFmtId="0" fontId="8" fillId="4" borderId="15" xfId="0" applyFont="1" applyFill="1" applyBorder="1" applyAlignment="1">
      <alignment vertical="top"/>
    </xf>
    <xf numFmtId="0" fontId="8" fillId="9" borderId="15" xfId="0" applyFont="1" applyFill="1" applyBorder="1" applyAlignment="1">
      <alignment horizontal="center" vertical="center" wrapText="1"/>
    </xf>
    <xf numFmtId="0" fontId="8"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1" fontId="5" fillId="4" borderId="39" xfId="0" applyNumberFormat="1" applyFont="1" applyFill="1" applyBorder="1" applyAlignment="1">
      <alignment horizontal="center" vertical="center" wrapText="1"/>
    </xf>
    <xf numFmtId="0" fontId="8" fillId="4" borderId="13" xfId="0" applyFont="1" applyFill="1" applyBorder="1" applyAlignment="1">
      <alignment vertical="top" wrapText="1"/>
    </xf>
    <xf numFmtId="0" fontId="8" fillId="0" borderId="0" xfId="0" applyNumberFormat="1" applyFont="1" applyAlignment="1">
      <alignment vertical="center"/>
    </xf>
    <xf numFmtId="0" fontId="8" fillId="0" borderId="0" xfId="0" applyFont="1" applyAlignment="1">
      <alignment vertical="center"/>
    </xf>
    <xf numFmtId="0" fontId="8" fillId="4" borderId="29" xfId="0" applyFont="1" applyFill="1" applyBorder="1" applyAlignment="1">
      <alignment vertical="center"/>
    </xf>
    <xf numFmtId="0" fontId="8" fillId="4" borderId="29" xfId="0" applyFont="1" applyFill="1" applyBorder="1" applyAlignment="1">
      <alignment vertical="top" wrapText="1"/>
    </xf>
    <xf numFmtId="0" fontId="8" fillId="4" borderId="9" xfId="0" applyFont="1" applyFill="1" applyBorder="1" applyAlignment="1">
      <alignment vertical="top" wrapText="1"/>
    </xf>
    <xf numFmtId="0" fontId="8" fillId="4" borderId="9" xfId="0" applyFont="1" applyFill="1" applyBorder="1" applyAlignment="1">
      <alignment vertical="top"/>
    </xf>
    <xf numFmtId="0" fontId="8" fillId="4" borderId="25" xfId="0" applyFont="1" applyFill="1" applyBorder="1" applyAlignment="1">
      <alignment horizontal="center" vertical="center"/>
    </xf>
    <xf numFmtId="0" fontId="8" fillId="0" borderId="0" xfId="0" applyNumberFormat="1" applyFont="1" applyAlignment="1">
      <alignment horizontal="center"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8" fillId="4" borderId="10" xfId="0" applyFont="1" applyFill="1" applyBorder="1" applyAlignment="1">
      <alignment horizontal="center" vertical="center"/>
    </xf>
    <xf numFmtId="49" fontId="8" fillId="8" borderId="15" xfId="0" applyNumberFormat="1" applyFont="1" applyFill="1" applyBorder="1" applyAlignment="1">
      <alignment horizontal="center" vertical="center" wrapText="1"/>
    </xf>
    <xf numFmtId="49" fontId="8" fillId="4" borderId="9" xfId="0" applyNumberFormat="1" applyFont="1" applyFill="1" applyBorder="1" applyAlignment="1">
      <alignment vertical="center"/>
    </xf>
    <xf numFmtId="0" fontId="8" fillId="4" borderId="1" xfId="0" applyFont="1" applyFill="1" applyBorder="1" applyAlignment="1">
      <alignment vertical="center"/>
    </xf>
    <xf numFmtId="0" fontId="8" fillId="4" borderId="40" xfId="0" applyFont="1" applyFill="1" applyBorder="1" applyAlignment="1">
      <alignment vertical="center"/>
    </xf>
    <xf numFmtId="0" fontId="8"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49" fontId="8" fillId="4" borderId="27" xfId="0" applyNumberFormat="1" applyFont="1" applyFill="1" applyBorder="1" applyAlignment="1">
      <alignment horizontal="center" vertical="center"/>
    </xf>
    <xf numFmtId="49" fontId="8" fillId="4" borderId="15" xfId="0" applyNumberFormat="1" applyFont="1" applyFill="1" applyBorder="1" applyAlignment="1">
      <alignment horizontal="center" vertical="center"/>
    </xf>
    <xf numFmtId="49" fontId="8" fillId="4" borderId="11" xfId="0" applyNumberFormat="1" applyFont="1" applyFill="1" applyBorder="1" applyAlignment="1">
      <alignment horizontal="center" vertical="center"/>
    </xf>
    <xf numFmtId="49" fontId="8" fillId="4" borderId="1" xfId="0" applyNumberFormat="1" applyFont="1" applyFill="1" applyBorder="1" applyAlignment="1">
      <alignment vertical="center"/>
    </xf>
    <xf numFmtId="0" fontId="8" fillId="4" borderId="1" xfId="0" applyFont="1" applyFill="1" applyBorder="1" applyAlignment="1">
      <alignment horizontal="center" vertical="center"/>
    </xf>
    <xf numFmtId="49" fontId="8" fillId="10" borderId="41" xfId="0" applyNumberFormat="1" applyFont="1" applyFill="1" applyBorder="1" applyAlignment="1">
      <alignment horizontal="center" vertical="center" wrapText="1"/>
    </xf>
    <xf numFmtId="0" fontId="8" fillId="4" borderId="44" xfId="0" applyFont="1" applyFill="1" applyBorder="1" applyAlignment="1">
      <alignment vertical="center"/>
    </xf>
    <xf numFmtId="0" fontId="8" fillId="4" borderId="1" xfId="0" applyFont="1" applyFill="1" applyBorder="1" applyAlignment="1">
      <alignment vertical="top" wrapText="1"/>
    </xf>
    <xf numFmtId="0" fontId="8" fillId="4" borderId="40" xfId="0" applyFont="1" applyFill="1" applyBorder="1" applyAlignment="1">
      <alignment horizontal="center" vertical="center"/>
    </xf>
    <xf numFmtId="0" fontId="8" fillId="4" borderId="40" xfId="0" applyFont="1" applyFill="1" applyBorder="1" applyAlignment="1">
      <alignment vertical="top" wrapText="1"/>
    </xf>
    <xf numFmtId="49" fontId="8" fillId="4" borderId="42" xfId="0" applyNumberFormat="1" applyFont="1" applyFill="1" applyBorder="1" applyAlignment="1">
      <alignment horizontal="center" vertical="center"/>
    </xf>
    <xf numFmtId="49" fontId="8" fillId="9" borderId="42" xfId="0" applyNumberFormat="1" applyFont="1" applyFill="1" applyBorder="1" applyAlignment="1">
      <alignment horizontal="center" vertical="center" wrapText="1"/>
    </xf>
    <xf numFmtId="49" fontId="8" fillId="5" borderId="42" xfId="0" applyNumberFormat="1" applyFont="1" applyFill="1" applyBorder="1" applyAlignment="1">
      <alignment horizontal="center" vertical="center" wrapText="1"/>
    </xf>
    <xf numFmtId="0" fontId="8" fillId="4" borderId="41" xfId="0" applyNumberFormat="1" applyFont="1" applyFill="1" applyBorder="1" applyAlignment="1">
      <alignment horizontal="center" vertical="center"/>
    </xf>
    <xf numFmtId="0" fontId="8" fillId="4" borderId="45" xfId="0" applyFont="1" applyFill="1" applyBorder="1" applyAlignment="1">
      <alignment vertical="center"/>
    </xf>
    <xf numFmtId="0" fontId="8" fillId="4" borderId="1" xfId="0" applyFont="1" applyFill="1" applyBorder="1" applyAlignment="1">
      <alignment vertical="top"/>
    </xf>
    <xf numFmtId="0" fontId="8" fillId="4" borderId="40" xfId="0" applyFont="1" applyFill="1" applyBorder="1" applyAlignment="1">
      <alignment horizontal="center" vertical="center" wrapText="1"/>
    </xf>
    <xf numFmtId="0" fontId="8" fillId="4" borderId="40" xfId="0" applyFont="1" applyFill="1" applyBorder="1" applyAlignment="1">
      <alignment vertical="top"/>
    </xf>
    <xf numFmtId="0" fontId="8" fillId="4" borderId="42" xfId="0" applyNumberFormat="1" applyFont="1" applyFill="1" applyBorder="1" applyAlignment="1">
      <alignment horizontal="center" vertical="center"/>
    </xf>
    <xf numFmtId="0" fontId="26" fillId="0" borderId="17" xfId="1" applyFont="1" applyFill="1">
      <alignment vertical="center"/>
    </xf>
    <xf numFmtId="0" fontId="26" fillId="0" borderId="17" xfId="1" applyFont="1">
      <alignment vertical="center"/>
    </xf>
    <xf numFmtId="0" fontId="21" fillId="4" borderId="42" xfId="0" applyFont="1" applyFill="1" applyBorder="1" applyAlignment="1">
      <alignment vertical="center"/>
    </xf>
    <xf numFmtId="49" fontId="8" fillId="2" borderId="42" xfId="0" applyNumberFormat="1" applyFont="1" applyFill="1" applyBorder="1" applyAlignment="1">
      <alignment horizontal="center" vertical="center"/>
    </xf>
    <xf numFmtId="49" fontId="8" fillId="6" borderId="42" xfId="0" applyNumberFormat="1" applyFont="1" applyFill="1" applyBorder="1" applyAlignment="1">
      <alignment horizontal="center" vertical="center" wrapText="1"/>
    </xf>
    <xf numFmtId="49" fontId="8" fillId="7" borderId="42" xfId="0" applyNumberFormat="1" applyFont="1" applyFill="1" applyBorder="1" applyAlignment="1">
      <alignment horizontal="center" vertical="center" wrapText="1"/>
    </xf>
    <xf numFmtId="49" fontId="8" fillId="12" borderId="42" xfId="0" applyNumberFormat="1" applyFont="1" applyFill="1" applyBorder="1" applyAlignment="1">
      <alignment horizontal="center" vertical="center" wrapText="1"/>
    </xf>
    <xf numFmtId="49" fontId="8" fillId="10" borderId="50" xfId="0" applyNumberFormat="1" applyFont="1" applyFill="1" applyBorder="1" applyAlignment="1">
      <alignment horizontal="center" vertical="center" wrapText="1"/>
    </xf>
    <xf numFmtId="0" fontId="8" fillId="4" borderId="50" xfId="0" applyNumberFormat="1" applyFont="1" applyFill="1" applyBorder="1" applyAlignment="1">
      <alignment horizontal="center" vertical="center"/>
    </xf>
    <xf numFmtId="0" fontId="30" fillId="0" borderId="9" xfId="0" applyFont="1" applyBorder="1" applyAlignment="1">
      <alignment vertical="center"/>
    </xf>
    <xf numFmtId="0" fontId="30" fillId="0" borderId="9" xfId="0" applyFont="1" applyBorder="1" applyAlignment="1">
      <alignment vertical="center" wrapText="1"/>
    </xf>
    <xf numFmtId="0" fontId="30" fillId="0" borderId="0" xfId="0" applyNumberFormat="1" applyFont="1" applyAlignment="1">
      <alignment vertical="center"/>
    </xf>
    <xf numFmtId="0" fontId="30" fillId="0" borderId="52" xfId="0" applyFont="1" applyBorder="1" applyAlignment="1">
      <alignment vertical="center"/>
    </xf>
    <xf numFmtId="0" fontId="0" fillId="0" borderId="52" xfId="0" applyFont="1" applyBorder="1" applyAlignment="1">
      <alignment vertical="center"/>
    </xf>
    <xf numFmtId="0" fontId="26" fillId="0" borderId="17" xfId="1" applyFont="1" applyAlignment="1">
      <alignment vertical="center" wrapText="1"/>
    </xf>
    <xf numFmtId="0" fontId="26" fillId="0" borderId="17" xfId="0" applyFont="1" applyFill="1" applyBorder="1">
      <alignment vertical="center"/>
    </xf>
    <xf numFmtId="0" fontId="30" fillId="0" borderId="17" xfId="4" applyNumberFormat="1" applyFont="1" applyBorder="1" applyAlignment="1">
      <alignment vertical="center"/>
    </xf>
    <xf numFmtId="0" fontId="30" fillId="0" borderId="17" xfId="4" applyNumberFormat="1" applyFont="1" applyAlignment="1">
      <alignment vertical="center"/>
    </xf>
    <xf numFmtId="0" fontId="17" fillId="4" borderId="17" xfId="4" applyFont="1" applyFill="1" applyBorder="1" applyAlignment="1">
      <alignment vertical="center" wrapText="1"/>
    </xf>
    <xf numFmtId="0" fontId="17" fillId="4" borderId="17" xfId="4" applyFont="1" applyFill="1" applyBorder="1" applyAlignment="1">
      <alignment vertical="top" wrapText="1"/>
    </xf>
    <xf numFmtId="0" fontId="17" fillId="4" borderId="3" xfId="4" applyFont="1" applyFill="1" applyBorder="1" applyAlignment="1">
      <alignment vertical="top"/>
    </xf>
    <xf numFmtId="49" fontId="9" fillId="11" borderId="56" xfId="4" applyNumberFormat="1" applyFont="1" applyFill="1" applyBorder="1" applyAlignment="1">
      <alignment horizontal="center" vertical="center" wrapText="1"/>
    </xf>
    <xf numFmtId="49" fontId="9" fillId="11" borderId="57" xfId="4" applyNumberFormat="1" applyFont="1" applyFill="1" applyBorder="1" applyAlignment="1">
      <alignment horizontal="center" vertical="center" wrapText="1"/>
    </xf>
    <xf numFmtId="49" fontId="9" fillId="11" borderId="58" xfId="4" applyNumberFormat="1" applyFont="1" applyFill="1" applyBorder="1" applyAlignment="1">
      <alignment horizontal="center" vertical="center" wrapText="1"/>
    </xf>
    <xf numFmtId="0" fontId="30" fillId="0" borderId="17" xfId="4" applyFont="1" applyAlignment="1">
      <alignment vertical="center"/>
    </xf>
    <xf numFmtId="0" fontId="26" fillId="0" borderId="17" xfId="5" applyFont="1" applyAlignment="1">
      <alignment horizontal="center" vertical="center"/>
    </xf>
    <xf numFmtId="0" fontId="8" fillId="0" borderId="17" xfId="2" applyFont="1" applyAlignment="1">
      <alignment horizontal="center" vertical="center"/>
    </xf>
    <xf numFmtId="0" fontId="26" fillId="0" borderId="17" xfId="6" applyFont="1" applyAlignment="1">
      <alignment vertical="center"/>
    </xf>
    <xf numFmtId="0" fontId="8" fillId="17" borderId="42" xfId="1" applyFont="1" applyFill="1" applyBorder="1" applyAlignment="1">
      <alignment horizontal="center" vertical="center"/>
    </xf>
    <xf numFmtId="0" fontId="8" fillId="17" borderId="59" xfId="6" applyNumberFormat="1" applyFont="1" applyFill="1" applyBorder="1" applyAlignment="1">
      <alignment horizontal="center" vertical="center"/>
    </xf>
    <xf numFmtId="0" fontId="26" fillId="0" borderId="17" xfId="5" applyFont="1" applyAlignment="1">
      <alignment vertical="top"/>
    </xf>
    <xf numFmtId="0" fontId="26" fillId="0" borderId="17" xfId="5" applyFont="1">
      <alignment vertical="center"/>
    </xf>
    <xf numFmtId="0" fontId="8" fillId="18" borderId="53" xfId="7" applyNumberFormat="1" applyFont="1" applyFill="1" applyBorder="1" applyAlignment="1">
      <alignment horizontal="center" vertical="center" wrapText="1"/>
    </xf>
    <xf numFmtId="0" fontId="8" fillId="17" borderId="53" xfId="2" applyNumberFormat="1" applyFont="1" applyFill="1" applyBorder="1" applyAlignment="1">
      <alignment horizontal="center" vertical="center"/>
    </xf>
    <xf numFmtId="0" fontId="8" fillId="17" borderId="60" xfId="6" applyNumberFormat="1" applyFont="1" applyFill="1" applyBorder="1" applyAlignment="1">
      <alignment horizontal="center" vertical="center"/>
    </xf>
    <xf numFmtId="0" fontId="8" fillId="16" borderId="53" xfId="7" applyFont="1" applyFill="1" applyBorder="1" applyAlignment="1">
      <alignment horizontal="center" vertical="center"/>
    </xf>
    <xf numFmtId="0" fontId="8" fillId="19" borderId="53" xfId="7" applyNumberFormat="1" applyFont="1" applyFill="1" applyBorder="1" applyAlignment="1">
      <alignment horizontal="center" vertical="center" wrapText="1"/>
    </xf>
    <xf numFmtId="0" fontId="26" fillId="0" borderId="17" xfId="1" applyFont="1" applyAlignment="1">
      <alignment horizontal="center" vertical="center"/>
    </xf>
    <xf numFmtId="0" fontId="8" fillId="20" borderId="53" xfId="7" applyNumberFormat="1" applyFont="1" applyFill="1" applyBorder="1" applyAlignment="1">
      <alignment horizontal="center" vertical="center" wrapText="1"/>
    </xf>
    <xf numFmtId="0" fontId="26" fillId="17" borderId="17" xfId="5" applyFont="1" applyFill="1">
      <alignment vertical="center"/>
    </xf>
    <xf numFmtId="0" fontId="8" fillId="21" borderId="53" xfId="7" applyNumberFormat="1" applyFont="1" applyFill="1" applyBorder="1" applyAlignment="1">
      <alignment horizontal="center" vertical="center" wrapText="1"/>
    </xf>
    <xf numFmtId="0" fontId="8" fillId="22" borderId="53" xfId="7" applyNumberFormat="1" applyFont="1" applyFill="1" applyBorder="1" applyAlignment="1">
      <alignment horizontal="center" vertical="center" wrapText="1"/>
    </xf>
    <xf numFmtId="0" fontId="8" fillId="17" borderId="61" xfId="2" applyNumberFormat="1" applyFont="1" applyFill="1" applyBorder="1" applyAlignment="1">
      <alignment horizontal="center" vertical="center"/>
    </xf>
    <xf numFmtId="0" fontId="26" fillId="0" borderId="17" xfId="9" applyFont="1">
      <alignment vertical="center"/>
    </xf>
    <xf numFmtId="0" fontId="26" fillId="0" borderId="17" xfId="5" applyFont="1" applyFill="1" applyBorder="1">
      <alignment vertical="center"/>
    </xf>
    <xf numFmtId="0" fontId="2" fillId="0" borderId="17" xfId="11">
      <alignment vertical="center"/>
    </xf>
    <xf numFmtId="0" fontId="25" fillId="0" borderId="17" xfId="10">
      <alignment vertical="center"/>
    </xf>
    <xf numFmtId="0" fontId="26" fillId="0" borderId="17" xfId="10" applyFont="1" applyFill="1" applyBorder="1" applyAlignment="1">
      <alignment horizontal="center" vertical="center" wrapText="1"/>
    </xf>
    <xf numFmtId="0" fontId="26" fillId="0" borderId="17" xfId="5" applyFont="1" applyFill="1" applyBorder="1" applyAlignment="1">
      <alignment vertical="top" wrapText="1"/>
    </xf>
    <xf numFmtId="0" fontId="26" fillId="0" borderId="17" xfId="5" applyFont="1" applyFill="1" applyBorder="1" applyAlignment="1">
      <alignment vertical="center" wrapText="1"/>
    </xf>
    <xf numFmtId="0" fontId="40" fillId="0" borderId="17" xfId="8" applyFont="1" applyBorder="1">
      <alignment vertical="center"/>
    </xf>
    <xf numFmtId="0" fontId="24" fillId="0" borderId="17" xfId="8" applyFont="1" applyBorder="1">
      <alignment vertical="center"/>
    </xf>
    <xf numFmtId="0" fontId="26" fillId="0" borderId="17" xfId="5" applyFont="1" applyBorder="1">
      <alignment vertical="center"/>
    </xf>
    <xf numFmtId="0" fontId="2" fillId="0" borderId="17" xfId="8" applyBorder="1">
      <alignment vertical="center"/>
    </xf>
    <xf numFmtId="0" fontId="26" fillId="0" borderId="17" xfId="9" applyFont="1" applyFill="1" applyBorder="1">
      <alignment vertical="center"/>
    </xf>
    <xf numFmtId="0" fontId="26" fillId="0" borderId="17" xfId="9" applyFont="1" applyFill="1" applyBorder="1" applyAlignment="1">
      <alignment vertical="top" wrapText="1"/>
    </xf>
    <xf numFmtId="0" fontId="26" fillId="17" borderId="17" xfId="1" applyFont="1" applyFill="1" applyBorder="1" applyAlignment="1">
      <alignment vertical="center"/>
    </xf>
    <xf numFmtId="0" fontId="26" fillId="17" borderId="17" xfId="1" applyFont="1" applyFill="1">
      <alignment vertical="center"/>
    </xf>
    <xf numFmtId="0" fontId="26" fillId="0" borderId="17" xfId="5" applyFont="1" applyFill="1" applyBorder="1" applyAlignment="1">
      <alignment horizontal="center" vertical="center" wrapText="1"/>
    </xf>
    <xf numFmtId="0" fontId="26" fillId="0" borderId="17" xfId="5" applyFont="1" applyBorder="1" applyAlignment="1">
      <alignment vertical="top"/>
    </xf>
    <xf numFmtId="0" fontId="26" fillId="17" borderId="17" xfId="1" applyFont="1" applyFill="1" applyAlignment="1">
      <alignment horizontal="center" vertical="center"/>
    </xf>
    <xf numFmtId="0" fontId="8" fillId="25" borderId="61" xfId="7" applyNumberFormat="1" applyFont="1" applyFill="1" applyBorder="1" applyAlignment="1">
      <alignment horizontal="center" vertical="center" wrapText="1"/>
    </xf>
    <xf numFmtId="0" fontId="8" fillId="0" borderId="0" xfId="0" applyNumberFormat="1" applyFont="1" applyAlignment="1">
      <alignment horizontal="left" vertical="center"/>
    </xf>
    <xf numFmtId="0" fontId="8" fillId="0" borderId="17" xfId="2" applyFont="1" applyAlignment="1">
      <alignment horizontal="left" vertical="center"/>
    </xf>
    <xf numFmtId="0" fontId="26" fillId="0" borderId="17" xfId="1" applyFont="1" applyAlignment="1">
      <alignment horizontal="left" vertical="center"/>
    </xf>
    <xf numFmtId="0" fontId="26" fillId="17" borderId="17" xfId="1" applyFont="1" applyFill="1" applyAlignment="1">
      <alignment horizontal="left" vertical="center"/>
    </xf>
    <xf numFmtId="0" fontId="26" fillId="0" borderId="70" xfId="1" applyFont="1" applyFill="1" applyBorder="1">
      <alignment vertical="center"/>
    </xf>
    <xf numFmtId="0" fontId="26" fillId="0" borderId="71" xfId="1" applyFont="1" applyBorder="1" applyAlignment="1">
      <alignment horizontal="center" vertical="center"/>
    </xf>
    <xf numFmtId="0" fontId="26" fillId="0" borderId="71" xfId="1" applyFont="1" applyFill="1" applyBorder="1" applyAlignment="1">
      <alignment vertical="top"/>
    </xf>
    <xf numFmtId="0" fontId="26" fillId="0" borderId="71" xfId="1" applyFont="1" applyFill="1" applyBorder="1">
      <alignment vertical="center"/>
    </xf>
    <xf numFmtId="0" fontId="26" fillId="0" borderId="71" xfId="1" applyFont="1" applyFill="1" applyBorder="1" applyAlignment="1">
      <alignment vertical="top" wrapText="1"/>
    </xf>
    <xf numFmtId="0" fontId="26" fillId="0" borderId="70" xfId="1" applyFont="1" applyFill="1" applyBorder="1" applyAlignment="1">
      <alignment horizontal="left" vertical="center"/>
    </xf>
    <xf numFmtId="49" fontId="5" fillId="3" borderId="55" xfId="0" applyNumberFormat="1" applyFont="1" applyFill="1" applyBorder="1" applyAlignment="1">
      <alignment horizontal="center" vertical="center"/>
    </xf>
    <xf numFmtId="0" fontId="5" fillId="3" borderId="58" xfId="0" applyFont="1" applyFill="1" applyBorder="1" applyAlignment="1">
      <alignment horizontal="center" vertical="center"/>
    </xf>
    <xf numFmtId="14" fontId="5" fillId="3" borderId="58" xfId="0" applyNumberFormat="1" applyFont="1" applyFill="1" applyBorder="1" applyAlignment="1">
      <alignment horizontal="center" vertical="center"/>
    </xf>
    <xf numFmtId="49" fontId="5" fillId="3" borderId="73" xfId="0" applyNumberFormat="1" applyFont="1" applyFill="1" applyBorder="1" applyAlignment="1">
      <alignment horizontal="center" vertical="center"/>
    </xf>
    <xf numFmtId="0" fontId="30" fillId="0" borderId="71" xfId="0" applyNumberFormat="1" applyFont="1" applyBorder="1" applyAlignment="1">
      <alignment vertical="center"/>
    </xf>
    <xf numFmtId="0" fontId="0" fillId="0" borderId="71" xfId="0" applyNumberFormat="1" applyFont="1" applyBorder="1" applyAlignment="1">
      <alignment vertical="center"/>
    </xf>
    <xf numFmtId="0" fontId="30" fillId="0" borderId="72" xfId="0" applyNumberFormat="1" applyFont="1" applyBorder="1" applyAlignment="1">
      <alignment vertical="center"/>
    </xf>
    <xf numFmtId="0" fontId="0" fillId="0" borderId="72" xfId="0" applyNumberFormat="1" applyFont="1" applyBorder="1" applyAlignment="1">
      <alignment vertical="center"/>
    </xf>
    <xf numFmtId="49" fontId="5" fillId="3" borderId="71" xfId="0" applyNumberFormat="1" applyFont="1" applyFill="1" applyBorder="1" applyAlignment="1">
      <alignment horizontal="center" vertical="center"/>
    </xf>
    <xf numFmtId="0" fontId="5" fillId="3" borderId="71" xfId="0" applyFont="1" applyFill="1" applyBorder="1" applyAlignment="1">
      <alignment horizontal="center" vertical="center"/>
    </xf>
    <xf numFmtId="14" fontId="5" fillId="3" borderId="71" xfId="0" applyNumberFormat="1" applyFont="1" applyFill="1" applyBorder="1" applyAlignment="1">
      <alignment horizontal="center" vertical="center"/>
    </xf>
    <xf numFmtId="0" fontId="44" fillId="0" borderId="71" xfId="0" applyNumberFormat="1" applyFont="1" applyBorder="1" applyAlignment="1">
      <alignment vertical="center"/>
    </xf>
    <xf numFmtId="0" fontId="8" fillId="4" borderId="67" xfId="0" applyFont="1" applyFill="1" applyBorder="1" applyAlignment="1">
      <alignment horizontal="center" vertical="center" wrapText="1"/>
    </xf>
    <xf numFmtId="0" fontId="26" fillId="0" borderId="63" xfId="0" applyFont="1" applyFill="1" applyBorder="1" applyAlignment="1">
      <alignment horizontal="center" vertical="center"/>
    </xf>
    <xf numFmtId="0" fontId="8" fillId="4" borderId="74" xfId="0" applyFont="1" applyFill="1" applyBorder="1" applyAlignment="1">
      <alignment horizontal="center" vertical="center" wrapText="1"/>
    </xf>
    <xf numFmtId="0" fontId="8" fillId="4" borderId="67" xfId="0" applyFont="1" applyFill="1" applyBorder="1" applyAlignment="1">
      <alignment horizontal="center" vertical="center"/>
    </xf>
    <xf numFmtId="49" fontId="8" fillId="9" borderId="76" xfId="0" applyNumberFormat="1" applyFont="1" applyFill="1" applyBorder="1" applyAlignment="1">
      <alignment horizontal="center" vertical="center" wrapText="1"/>
    </xf>
    <xf numFmtId="49" fontId="8" fillId="9" borderId="71" xfId="0" applyNumberFormat="1" applyFont="1" applyFill="1" applyBorder="1" applyAlignment="1">
      <alignment horizontal="center" vertical="center" wrapText="1"/>
    </xf>
    <xf numFmtId="0" fontId="8" fillId="4" borderId="75" xfId="0" applyFont="1" applyFill="1" applyBorder="1" applyAlignment="1">
      <alignment horizontal="center" vertical="center"/>
    </xf>
    <xf numFmtId="49" fontId="8" fillId="9" borderId="79" xfId="0" applyNumberFormat="1" applyFont="1" applyFill="1" applyBorder="1" applyAlignment="1">
      <alignment horizontal="center" vertical="center" wrapText="1"/>
    </xf>
    <xf numFmtId="49" fontId="8" fillId="4" borderId="77" xfId="0" applyNumberFormat="1" applyFont="1" applyFill="1" applyBorder="1" applyAlignment="1">
      <alignment vertical="center"/>
    </xf>
    <xf numFmtId="0" fontId="8" fillId="4" borderId="77" xfId="0" applyFont="1" applyFill="1" applyBorder="1" applyAlignment="1">
      <alignment vertical="center"/>
    </xf>
    <xf numFmtId="0" fontId="8" fillId="4" borderId="80" xfId="0" applyFont="1" applyFill="1" applyBorder="1" applyAlignment="1">
      <alignment vertical="center"/>
    </xf>
    <xf numFmtId="49" fontId="8" fillId="4" borderId="71" xfId="0" applyNumberFormat="1" applyFont="1" applyFill="1" applyBorder="1" applyAlignment="1">
      <alignment horizontal="center" vertical="center"/>
    </xf>
    <xf numFmtId="49" fontId="8" fillId="4" borderId="71" xfId="0" applyNumberFormat="1" applyFont="1" applyFill="1" applyBorder="1" applyAlignment="1">
      <alignment vertical="center"/>
    </xf>
    <xf numFmtId="49" fontId="8" fillId="4" borderId="71" xfId="0" applyNumberFormat="1" applyFont="1" applyFill="1" applyBorder="1" applyAlignment="1">
      <alignment horizontal="left" vertical="center"/>
    </xf>
    <xf numFmtId="0" fontId="8" fillId="4" borderId="71" xfId="0" applyFont="1" applyFill="1" applyBorder="1" applyAlignment="1">
      <alignment horizontal="center" vertical="center"/>
    </xf>
    <xf numFmtId="0" fontId="8" fillId="4" borderId="71" xfId="0" applyFont="1" applyFill="1" applyBorder="1" applyAlignment="1">
      <alignment vertical="center"/>
    </xf>
    <xf numFmtId="0" fontId="8" fillId="4" borderId="71" xfId="0" applyFont="1" applyFill="1" applyBorder="1" applyAlignment="1">
      <alignment vertical="top" wrapText="1"/>
    </xf>
    <xf numFmtId="0" fontId="8" fillId="4" borderId="71" xfId="0" applyNumberFormat="1" applyFont="1" applyFill="1" applyBorder="1" applyAlignment="1">
      <alignment vertical="top" wrapText="1"/>
    </xf>
    <xf numFmtId="49" fontId="8" fillId="4" borderId="71" xfId="0" applyNumberFormat="1" applyFont="1" applyFill="1" applyBorder="1" applyAlignment="1">
      <alignment vertical="top" wrapText="1"/>
    </xf>
    <xf numFmtId="49" fontId="8" fillId="17" borderId="71" xfId="0" applyNumberFormat="1" applyFont="1" applyFill="1" applyBorder="1" applyAlignment="1">
      <alignment vertical="center"/>
    </xf>
    <xf numFmtId="0" fontId="8" fillId="4" borderId="71" xfId="0" applyFont="1" applyFill="1" applyBorder="1" applyAlignment="1">
      <alignment vertical="center" wrapText="1"/>
    </xf>
    <xf numFmtId="0" fontId="8" fillId="17" borderId="71" xfId="0" applyNumberFormat="1" applyFont="1" applyFill="1" applyBorder="1" applyAlignment="1">
      <alignment vertical="top" wrapText="1"/>
    </xf>
    <xf numFmtId="49" fontId="23" fillId="17" borderId="71" xfId="0" applyNumberFormat="1" applyFont="1" applyFill="1" applyBorder="1" applyAlignment="1">
      <alignment vertical="center"/>
    </xf>
    <xf numFmtId="49" fontId="5" fillId="4" borderId="71" xfId="0" applyNumberFormat="1" applyFont="1" applyFill="1" applyBorder="1" applyAlignment="1">
      <alignment horizontal="center" vertical="center"/>
    </xf>
    <xf numFmtId="49" fontId="11" fillId="4" borderId="71" xfId="0" applyNumberFormat="1" applyFont="1" applyFill="1" applyBorder="1" applyAlignment="1">
      <alignment horizontal="center" vertical="center"/>
    </xf>
    <xf numFmtId="0" fontId="11" fillId="4" borderId="71" xfId="0" applyFont="1" applyFill="1" applyBorder="1" applyAlignment="1">
      <alignment horizontal="center" vertical="center"/>
    </xf>
    <xf numFmtId="0" fontId="8" fillId="4" borderId="71" xfId="0" applyFont="1" applyFill="1" applyBorder="1" applyAlignment="1">
      <alignment horizontal="center" vertical="top"/>
    </xf>
    <xf numFmtId="0" fontId="8" fillId="4" borderId="71" xfId="0" applyFont="1" applyFill="1" applyBorder="1" applyAlignment="1">
      <alignment vertical="top"/>
    </xf>
    <xf numFmtId="49" fontId="8" fillId="17" borderId="71" xfId="0" applyNumberFormat="1" applyFont="1" applyFill="1" applyBorder="1" applyAlignment="1">
      <alignment horizontal="center" vertical="center"/>
    </xf>
    <xf numFmtId="49" fontId="8" fillId="4" borderId="71" xfId="0" applyNumberFormat="1" applyFont="1" applyFill="1" applyBorder="1" applyAlignment="1">
      <alignment horizontal="center" vertical="top" wrapText="1"/>
    </xf>
    <xf numFmtId="0" fontId="8" fillId="17" borderId="71" xfId="0" applyNumberFormat="1" applyFont="1" applyFill="1" applyBorder="1" applyAlignment="1">
      <alignment vertical="center"/>
    </xf>
    <xf numFmtId="49" fontId="8" fillId="5" borderId="71" xfId="0" applyNumberFormat="1" applyFont="1" applyFill="1" applyBorder="1" applyAlignment="1">
      <alignment horizontal="center" vertical="center" wrapText="1"/>
    </xf>
    <xf numFmtId="49" fontId="8" fillId="4" borderId="71" xfId="0" applyNumberFormat="1" applyFont="1" applyFill="1" applyBorder="1" applyAlignment="1">
      <alignment vertical="center" wrapText="1"/>
    </xf>
    <xf numFmtId="0" fontId="26" fillId="17" borderId="71" xfId="0" applyFont="1" applyFill="1" applyBorder="1">
      <alignment vertical="center"/>
    </xf>
    <xf numFmtId="0" fontId="26" fillId="0" borderId="71" xfId="1" applyFont="1" applyBorder="1" applyAlignment="1">
      <alignment vertical="top" wrapText="1"/>
    </xf>
    <xf numFmtId="0" fontId="8" fillId="4" borderId="71" xfId="0" applyFont="1" applyFill="1" applyBorder="1" applyAlignment="1">
      <alignment horizontal="center" vertical="center" wrapText="1"/>
    </xf>
    <xf numFmtId="49" fontId="8" fillId="4" borderId="71" xfId="0" applyNumberFormat="1" applyFont="1" applyFill="1" applyBorder="1" applyAlignment="1">
      <alignment vertical="top"/>
    </xf>
    <xf numFmtId="0" fontId="16" fillId="4" borderId="71" xfId="0" applyFont="1" applyFill="1" applyBorder="1" applyAlignment="1">
      <alignment horizontal="center" vertical="center"/>
    </xf>
    <xf numFmtId="0" fontId="16" fillId="4" borderId="71" xfId="0" applyFont="1" applyFill="1" applyBorder="1" applyAlignment="1">
      <alignment horizontal="center" vertical="center" wrapText="1"/>
    </xf>
    <xf numFmtId="0" fontId="16" fillId="4" borderId="71" xfId="0" applyNumberFormat="1" applyFont="1" applyFill="1" applyBorder="1" applyAlignment="1">
      <alignment horizontal="left" vertical="top" wrapText="1"/>
    </xf>
    <xf numFmtId="49" fontId="8" fillId="10" borderId="76" xfId="0" applyNumberFormat="1" applyFont="1" applyFill="1" applyBorder="1" applyAlignment="1">
      <alignment horizontal="center" vertical="center" wrapText="1"/>
    </xf>
    <xf numFmtId="0" fontId="8" fillId="4" borderId="76" xfId="0" applyNumberFormat="1" applyFont="1" applyFill="1" applyBorder="1" applyAlignment="1">
      <alignment horizontal="center" vertical="center"/>
    </xf>
    <xf numFmtId="0" fontId="8" fillId="22" borderId="71" xfId="2" applyNumberFormat="1" applyFont="1" applyFill="1" applyBorder="1" applyAlignment="1">
      <alignment horizontal="center" vertical="center" wrapText="1"/>
    </xf>
    <xf numFmtId="49" fontId="8" fillId="4" borderId="71" xfId="0"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vertical="center"/>
    </xf>
    <xf numFmtId="0" fontId="8" fillId="4" borderId="74" xfId="0" applyFont="1" applyFill="1" applyBorder="1" applyAlignment="1">
      <alignment vertical="center"/>
    </xf>
    <xf numFmtId="0" fontId="8" fillId="4" borderId="74" xfId="0" applyFont="1" applyFill="1" applyBorder="1" applyAlignment="1">
      <alignment vertical="top"/>
    </xf>
    <xf numFmtId="0" fontId="8" fillId="4" borderId="74" xfId="0" applyFont="1" applyFill="1" applyBorder="1" applyAlignment="1">
      <alignment horizontal="left" vertical="center" wrapText="1"/>
    </xf>
    <xf numFmtId="0" fontId="26" fillId="0" borderId="71" xfId="5" applyFont="1" applyBorder="1">
      <alignment vertical="center"/>
    </xf>
    <xf numFmtId="0" fontId="26" fillId="0" borderId="71" xfId="5" applyFont="1" applyBorder="1" applyAlignment="1">
      <alignment vertical="top"/>
    </xf>
    <xf numFmtId="0" fontId="23" fillId="0" borderId="71" xfId="5" applyFont="1" applyFill="1" applyBorder="1" applyAlignment="1">
      <alignment horizontal="left" vertical="top" wrapText="1"/>
    </xf>
    <xf numFmtId="0" fontId="23" fillId="0" borderId="71" xfId="1" applyNumberFormat="1" applyFont="1" applyFill="1" applyBorder="1" applyAlignment="1">
      <alignment vertical="top" wrapText="1"/>
    </xf>
    <xf numFmtId="0" fontId="23" fillId="17" borderId="71" xfId="1" applyNumberFormat="1" applyFont="1" applyFill="1" applyBorder="1" applyAlignment="1">
      <alignment vertical="top" wrapText="1"/>
    </xf>
    <xf numFmtId="0" fontId="8" fillId="4" borderId="71" xfId="0" applyNumberFormat="1" applyFont="1" applyFill="1" applyBorder="1" applyAlignment="1">
      <alignment horizontal="left" vertical="top" wrapText="1"/>
    </xf>
    <xf numFmtId="0" fontId="26" fillId="0" borderId="82" xfId="5" applyFont="1" applyBorder="1" applyAlignment="1">
      <alignment horizontal="center" vertical="center"/>
    </xf>
    <xf numFmtId="0" fontId="26" fillId="18" borderId="82" xfId="8" applyFont="1" applyFill="1" applyBorder="1" applyAlignment="1">
      <alignment horizontal="center" vertical="center"/>
    </xf>
    <xf numFmtId="49" fontId="8" fillId="4" borderId="82" xfId="4" applyNumberFormat="1" applyFont="1" applyFill="1" applyBorder="1" applyAlignment="1">
      <alignment horizontal="left" vertical="center"/>
    </xf>
    <xf numFmtId="0" fontId="8" fillId="22" borderId="82" xfId="2" applyNumberFormat="1" applyFont="1" applyFill="1" applyBorder="1" applyAlignment="1">
      <alignment horizontal="center" vertical="center" wrapText="1"/>
    </xf>
    <xf numFmtId="0" fontId="26" fillId="0" borderId="82" xfId="5" applyFont="1" applyBorder="1">
      <alignment vertical="center"/>
    </xf>
    <xf numFmtId="0" fontId="26" fillId="0" borderId="82" xfId="5" applyFont="1" applyBorder="1" applyAlignment="1">
      <alignment vertical="top"/>
    </xf>
    <xf numFmtId="0" fontId="26" fillId="0" borderId="82" xfId="5" applyNumberFormat="1" applyFont="1" applyBorder="1" applyAlignment="1">
      <alignment horizontal="left" vertical="top"/>
    </xf>
    <xf numFmtId="49" fontId="8" fillId="4" borderId="82" xfId="4" applyNumberFormat="1" applyFont="1" applyFill="1" applyBorder="1" applyAlignment="1">
      <alignment vertical="center"/>
    </xf>
    <xf numFmtId="0" fontId="26" fillId="0" borderId="82" xfId="9" applyFont="1" applyBorder="1" applyAlignment="1">
      <alignment horizontal="center" vertical="center"/>
    </xf>
    <xf numFmtId="0" fontId="26" fillId="0" borderId="82" xfId="9" applyFont="1" applyBorder="1">
      <alignment vertical="center"/>
    </xf>
    <xf numFmtId="0" fontId="26" fillId="0" borderId="82" xfId="9" applyFont="1" applyBorder="1" applyAlignment="1">
      <alignment vertical="top" wrapText="1"/>
    </xf>
    <xf numFmtId="0" fontId="26" fillId="0" borderId="82" xfId="9" applyNumberFormat="1" applyFont="1" applyBorder="1" applyAlignment="1">
      <alignment horizontal="left" vertical="top" wrapText="1"/>
    </xf>
    <xf numFmtId="0" fontId="26" fillId="0" borderId="82" xfId="9" applyFont="1" applyBorder="1" applyAlignment="1">
      <alignment vertical="center" wrapText="1"/>
    </xf>
    <xf numFmtId="0" fontId="26" fillId="0" borderId="82" xfId="5" applyFont="1" applyBorder="1" applyAlignment="1">
      <alignment vertical="top" wrapText="1"/>
    </xf>
    <xf numFmtId="0" fontId="26" fillId="0" borderId="82" xfId="5" applyNumberFormat="1" applyFont="1" applyBorder="1" applyAlignment="1">
      <alignment horizontal="left" vertical="top" wrapText="1"/>
    </xf>
    <xf numFmtId="49" fontId="8" fillId="17" borderId="82" xfId="4" applyNumberFormat="1" applyFont="1" applyFill="1" applyBorder="1" applyAlignment="1">
      <alignment vertical="center"/>
    </xf>
    <xf numFmtId="0" fontId="8" fillId="0" borderId="82" xfId="7" applyFont="1" applyBorder="1" applyAlignment="1">
      <alignment horizontal="center" vertical="center"/>
    </xf>
    <xf numFmtId="49" fontId="8" fillId="4" borderId="82" xfId="0" applyNumberFormat="1" applyFont="1" applyFill="1" applyBorder="1" applyAlignment="1">
      <alignment vertical="center"/>
    </xf>
    <xf numFmtId="49" fontId="8" fillId="4" borderId="82" xfId="0" applyNumberFormat="1" applyFont="1" applyFill="1" applyBorder="1" applyAlignment="1">
      <alignment horizontal="center" vertical="center"/>
    </xf>
    <xf numFmtId="0" fontId="8" fillId="18" borderId="82" xfId="7" applyNumberFormat="1" applyFont="1" applyFill="1" applyBorder="1" applyAlignment="1">
      <alignment horizontal="center" vertical="center" wrapText="1"/>
    </xf>
    <xf numFmtId="0" fontId="26" fillId="0" borderId="82" xfId="9" applyFont="1" applyBorder="1" applyAlignment="1">
      <alignment vertical="top"/>
    </xf>
    <xf numFmtId="0" fontId="26" fillId="0" borderId="82" xfId="9" applyNumberFormat="1" applyFont="1" applyBorder="1" applyAlignment="1">
      <alignment vertical="top" wrapText="1"/>
    </xf>
    <xf numFmtId="0" fontId="26" fillId="0" borderId="82" xfId="9" applyNumberFormat="1" applyFont="1" applyBorder="1" applyAlignment="1">
      <alignment vertical="top"/>
    </xf>
    <xf numFmtId="0" fontId="46" fillId="0" borderId="82" xfId="9" applyNumberFormat="1" applyFont="1" applyBorder="1" applyAlignment="1">
      <alignment vertical="top" wrapText="1"/>
    </xf>
    <xf numFmtId="0" fontId="26" fillId="0" borderId="82" xfId="9" applyNumberFormat="1" applyFont="1" applyFill="1" applyBorder="1" applyAlignment="1">
      <alignment vertical="top"/>
    </xf>
    <xf numFmtId="0" fontId="26" fillId="0" borderId="82" xfId="9" applyNumberFormat="1" applyFont="1" applyFill="1" applyBorder="1" applyAlignment="1">
      <alignment vertical="top" wrapText="1"/>
    </xf>
    <xf numFmtId="0" fontId="8" fillId="0" borderId="82" xfId="2" applyNumberFormat="1" applyFont="1" applyFill="1" applyBorder="1" applyAlignment="1">
      <alignment horizontal="left" vertical="top" wrapText="1"/>
    </xf>
    <xf numFmtId="0" fontId="26" fillId="0" borderId="82" xfId="10" applyFont="1" applyBorder="1">
      <alignment vertical="center"/>
    </xf>
    <xf numFmtId="0" fontId="26" fillId="0" borderId="82" xfId="10" applyFont="1" applyBorder="1" applyAlignment="1">
      <alignment vertical="top"/>
    </xf>
    <xf numFmtId="0" fontId="26" fillId="0" borderId="82" xfId="8" applyFont="1" applyBorder="1" applyAlignment="1">
      <alignment horizontal="center" vertical="center"/>
    </xf>
    <xf numFmtId="0" fontId="26" fillId="0" borderId="82" xfId="1" applyFont="1" applyBorder="1" applyAlignment="1">
      <alignment horizontal="center" vertical="center"/>
    </xf>
    <xf numFmtId="0" fontId="39" fillId="0" borderId="82" xfId="1" applyFont="1" applyBorder="1">
      <alignment vertical="center"/>
    </xf>
    <xf numFmtId="0" fontId="26" fillId="0" borderId="82" xfId="1" applyFont="1" applyBorder="1">
      <alignment vertical="center"/>
    </xf>
    <xf numFmtId="0" fontId="26" fillId="0" borderId="82" xfId="1" applyNumberFormat="1" applyFont="1" applyFill="1" applyBorder="1" applyAlignment="1">
      <alignment vertical="top" wrapText="1"/>
    </xf>
    <xf numFmtId="0" fontId="26" fillId="0" borderId="82" xfId="1" applyNumberFormat="1" applyFont="1" applyBorder="1" applyAlignment="1">
      <alignment vertical="top" wrapText="1"/>
    </xf>
    <xf numFmtId="49" fontId="8" fillId="17" borderId="82" xfId="0" applyNumberFormat="1" applyFont="1" applyFill="1" applyBorder="1" applyAlignment="1">
      <alignment horizontal="center" vertical="center"/>
    </xf>
    <xf numFmtId="0" fontId="26" fillId="0" borderId="82" xfId="9" applyNumberFormat="1" applyFont="1" applyBorder="1">
      <alignment vertical="center"/>
    </xf>
    <xf numFmtId="49" fontId="8" fillId="9" borderId="82" xfId="0" applyNumberFormat="1" applyFont="1" applyFill="1" applyBorder="1" applyAlignment="1">
      <alignment horizontal="center" vertical="center" wrapText="1"/>
    </xf>
    <xf numFmtId="0" fontId="26" fillId="17" borderId="82" xfId="9" applyNumberFormat="1" applyFont="1" applyFill="1" applyBorder="1" applyAlignment="1">
      <alignment vertical="top" wrapText="1"/>
    </xf>
    <xf numFmtId="49" fontId="8" fillId="17" borderId="82" xfId="4" applyNumberFormat="1" applyFont="1" applyFill="1" applyBorder="1" applyAlignment="1">
      <alignment horizontal="left" vertical="center"/>
    </xf>
    <xf numFmtId="0" fontId="26" fillId="0" borderId="82" xfId="5" applyNumberFormat="1" applyFont="1" applyFill="1" applyBorder="1" applyAlignment="1">
      <alignment horizontal="left" vertical="top" wrapText="1"/>
    </xf>
    <xf numFmtId="0" fontId="26" fillId="17" borderId="82" xfId="0" applyFont="1" applyFill="1" applyBorder="1">
      <alignment vertical="center"/>
    </xf>
    <xf numFmtId="0" fontId="26" fillId="0" borderId="82" xfId="1" applyFont="1" applyFill="1" applyBorder="1">
      <alignment vertical="center"/>
    </xf>
    <xf numFmtId="0" fontId="46" fillId="0" borderId="82" xfId="1" applyNumberFormat="1" applyFont="1" applyFill="1" applyBorder="1" applyAlignment="1">
      <alignment vertical="top" wrapText="1"/>
    </xf>
    <xf numFmtId="0" fontId="46" fillId="0" borderId="82" xfId="5" applyNumberFormat="1" applyFont="1" applyFill="1" applyBorder="1" applyAlignment="1">
      <alignment horizontal="left" vertical="top" wrapText="1"/>
    </xf>
    <xf numFmtId="0" fontId="26" fillId="0" borderId="82" xfId="1" applyFont="1" applyFill="1" applyBorder="1" applyAlignment="1">
      <alignment vertical="top" wrapText="1"/>
    </xf>
    <xf numFmtId="0" fontId="26" fillId="0" borderId="82" xfId="1" applyFont="1" applyFill="1" applyBorder="1" applyAlignment="1">
      <alignment vertical="top"/>
    </xf>
    <xf numFmtId="0" fontId="26" fillId="0" borderId="82" xfId="1" applyFont="1" applyBorder="1" applyAlignment="1">
      <alignment vertical="top" wrapText="1"/>
    </xf>
    <xf numFmtId="0" fontId="26" fillId="17" borderId="82" xfId="1" applyFont="1" applyFill="1" applyBorder="1">
      <alignment vertical="center"/>
    </xf>
    <xf numFmtId="0" fontId="26" fillId="17" borderId="82" xfId="1" applyFont="1" applyFill="1" applyBorder="1" applyAlignment="1">
      <alignment vertical="center" wrapText="1"/>
    </xf>
    <xf numFmtId="49" fontId="8" fillId="4" borderId="82" xfId="0" applyNumberFormat="1" applyFont="1" applyFill="1" applyBorder="1" applyAlignment="1">
      <alignment horizontal="left" vertical="center"/>
    </xf>
    <xf numFmtId="0" fontId="8" fillId="4" borderId="82" xfId="0" applyFont="1" applyFill="1" applyBorder="1" applyAlignment="1">
      <alignment horizontal="center" vertical="center"/>
    </xf>
    <xf numFmtId="0" fontId="23" fillId="4" borderId="82" xfId="0" applyNumberFormat="1" applyFont="1" applyFill="1" applyBorder="1" applyAlignment="1">
      <alignment vertical="top" wrapText="1"/>
    </xf>
    <xf numFmtId="0" fontId="8" fillId="17" borderId="82" xfId="0" applyNumberFormat="1" applyFont="1" applyFill="1" applyBorder="1" applyAlignment="1">
      <alignment vertical="top" wrapText="1"/>
    </xf>
    <xf numFmtId="0" fontId="26" fillId="17" borderId="82" xfId="4" applyFont="1" applyFill="1" applyBorder="1" applyAlignment="1">
      <alignment horizontal="left" vertical="center"/>
    </xf>
    <xf numFmtId="49" fontId="8" fillId="4" borderId="82" xfId="4" applyNumberFormat="1" applyFont="1" applyFill="1" applyBorder="1" applyAlignment="1">
      <alignment horizontal="center" vertical="center"/>
    </xf>
    <xf numFmtId="49" fontId="8" fillId="9" borderId="82" xfId="4" applyNumberFormat="1" applyFont="1" applyFill="1" applyBorder="1" applyAlignment="1">
      <alignment horizontal="center" vertical="center" wrapText="1"/>
    </xf>
    <xf numFmtId="0" fontId="8" fillId="4" borderId="82" xfId="4" applyFont="1" applyFill="1" applyBorder="1" applyAlignment="1">
      <alignment horizontal="center" vertical="center" wrapText="1"/>
    </xf>
    <xf numFmtId="0" fontId="8" fillId="4" borderId="82" xfId="4" applyFont="1" applyFill="1" applyBorder="1" applyAlignment="1">
      <alignment vertical="center"/>
    </xf>
    <xf numFmtId="49" fontId="8" fillId="4" borderId="82" xfId="4" applyNumberFormat="1" applyFont="1" applyFill="1" applyBorder="1" applyAlignment="1">
      <alignment vertical="top" wrapText="1"/>
    </xf>
    <xf numFmtId="0" fontId="8" fillId="4" borderId="82" xfId="4" applyNumberFormat="1" applyFont="1" applyFill="1" applyBorder="1" applyAlignment="1">
      <alignment horizontal="left" vertical="top" wrapText="1"/>
    </xf>
    <xf numFmtId="0" fontId="8" fillId="4" borderId="82" xfId="4" applyFont="1" applyFill="1" applyBorder="1" applyAlignment="1">
      <alignment horizontal="center" vertical="center"/>
    </xf>
    <xf numFmtId="0" fontId="8" fillId="17" borderId="82" xfId="4" applyNumberFormat="1" applyFont="1" applyFill="1" applyBorder="1" applyAlignment="1">
      <alignment vertical="center"/>
    </xf>
    <xf numFmtId="0" fontId="8" fillId="4" borderId="82" xfId="4" applyFont="1" applyFill="1" applyBorder="1" applyAlignment="1">
      <alignment vertical="top"/>
    </xf>
    <xf numFmtId="49" fontId="8" fillId="4" borderId="82" xfId="4" applyNumberFormat="1" applyFont="1" applyFill="1" applyBorder="1" applyAlignment="1">
      <alignment vertical="top"/>
    </xf>
    <xf numFmtId="0" fontId="8" fillId="4" borderId="82" xfId="4" applyFont="1" applyFill="1" applyBorder="1" applyAlignment="1">
      <alignment vertical="top" wrapText="1"/>
    </xf>
    <xf numFmtId="0" fontId="16" fillId="4" borderId="82" xfId="4" applyFont="1" applyFill="1" applyBorder="1" applyAlignment="1">
      <alignment horizontal="center" vertical="center"/>
    </xf>
    <xf numFmtId="0" fontId="16" fillId="4" borderId="82" xfId="4" applyFont="1" applyFill="1" applyBorder="1" applyAlignment="1">
      <alignment horizontal="center" vertical="center" wrapText="1"/>
    </xf>
    <xf numFmtId="0" fontId="16" fillId="4" borderId="82" xfId="4" applyNumberFormat="1" applyFont="1" applyFill="1" applyBorder="1" applyAlignment="1">
      <alignment horizontal="left" vertical="top" wrapText="1"/>
    </xf>
    <xf numFmtId="0" fontId="26" fillId="17" borderId="82" xfId="1" applyFont="1" applyFill="1" applyBorder="1" applyAlignment="1">
      <alignment horizontal="center" vertical="center"/>
    </xf>
    <xf numFmtId="0" fontId="26" fillId="0" borderId="82" xfId="1" applyFont="1" applyBorder="1" applyAlignment="1">
      <alignment vertical="center" wrapText="1"/>
    </xf>
    <xf numFmtId="0" fontId="8" fillId="17" borderId="82" xfId="3" applyNumberFormat="1" applyFont="1" applyFill="1" applyBorder="1" applyAlignment="1">
      <alignment horizontal="left" vertical="top" wrapText="1"/>
    </xf>
    <xf numFmtId="0" fontId="40" fillId="0" borderId="82" xfId="8" applyFont="1" applyBorder="1">
      <alignment vertical="center"/>
    </xf>
    <xf numFmtId="0" fontId="40" fillId="0" borderId="82" xfId="8" applyFont="1" applyBorder="1" applyAlignment="1">
      <alignment horizontal="center" vertical="center"/>
    </xf>
    <xf numFmtId="0" fontId="40" fillId="0" borderId="82" xfId="8" applyFont="1" applyBorder="1" applyAlignment="1">
      <alignment vertical="top"/>
    </xf>
    <xf numFmtId="0" fontId="36" fillId="24" borderId="83" xfId="8" applyFont="1" applyFill="1" applyBorder="1" applyAlignment="1">
      <alignment horizontal="center" vertical="center" wrapText="1"/>
    </xf>
    <xf numFmtId="0" fontId="36" fillId="24" borderId="84" xfId="8" applyFont="1" applyFill="1" applyBorder="1" applyAlignment="1">
      <alignment horizontal="center" vertical="center" wrapText="1"/>
    </xf>
    <xf numFmtId="0" fontId="35" fillId="23" borderId="84" xfId="6" applyNumberFormat="1" applyFont="1" applyFill="1" applyBorder="1" applyAlignment="1">
      <alignment horizontal="center" vertical="center" wrapText="1"/>
    </xf>
    <xf numFmtId="0" fontId="36" fillId="24" borderId="85" xfId="8" applyFont="1" applyFill="1" applyBorder="1" applyAlignment="1">
      <alignment horizontal="center" vertical="center" wrapText="1"/>
    </xf>
    <xf numFmtId="0" fontId="26" fillId="0" borderId="86" xfId="5" applyFont="1" applyBorder="1" applyAlignment="1">
      <alignment horizontal="center" vertical="center"/>
    </xf>
    <xf numFmtId="0" fontId="26" fillId="0" borderId="87" xfId="5" applyFont="1" applyBorder="1" applyAlignment="1">
      <alignment vertical="center" wrapText="1"/>
    </xf>
    <xf numFmtId="0" fontId="26" fillId="0" borderId="87" xfId="9" applyFont="1" applyBorder="1" applyAlignment="1">
      <alignment vertical="center" wrapText="1"/>
    </xf>
    <xf numFmtId="0" fontId="26" fillId="4" borderId="87" xfId="0" applyFont="1" applyFill="1" applyBorder="1" applyAlignment="1">
      <alignment horizontal="left" vertical="center"/>
    </xf>
    <xf numFmtId="0" fontId="26" fillId="0" borderId="87" xfId="9" applyFont="1" applyBorder="1" applyAlignment="1">
      <alignment vertical="top" wrapText="1"/>
    </xf>
    <xf numFmtId="0" fontId="26" fillId="0" borderId="87" xfId="9" applyFont="1" applyBorder="1">
      <alignment vertical="center"/>
    </xf>
    <xf numFmtId="0" fontId="26" fillId="0" borderId="87" xfId="1" applyFont="1" applyBorder="1">
      <alignment vertical="center"/>
    </xf>
    <xf numFmtId="0" fontId="26" fillId="0" borderId="87" xfId="9" applyFont="1" applyFill="1" applyBorder="1" applyAlignment="1">
      <alignment horizontal="left" vertical="top" wrapText="1"/>
    </xf>
    <xf numFmtId="0" fontId="26" fillId="0" borderId="87" xfId="1" applyFont="1" applyFill="1" applyBorder="1">
      <alignment vertical="center"/>
    </xf>
    <xf numFmtId="0" fontId="26" fillId="0" borderId="87" xfId="1" applyFont="1" applyFill="1" applyBorder="1" applyAlignment="1">
      <alignment horizontal="left" vertical="center"/>
    </xf>
    <xf numFmtId="49" fontId="23" fillId="17" borderId="87" xfId="0" applyNumberFormat="1" applyFont="1" applyFill="1" applyBorder="1" applyAlignment="1">
      <alignment vertical="top" wrapText="1"/>
    </xf>
    <xf numFmtId="49" fontId="8" fillId="17" borderId="87" xfId="0" applyNumberFormat="1" applyFont="1" applyFill="1" applyBorder="1" applyAlignment="1">
      <alignment vertical="top" wrapText="1"/>
    </xf>
    <xf numFmtId="0" fontId="8" fillId="17" borderId="87" xfId="0" applyNumberFormat="1" applyFont="1" applyFill="1" applyBorder="1" applyAlignment="1">
      <alignment vertical="top" wrapText="1"/>
    </xf>
    <xf numFmtId="0" fontId="26" fillId="17" borderId="87" xfId="1" applyFont="1" applyFill="1" applyBorder="1" applyAlignment="1">
      <alignment vertical="center"/>
    </xf>
    <xf numFmtId="0" fontId="26" fillId="0" borderId="87" xfId="9" applyFont="1" applyFill="1" applyBorder="1">
      <alignment vertical="center"/>
    </xf>
    <xf numFmtId="0" fontId="26" fillId="17" borderId="87" xfId="5" applyFont="1" applyFill="1" applyBorder="1" applyAlignment="1">
      <alignment vertical="center" wrapText="1"/>
    </xf>
    <xf numFmtId="0" fontId="40" fillId="17" borderId="87" xfId="8" applyFont="1" applyFill="1" applyBorder="1" applyAlignment="1">
      <alignment vertical="top" wrapText="1"/>
    </xf>
    <xf numFmtId="0" fontId="40" fillId="17" borderId="87" xfId="8" applyFont="1" applyFill="1" applyBorder="1" applyAlignment="1">
      <alignment vertical="top"/>
    </xf>
    <xf numFmtId="0" fontId="26" fillId="18" borderId="88" xfId="8" applyFont="1" applyFill="1" applyBorder="1" applyAlignment="1">
      <alignment horizontal="center" vertical="center"/>
    </xf>
    <xf numFmtId="49" fontId="8" fillId="4" borderId="88" xfId="4" applyNumberFormat="1" applyFont="1" applyFill="1" applyBorder="1" applyAlignment="1">
      <alignment horizontal="left" vertical="center"/>
    </xf>
    <xf numFmtId="49" fontId="8" fillId="4" borderId="88" xfId="4" applyNumberFormat="1" applyFont="1" applyFill="1" applyBorder="1" applyAlignment="1">
      <alignment vertical="center"/>
    </xf>
    <xf numFmtId="0" fontId="26" fillId="0" borderId="88" xfId="5" applyFont="1" applyBorder="1" applyAlignment="1">
      <alignment horizontal="center" vertical="center"/>
    </xf>
    <xf numFmtId="0" fontId="8" fillId="22" borderId="88" xfId="2" applyNumberFormat="1" applyFont="1" applyFill="1" applyBorder="1" applyAlignment="1">
      <alignment horizontal="center" vertical="center" wrapText="1"/>
    </xf>
    <xf numFmtId="0" fontId="26" fillId="0" borderId="88" xfId="5" applyFont="1" applyBorder="1">
      <alignment vertical="center"/>
    </xf>
    <xf numFmtId="0" fontId="26" fillId="0" borderId="88" xfId="5" applyFont="1" applyBorder="1" applyAlignment="1">
      <alignment vertical="top"/>
    </xf>
    <xf numFmtId="0" fontId="26" fillId="0" borderId="88" xfId="5" applyNumberFormat="1" applyFont="1" applyBorder="1" applyAlignment="1">
      <alignment horizontal="left" vertical="top"/>
    </xf>
    <xf numFmtId="0" fontId="26" fillId="0" borderId="89" xfId="5" applyFont="1" applyBorder="1" applyAlignment="1">
      <alignment vertical="center" wrapText="1"/>
    </xf>
    <xf numFmtId="49" fontId="9" fillId="11" borderId="83" xfId="0" applyNumberFormat="1" applyFont="1" applyFill="1" applyBorder="1" applyAlignment="1">
      <alignment horizontal="center" vertical="center" wrapText="1"/>
    </xf>
    <xf numFmtId="49" fontId="9" fillId="11" borderId="84" xfId="0" applyNumberFormat="1" applyFont="1" applyFill="1" applyBorder="1" applyAlignment="1">
      <alignment horizontal="center" vertical="center" wrapText="1"/>
    </xf>
    <xf numFmtId="49" fontId="9" fillId="11" borderId="85" xfId="0" applyNumberFormat="1" applyFont="1" applyFill="1" applyBorder="1" applyAlignment="1">
      <alignment horizontal="center" vertical="center" wrapText="1"/>
    </xf>
    <xf numFmtId="0" fontId="8" fillId="4" borderId="86" xfId="0" applyNumberFormat="1" applyFont="1" applyFill="1" applyBorder="1" applyAlignment="1">
      <alignment horizontal="center" vertical="center"/>
    </xf>
    <xf numFmtId="49" fontId="8" fillId="4" borderId="82" xfId="0" applyNumberFormat="1" applyFont="1" applyFill="1" applyBorder="1" applyAlignment="1">
      <alignment horizontal="center" vertical="center" wrapText="1"/>
    </xf>
    <xf numFmtId="0" fontId="8" fillId="4" borderId="82" xfId="0" applyFont="1" applyFill="1" applyBorder="1" applyAlignment="1">
      <alignment vertical="center"/>
    </xf>
    <xf numFmtId="0" fontId="8" fillId="4" borderId="82" xfId="0" applyFont="1" applyFill="1" applyBorder="1" applyAlignment="1">
      <alignment vertical="top"/>
    </xf>
    <xf numFmtId="0" fontId="8" fillId="4" borderId="82" xfId="0" applyFont="1" applyFill="1" applyBorder="1" applyAlignment="1">
      <alignment vertical="top" wrapText="1"/>
    </xf>
    <xf numFmtId="0" fontId="8" fillId="4" borderId="87" xfId="0" applyFont="1" applyFill="1" applyBorder="1" applyAlignment="1">
      <alignment vertical="center"/>
    </xf>
    <xf numFmtId="49" fontId="8" fillId="17" borderId="82" xfId="0" applyNumberFormat="1" applyFont="1" applyFill="1" applyBorder="1" applyAlignment="1">
      <alignment vertical="center"/>
    </xf>
    <xf numFmtId="49" fontId="8" fillId="4" borderId="82" xfId="0" applyNumberFormat="1" applyFont="1" applyFill="1" applyBorder="1" applyAlignment="1">
      <alignment horizontal="center" vertical="top"/>
    </xf>
    <xf numFmtId="49" fontId="8" fillId="4" borderId="82" xfId="0" applyNumberFormat="1" applyFont="1" applyFill="1" applyBorder="1" applyAlignment="1">
      <alignment vertical="top" wrapText="1"/>
    </xf>
    <xf numFmtId="0" fontId="29" fillId="4" borderId="87" xfId="0" applyFont="1" applyFill="1" applyBorder="1" applyAlignment="1">
      <alignment vertical="center"/>
    </xf>
    <xf numFmtId="0" fontId="8" fillId="17" borderId="82" xfId="0" applyFont="1" applyFill="1" applyBorder="1" applyAlignment="1">
      <alignment vertical="top" wrapText="1"/>
    </xf>
    <xf numFmtId="0" fontId="29" fillId="4" borderId="87" xfId="0" applyFont="1" applyFill="1" applyBorder="1" applyAlignment="1">
      <alignment vertical="center" wrapText="1"/>
    </xf>
    <xf numFmtId="49" fontId="23" fillId="4" borderId="82" xfId="0" applyNumberFormat="1" applyFont="1" applyFill="1" applyBorder="1" applyAlignment="1">
      <alignment vertical="top" wrapText="1"/>
    </xf>
    <xf numFmtId="0" fontId="8" fillId="4" borderId="82" xfId="0" applyFont="1" applyFill="1" applyBorder="1" applyAlignment="1">
      <alignment horizontal="center" vertical="top"/>
    </xf>
    <xf numFmtId="0" fontId="8" fillId="4" borderId="87" xfId="0" applyFont="1" applyFill="1" applyBorder="1" applyAlignment="1">
      <alignment vertical="center" wrapText="1"/>
    </xf>
    <xf numFmtId="0" fontId="26" fillId="4" borderId="90" xfId="0" applyFont="1" applyFill="1" applyBorder="1" applyAlignment="1">
      <alignment horizontal="left" vertical="center"/>
    </xf>
    <xf numFmtId="49" fontId="8" fillId="17" borderId="71" xfId="0" applyNumberFormat="1" applyFont="1" applyFill="1" applyBorder="1" applyAlignment="1">
      <alignment horizontal="left" vertical="top" wrapText="1"/>
    </xf>
    <xf numFmtId="0" fontId="8" fillId="4" borderId="70" xfId="0" applyFont="1" applyFill="1" applyBorder="1" applyAlignment="1">
      <alignment vertical="center"/>
    </xf>
    <xf numFmtId="49" fontId="8" fillId="4" borderId="71" xfId="0" applyNumberFormat="1" applyFont="1" applyFill="1" applyBorder="1" applyAlignment="1">
      <alignment horizontal="left" vertical="center" wrapText="1"/>
    </xf>
    <xf numFmtId="49" fontId="8" fillId="4" borderId="71" xfId="0" applyNumberFormat="1" applyFont="1" applyFill="1" applyBorder="1" applyAlignment="1">
      <alignment horizontal="left" vertical="top" wrapText="1"/>
    </xf>
    <xf numFmtId="0" fontId="8" fillId="4" borderId="70" xfId="0" applyFont="1" applyFill="1" applyBorder="1" applyAlignment="1">
      <alignment vertical="center" wrapText="1"/>
    </xf>
    <xf numFmtId="49" fontId="8" fillId="4" borderId="65" xfId="0" applyNumberFormat="1" applyFont="1" applyFill="1" applyBorder="1" applyAlignment="1">
      <alignment horizontal="center" vertical="center" wrapText="1"/>
    </xf>
    <xf numFmtId="49" fontId="8" fillId="4" borderId="65" xfId="0" applyNumberFormat="1" applyFont="1" applyFill="1" applyBorder="1" applyAlignment="1">
      <alignment vertical="center"/>
    </xf>
    <xf numFmtId="0" fontId="8" fillId="4" borderId="65" xfId="0" applyFont="1" applyFill="1" applyBorder="1" applyAlignment="1">
      <alignment horizontal="center" vertical="center"/>
    </xf>
    <xf numFmtId="49" fontId="8" fillId="9" borderId="65" xfId="0" applyNumberFormat="1" applyFont="1" applyFill="1" applyBorder="1" applyAlignment="1">
      <alignment horizontal="center" vertical="center" wrapText="1"/>
    </xf>
    <xf numFmtId="0" fontId="8" fillId="4" borderId="65" xfId="0" applyFont="1" applyFill="1" applyBorder="1" applyAlignment="1">
      <alignment vertical="center"/>
    </xf>
    <xf numFmtId="0" fontId="8" fillId="4" borderId="65" xfId="0" applyFont="1" applyFill="1" applyBorder="1" applyAlignment="1">
      <alignment vertical="top"/>
    </xf>
    <xf numFmtId="49" fontId="8" fillId="4" borderId="65" xfId="0" applyNumberFormat="1" applyFont="1" applyFill="1" applyBorder="1" applyAlignment="1">
      <alignment vertical="top" wrapText="1"/>
    </xf>
    <xf numFmtId="0" fontId="8" fillId="4" borderId="66" xfId="0" applyFont="1" applyFill="1" applyBorder="1" applyAlignment="1">
      <alignment vertical="center"/>
    </xf>
    <xf numFmtId="49" fontId="8" fillId="4" borderId="65" xfId="0" applyNumberFormat="1" applyFont="1" applyFill="1" applyBorder="1" applyAlignment="1">
      <alignment horizontal="center" vertical="center"/>
    </xf>
    <xf numFmtId="0" fontId="8" fillId="4" borderId="65" xfId="0" applyNumberFormat="1" applyFont="1" applyFill="1" applyBorder="1" applyAlignment="1">
      <alignment vertical="top" wrapText="1"/>
    </xf>
    <xf numFmtId="49" fontId="8" fillId="4" borderId="62" xfId="0" applyNumberFormat="1" applyFont="1" applyFill="1" applyBorder="1" applyAlignment="1">
      <alignment horizontal="center" vertical="center"/>
    </xf>
    <xf numFmtId="0" fontId="29" fillId="4" borderId="70" xfId="0" applyFont="1" applyFill="1" applyBorder="1" applyAlignment="1">
      <alignment vertical="center"/>
    </xf>
    <xf numFmtId="0" fontId="8" fillId="17" borderId="70" xfId="0" applyFont="1" applyFill="1" applyBorder="1" applyAlignment="1">
      <alignment vertical="center"/>
    </xf>
    <xf numFmtId="0" fontId="8" fillId="4" borderId="81" xfId="0" applyFont="1" applyFill="1" applyBorder="1" applyAlignment="1">
      <alignment horizontal="center" vertical="center"/>
    </xf>
    <xf numFmtId="0" fontId="8" fillId="4" borderId="44" xfId="0" applyFont="1" applyFill="1" applyBorder="1" applyAlignment="1">
      <alignment vertical="top" wrapText="1"/>
    </xf>
    <xf numFmtId="49" fontId="9" fillId="11" borderId="91" xfId="0" applyNumberFormat="1" applyFont="1" applyFill="1" applyBorder="1" applyAlignment="1">
      <alignment horizontal="center" vertical="center" wrapText="1"/>
    </xf>
    <xf numFmtId="49" fontId="9" fillId="11" borderId="92" xfId="0" applyNumberFormat="1" applyFont="1" applyFill="1" applyBorder="1" applyAlignment="1">
      <alignment horizontal="center" vertical="center" wrapText="1"/>
    </xf>
    <xf numFmtId="49" fontId="9" fillId="11" borderId="93" xfId="0" applyNumberFormat="1" applyFont="1" applyFill="1" applyBorder="1" applyAlignment="1">
      <alignment horizontal="center" vertical="center" wrapText="1"/>
    </xf>
    <xf numFmtId="0" fontId="8" fillId="4" borderId="94" xfId="0" applyNumberFormat="1" applyFont="1" applyFill="1" applyBorder="1" applyAlignment="1">
      <alignment horizontal="center" vertical="center"/>
    </xf>
    <xf numFmtId="49" fontId="8" fillId="4" borderId="74" xfId="0" applyNumberFormat="1" applyFont="1" applyFill="1" applyBorder="1" applyAlignment="1">
      <alignment horizontal="left" vertical="center"/>
    </xf>
    <xf numFmtId="0" fontId="8" fillId="4" borderId="74" xfId="0" applyFont="1" applyFill="1" applyBorder="1" applyAlignment="1">
      <alignment horizontal="center" vertical="center"/>
    </xf>
    <xf numFmtId="49" fontId="8" fillId="9" borderId="74" xfId="0" applyNumberFormat="1" applyFont="1" applyFill="1" applyBorder="1" applyAlignment="1">
      <alignment horizontal="center" vertical="center" wrapText="1"/>
    </xf>
    <xf numFmtId="0" fontId="8" fillId="4" borderId="74" xfId="0" applyFont="1" applyFill="1" applyBorder="1" applyAlignment="1">
      <alignment horizontal="left" vertical="top" wrapText="1"/>
    </xf>
    <xf numFmtId="0" fontId="8" fillId="4" borderId="90" xfId="0" applyFont="1" applyFill="1" applyBorder="1" applyAlignment="1">
      <alignment vertical="center"/>
    </xf>
    <xf numFmtId="0" fontId="8" fillId="4" borderId="74" xfId="0" applyFont="1" applyFill="1" applyBorder="1" applyAlignment="1">
      <alignment vertical="top" wrapText="1"/>
    </xf>
    <xf numFmtId="49" fontId="8" fillId="4" borderId="74" xfId="0" applyNumberFormat="1" applyFont="1" applyFill="1" applyBorder="1" applyAlignment="1">
      <alignment vertical="top" wrapText="1"/>
    </xf>
    <xf numFmtId="0" fontId="8" fillId="4" borderId="90" xfId="0" applyFont="1" applyFill="1" applyBorder="1" applyAlignment="1">
      <alignment vertical="center" wrapText="1"/>
    </xf>
    <xf numFmtId="49" fontId="8" fillId="17" borderId="74" xfId="0" applyNumberFormat="1" applyFont="1" applyFill="1" applyBorder="1" applyAlignment="1">
      <alignment vertical="center"/>
    </xf>
    <xf numFmtId="49" fontId="24" fillId="4" borderId="90" xfId="0" applyNumberFormat="1" applyFont="1" applyFill="1" applyBorder="1" applyAlignment="1">
      <alignment vertical="center" wrapText="1"/>
    </xf>
    <xf numFmtId="49" fontId="8" fillId="4" borderId="74" xfId="0" applyNumberFormat="1" applyFont="1" applyFill="1" applyBorder="1" applyAlignment="1">
      <alignment horizontal="left" vertical="top" wrapText="1"/>
    </xf>
    <xf numFmtId="49" fontId="29" fillId="4" borderId="90" xfId="0" applyNumberFormat="1" applyFont="1" applyFill="1" applyBorder="1" applyAlignment="1">
      <alignment vertical="center"/>
    </xf>
    <xf numFmtId="49" fontId="5"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wrapText="1"/>
    </xf>
    <xf numFmtId="49" fontId="8" fillId="17" borderId="90" xfId="0" applyNumberFormat="1" applyFont="1" applyFill="1" applyBorder="1" applyAlignment="1">
      <alignment vertical="center" wrapText="1"/>
    </xf>
    <xf numFmtId="49" fontId="8" fillId="4" borderId="74" xfId="0" applyNumberFormat="1" applyFont="1" applyFill="1" applyBorder="1" applyAlignment="1">
      <alignment horizontal="center" vertical="top"/>
    </xf>
    <xf numFmtId="49" fontId="8" fillId="4" borderId="74" xfId="0" applyNumberFormat="1" applyFont="1" applyFill="1" applyBorder="1" applyAlignment="1">
      <alignment vertical="top"/>
    </xf>
    <xf numFmtId="0" fontId="24" fillId="4" borderId="90" xfId="0" applyFont="1" applyFill="1" applyBorder="1" applyAlignment="1">
      <alignment vertical="center"/>
    </xf>
    <xf numFmtId="49" fontId="8" fillId="5" borderId="74" xfId="0" applyNumberFormat="1" applyFont="1" applyFill="1" applyBorder="1" applyAlignment="1">
      <alignment horizontal="center" vertical="center" wrapText="1"/>
    </xf>
    <xf numFmtId="0" fontId="11" fillId="4" borderId="74" xfId="0" applyFont="1" applyFill="1" applyBorder="1" applyAlignment="1">
      <alignment horizontal="center" vertical="center" wrapText="1"/>
    </xf>
    <xf numFmtId="49" fontId="24" fillId="4" borderId="90" xfId="0" applyNumberFormat="1" applyFont="1" applyFill="1" applyBorder="1" applyAlignment="1">
      <alignment horizontal="left" vertical="center"/>
    </xf>
    <xf numFmtId="49" fontId="8" fillId="17" borderId="74" xfId="0" applyNumberFormat="1" applyFont="1" applyFill="1" applyBorder="1" applyAlignment="1">
      <alignment horizontal="left" vertical="top" wrapText="1"/>
    </xf>
    <xf numFmtId="0" fontId="24" fillId="4" borderId="90" xfId="0" applyFont="1" applyFill="1" applyBorder="1" applyAlignment="1">
      <alignment vertical="center" wrapText="1"/>
    </xf>
    <xf numFmtId="0" fontId="23" fillId="17" borderId="90" xfId="0" applyFont="1" applyFill="1" applyBorder="1" applyAlignment="1">
      <alignment vertical="center" wrapText="1"/>
    </xf>
    <xf numFmtId="0" fontId="12" fillId="4" borderId="74"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13" fillId="4" borderId="74" xfId="0" applyNumberFormat="1" applyFont="1" applyFill="1" applyBorder="1" applyAlignment="1">
      <alignment horizontal="center" wrapText="1"/>
    </xf>
    <xf numFmtId="0" fontId="8" fillId="4" borderId="74" xfId="0" applyFont="1" applyFill="1" applyBorder="1" applyAlignment="1">
      <alignment horizontal="center" vertical="center"/>
    </xf>
    <xf numFmtId="49" fontId="11"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xf>
    <xf numFmtId="49" fontId="8" fillId="4" borderId="74" xfId="0" applyNumberFormat="1" applyFont="1" applyFill="1" applyBorder="1" applyAlignment="1">
      <alignment horizontal="center" vertical="center" wrapText="1"/>
    </xf>
    <xf numFmtId="0" fontId="8" fillId="4" borderId="90" xfId="0" applyFont="1" applyFill="1" applyBorder="1" applyAlignment="1">
      <alignment horizontal="left" vertical="center"/>
    </xf>
    <xf numFmtId="49" fontId="8" fillId="17" borderId="90" xfId="0" applyNumberFormat="1" applyFont="1" applyFill="1" applyBorder="1" applyAlignment="1">
      <alignment horizontal="left" vertical="center" wrapText="1"/>
    </xf>
    <xf numFmtId="0" fontId="29" fillId="4" borderId="90" xfId="0" applyFont="1" applyFill="1" applyBorder="1" applyAlignment="1">
      <alignment horizontal="left" vertical="center" wrapText="1"/>
    </xf>
    <xf numFmtId="49" fontId="8" fillId="4" borderId="90" xfId="0" applyNumberFormat="1" applyFont="1" applyFill="1" applyBorder="1" applyAlignment="1">
      <alignment horizontal="left" vertical="center"/>
    </xf>
    <xf numFmtId="49" fontId="8" fillId="4" borderId="90" xfId="0" applyNumberFormat="1" applyFont="1" applyFill="1" applyBorder="1" applyAlignment="1">
      <alignment horizontal="left" vertical="center" wrapText="1"/>
    </xf>
    <xf numFmtId="49" fontId="8" fillId="4" borderId="75" xfId="0" applyNumberFormat="1" applyFont="1" applyFill="1" applyBorder="1" applyAlignment="1">
      <alignment horizontal="center" vertical="center"/>
    </xf>
    <xf numFmtId="49" fontId="8" fillId="4" borderId="74" xfId="0" applyNumberFormat="1" applyFont="1" applyFill="1" applyBorder="1" applyAlignment="1">
      <alignment vertical="center" wrapText="1"/>
    </xf>
    <xf numFmtId="49" fontId="23" fillId="17" borderId="90" xfId="0" applyNumberFormat="1" applyFont="1" applyFill="1" applyBorder="1" applyAlignment="1">
      <alignment vertical="center"/>
    </xf>
    <xf numFmtId="49" fontId="8" fillId="4" borderId="74" xfId="0" applyNumberFormat="1" applyFont="1" applyFill="1" applyBorder="1" applyAlignment="1">
      <alignment horizontal="center" vertical="top" wrapText="1"/>
    </xf>
    <xf numFmtId="49" fontId="23" fillId="4" borderId="74" xfId="0" applyNumberFormat="1" applyFont="1" applyFill="1" applyBorder="1" applyAlignment="1">
      <alignment vertical="top" wrapText="1"/>
    </xf>
    <xf numFmtId="49" fontId="8" fillId="17" borderId="74" xfId="0" applyNumberFormat="1" applyFont="1" applyFill="1" applyBorder="1" applyAlignment="1">
      <alignment vertical="top" wrapText="1"/>
    </xf>
    <xf numFmtId="0" fontId="26" fillId="17" borderId="71" xfId="3" applyFont="1" applyFill="1" applyBorder="1">
      <alignment vertical="center"/>
    </xf>
    <xf numFmtId="0" fontId="26" fillId="0" borderId="71" xfId="0" applyFont="1" applyFill="1" applyBorder="1">
      <alignment vertical="center"/>
    </xf>
    <xf numFmtId="0" fontId="26" fillId="0" borderId="71" xfId="0" applyFont="1" applyFill="1" applyBorder="1" applyAlignment="1">
      <alignment horizontal="center" vertical="center"/>
    </xf>
    <xf numFmtId="0" fontId="26" fillId="0" borderId="71" xfId="0" applyFont="1" applyFill="1" applyBorder="1" applyAlignment="1">
      <alignment vertical="top"/>
    </xf>
    <xf numFmtId="0" fontId="23" fillId="0" borderId="71" xfId="3" applyNumberFormat="1" applyFont="1" applyFill="1" applyBorder="1" applyAlignment="1">
      <alignment horizontal="left" vertical="top" wrapText="1"/>
    </xf>
    <xf numFmtId="0" fontId="29" fillId="0" borderId="70" xfId="0" applyFont="1" applyFill="1" applyBorder="1" applyAlignment="1">
      <alignment vertical="center" wrapText="1"/>
    </xf>
    <xf numFmtId="0" fontId="23" fillId="0" borderId="72" xfId="3" applyNumberFormat="1" applyFont="1" applyFill="1" applyBorder="1" applyAlignment="1">
      <alignment horizontal="left" vertical="top" wrapText="1"/>
    </xf>
    <xf numFmtId="0" fontId="26" fillId="0" borderId="70" xfId="0" applyFont="1" applyFill="1" applyBorder="1" applyAlignment="1">
      <alignment vertical="center" wrapText="1"/>
    </xf>
    <xf numFmtId="0" fontId="26" fillId="0" borderId="71" xfId="3" applyFont="1" applyFill="1" applyBorder="1">
      <alignment vertical="center"/>
    </xf>
    <xf numFmtId="0" fontId="26" fillId="0" borderId="70" xfId="0" applyFont="1" applyFill="1" applyBorder="1" applyAlignment="1">
      <alignment vertical="top" wrapText="1"/>
    </xf>
    <xf numFmtId="0" fontId="26" fillId="0" borderId="70" xfId="0" applyFont="1" applyFill="1" applyBorder="1">
      <alignment vertical="center"/>
    </xf>
    <xf numFmtId="49" fontId="8" fillId="4" borderId="74" xfId="0" applyNumberFormat="1" applyFont="1" applyFill="1" applyBorder="1" applyAlignment="1">
      <alignment horizontal="left" vertical="center" wrapText="1"/>
    </xf>
    <xf numFmtId="0" fontId="8" fillId="4" borderId="74" xfId="0" applyNumberFormat="1" applyFont="1" applyFill="1" applyBorder="1" applyAlignment="1">
      <alignment horizontal="left" vertical="top" wrapText="1"/>
    </xf>
    <xf numFmtId="49" fontId="8" fillId="4" borderId="97" xfId="0" applyNumberFormat="1" applyFont="1" applyFill="1" applyBorder="1" applyAlignment="1">
      <alignment horizontal="center" vertical="center"/>
    </xf>
    <xf numFmtId="49" fontId="8" fillId="4" borderId="97" xfId="0" applyNumberFormat="1" applyFont="1" applyFill="1" applyBorder="1" applyAlignment="1">
      <alignment horizontal="left" vertical="center" wrapText="1"/>
    </xf>
    <xf numFmtId="49" fontId="8" fillId="4" borderId="97" xfId="0" applyNumberFormat="1" applyFont="1" applyFill="1" applyBorder="1" applyAlignment="1">
      <alignment vertical="center"/>
    </xf>
    <xf numFmtId="0" fontId="8" fillId="4" borderId="97" xfId="0" applyFont="1" applyFill="1" applyBorder="1" applyAlignment="1">
      <alignment horizontal="center" vertical="center"/>
    </xf>
    <xf numFmtId="49" fontId="8" fillId="9" borderId="97" xfId="0" applyNumberFormat="1" applyFont="1" applyFill="1" applyBorder="1" applyAlignment="1">
      <alignment horizontal="center" vertical="center" wrapText="1"/>
    </xf>
    <xf numFmtId="0" fontId="8" fillId="4" borderId="97" xfId="0" applyFont="1" applyFill="1" applyBorder="1" applyAlignment="1">
      <alignment horizontal="center" vertical="center" wrapText="1"/>
    </xf>
    <xf numFmtId="0" fontId="8" fillId="4" borderId="97" xfId="0" applyFont="1" applyFill="1" applyBorder="1" applyAlignment="1">
      <alignment vertical="center"/>
    </xf>
    <xf numFmtId="49" fontId="8" fillId="4" borderId="97" xfId="0" applyNumberFormat="1" applyFont="1" applyFill="1" applyBorder="1" applyAlignment="1">
      <alignment vertical="top" wrapText="1"/>
    </xf>
    <xf numFmtId="0" fontId="8" fillId="4" borderId="97" xfId="0" applyFont="1" applyFill="1" applyBorder="1" applyAlignment="1">
      <alignment horizontal="left" vertical="top" wrapText="1"/>
    </xf>
    <xf numFmtId="0" fontId="8" fillId="4" borderId="98" xfId="0" applyFont="1" applyFill="1" applyBorder="1" applyAlignment="1">
      <alignment vertical="center"/>
    </xf>
    <xf numFmtId="0" fontId="6" fillId="4" borderId="1"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8" fillId="4" borderId="54" xfId="0" applyFont="1" applyFill="1" applyBorder="1" applyAlignment="1">
      <alignment vertical="center"/>
    </xf>
    <xf numFmtId="0" fontId="8" fillId="4" borderId="74" xfId="0" applyFont="1" applyFill="1" applyBorder="1" applyAlignment="1">
      <alignment horizontal="left" vertical="top"/>
    </xf>
    <xf numFmtId="0" fontId="8" fillId="4" borderId="90" xfId="0" applyFont="1" applyFill="1" applyBorder="1" applyAlignment="1">
      <alignment vertical="top"/>
    </xf>
    <xf numFmtId="0" fontId="8" fillId="4" borderId="90" xfId="0" applyFont="1" applyFill="1" applyBorder="1" applyAlignment="1">
      <alignment vertical="top" wrapText="1"/>
    </xf>
    <xf numFmtId="49" fontId="8" fillId="4" borderId="74" xfId="0" applyNumberFormat="1" applyFont="1" applyFill="1" applyBorder="1" applyAlignment="1">
      <alignment horizontal="left" vertical="top"/>
    </xf>
    <xf numFmtId="49" fontId="8" fillId="10" borderId="74" xfId="0" applyNumberFormat="1" applyFont="1" applyFill="1" applyBorder="1" applyAlignment="1">
      <alignment horizontal="center" vertical="center" wrapText="1"/>
    </xf>
    <xf numFmtId="0" fontId="8" fillId="4" borderId="74" xfId="0" applyFont="1" applyFill="1" applyBorder="1" applyAlignment="1">
      <alignment horizontal="center" vertical="top"/>
    </xf>
    <xf numFmtId="0" fontId="26" fillId="0" borderId="68" xfId="1" applyFont="1" applyFill="1" applyBorder="1">
      <alignment vertical="center"/>
    </xf>
    <xf numFmtId="49" fontId="8" fillId="4" borderId="74" xfId="4" applyNumberFormat="1" applyFont="1" applyFill="1" applyBorder="1" applyAlignment="1">
      <alignment horizontal="left" vertical="center"/>
    </xf>
    <xf numFmtId="0" fontId="26" fillId="0" borderId="70" xfId="5" applyFont="1" applyBorder="1" applyAlignment="1">
      <alignment vertical="center" wrapText="1"/>
    </xf>
    <xf numFmtId="0" fontId="26" fillId="0" borderId="68" xfId="1" applyFont="1" applyFill="1" applyBorder="1" applyAlignment="1">
      <alignment vertical="top"/>
    </xf>
    <xf numFmtId="0" fontId="8" fillId="4" borderId="79" xfId="0" applyFont="1" applyFill="1" applyBorder="1" applyAlignment="1">
      <alignment horizontal="center" vertical="center"/>
    </xf>
    <xf numFmtId="0" fontId="8" fillId="4" borderId="79" xfId="0" applyFont="1" applyFill="1" applyBorder="1" applyAlignment="1">
      <alignment horizontal="center" vertical="top"/>
    </xf>
    <xf numFmtId="0" fontId="8" fillId="4" borderId="79" xfId="0" applyFont="1" applyFill="1" applyBorder="1" applyAlignment="1">
      <alignment vertical="top"/>
    </xf>
    <xf numFmtId="0" fontId="8" fillId="4" borderId="79" xfId="0" applyFont="1" applyFill="1" applyBorder="1" applyAlignment="1">
      <alignment horizontal="left" vertical="top" wrapText="1"/>
    </xf>
    <xf numFmtId="49" fontId="8" fillId="4" borderId="79" xfId="0" applyNumberFormat="1" applyFont="1" applyFill="1" applyBorder="1" applyAlignment="1">
      <alignment horizontal="left" vertical="top" wrapText="1"/>
    </xf>
    <xf numFmtId="0" fontId="8" fillId="4" borderId="64" xfId="0" applyFont="1" applyFill="1" applyBorder="1" applyAlignment="1">
      <alignment vertical="center" wrapText="1"/>
    </xf>
    <xf numFmtId="0" fontId="8" fillId="4" borderId="97" xfId="0" applyFont="1" applyFill="1" applyBorder="1" applyAlignment="1">
      <alignment vertical="top"/>
    </xf>
    <xf numFmtId="0" fontId="8" fillId="4" borderId="97" xfId="0" applyFont="1" applyFill="1" applyBorder="1" applyAlignment="1">
      <alignment horizontal="left" vertical="top"/>
    </xf>
    <xf numFmtId="0" fontId="8" fillId="4" borderId="98" xfId="0" applyFont="1" applyFill="1" applyBorder="1" applyAlignment="1">
      <alignment vertical="center" wrapText="1"/>
    </xf>
    <xf numFmtId="49" fontId="8" fillId="4" borderId="74" xfId="0" applyNumberFormat="1" applyFont="1" applyFill="1" applyBorder="1" applyAlignment="1">
      <alignment horizontal="center" vertical="center"/>
    </xf>
    <xf numFmtId="0" fontId="8" fillId="4" borderId="90" xfId="0" applyFont="1" applyFill="1" applyBorder="1" applyAlignment="1">
      <alignment horizontal="left" vertical="center"/>
    </xf>
    <xf numFmtId="49" fontId="8" fillId="4" borderId="74" xfId="0" applyNumberFormat="1" applyFont="1" applyFill="1" applyBorder="1" applyAlignment="1">
      <alignment horizontal="center" vertical="center"/>
    </xf>
    <xf numFmtId="0" fontId="23" fillId="0" borderId="72" xfId="3" applyNumberFormat="1" applyFont="1" applyFill="1" applyBorder="1" applyAlignment="1">
      <alignment horizontal="left" vertical="top" wrapText="1"/>
    </xf>
    <xf numFmtId="0" fontId="26" fillId="0" borderId="82" xfId="0" applyFont="1" applyFill="1" applyBorder="1">
      <alignment vertical="center"/>
    </xf>
    <xf numFmtId="0" fontId="26" fillId="0" borderId="82" xfId="0" applyFont="1" applyFill="1" applyBorder="1" applyAlignment="1">
      <alignment vertical="top"/>
    </xf>
    <xf numFmtId="0" fontId="29" fillId="0" borderId="87" xfId="0" applyFont="1" applyFill="1" applyBorder="1" applyAlignment="1">
      <alignment vertical="center" wrapText="1"/>
    </xf>
    <xf numFmtId="0" fontId="23" fillId="0" borderId="72" xfId="0" applyFont="1" applyFill="1" applyBorder="1" applyAlignment="1">
      <alignment vertical="center" wrapText="1"/>
    </xf>
    <xf numFmtId="0" fontId="23" fillId="0" borderId="82" xfId="0" applyFont="1" applyFill="1" applyBorder="1" applyAlignment="1">
      <alignment vertical="center" wrapText="1"/>
    </xf>
    <xf numFmtId="49" fontId="23" fillId="4" borderId="74" xfId="0"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67"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0" fontId="26" fillId="0" borderId="71" xfId="3" applyFont="1" applyFill="1" applyBorder="1" applyAlignment="1">
      <alignment vertical="center" wrapText="1"/>
    </xf>
    <xf numFmtId="0" fontId="26" fillId="0" borderId="17" xfId="0" applyFont="1" applyFill="1" applyBorder="1" applyAlignment="1">
      <alignment horizontal="center" vertical="center"/>
    </xf>
    <xf numFmtId="49" fontId="8" fillId="4" borderId="79" xfId="0" applyNumberFormat="1" applyFont="1" applyFill="1" applyBorder="1" applyAlignment="1">
      <alignment vertical="center"/>
    </xf>
    <xf numFmtId="0" fontId="26" fillId="0" borderId="102" xfId="3" applyFont="1" applyFill="1" applyBorder="1">
      <alignment vertical="center"/>
    </xf>
    <xf numFmtId="0" fontId="26" fillId="0" borderId="71" xfId="0" applyFont="1" applyFill="1" applyBorder="1" applyAlignment="1">
      <alignment horizontal="left" vertical="center"/>
    </xf>
    <xf numFmtId="0" fontId="26" fillId="0" borderId="82" xfId="0" applyFont="1" applyFill="1" applyBorder="1" applyAlignment="1">
      <alignment horizontal="left" vertical="center"/>
    </xf>
    <xf numFmtId="0" fontId="26" fillId="0" borderId="71" xfId="0" applyFont="1" applyFill="1" applyBorder="1" applyAlignment="1">
      <alignment horizontal="left" vertical="center" wrapText="1"/>
    </xf>
    <xf numFmtId="0" fontId="26" fillId="0" borderId="102" xfId="0" applyFont="1" applyBorder="1" applyAlignment="1">
      <alignment horizontal="center" vertical="center" wrapText="1"/>
    </xf>
    <xf numFmtId="0" fontId="49" fillId="0" borderId="102" xfId="0" applyFont="1" applyBorder="1" applyAlignment="1">
      <alignment horizontal="center" vertical="center" wrapText="1"/>
    </xf>
    <xf numFmtId="0" fontId="23" fillId="0" borderId="72" xfId="3" applyNumberFormat="1" applyFont="1" applyFill="1" applyBorder="1" applyAlignment="1">
      <alignment horizontal="left" vertical="top" wrapText="1"/>
    </xf>
    <xf numFmtId="0" fontId="26" fillId="0" borderId="82" xfId="9" applyNumberFormat="1" applyFont="1" applyBorder="1" applyAlignment="1">
      <alignment horizontal="left" vertical="top" wrapText="1"/>
    </xf>
    <xf numFmtId="0" fontId="23" fillId="0" borderId="68" xfId="1" applyNumberFormat="1" applyFont="1" applyFill="1" applyBorder="1" applyAlignment="1">
      <alignment vertical="top" wrapText="1"/>
    </xf>
    <xf numFmtId="0" fontId="23" fillId="17" borderId="82" xfId="0" applyNumberFormat="1" applyFont="1" applyFill="1" applyBorder="1" applyAlignment="1">
      <alignment vertical="top" wrapText="1"/>
    </xf>
    <xf numFmtId="0" fontId="23" fillId="0" borderId="82" xfId="9" applyNumberFormat="1" applyFont="1" applyBorder="1" applyAlignment="1">
      <alignment vertical="top" wrapText="1"/>
    </xf>
    <xf numFmtId="0" fontId="30" fillId="0" borderId="102" xfId="0" applyNumberFormat="1" applyFont="1" applyBorder="1" applyAlignment="1">
      <alignment vertical="center"/>
    </xf>
    <xf numFmtId="0" fontId="0" fillId="0" borderId="102" xfId="0" applyNumberFormat="1" applyFont="1" applyBorder="1" applyAlignment="1">
      <alignment vertical="center"/>
    </xf>
    <xf numFmtId="49" fontId="8" fillId="4" borderId="74" xfId="0" applyNumberFormat="1" applyFont="1" applyFill="1" applyBorder="1" applyAlignment="1">
      <alignment horizontal="center" vertical="center"/>
    </xf>
    <xf numFmtId="0" fontId="17" fillId="4" borderId="105" xfId="4" applyFont="1" applyFill="1" applyBorder="1" applyAlignment="1">
      <alignment vertical="top" wrapText="1"/>
    </xf>
    <xf numFmtId="0" fontId="17" fillId="4" borderId="106" xfId="4" applyFont="1" applyFill="1" applyBorder="1" applyAlignment="1">
      <alignment vertical="center" wrapText="1"/>
    </xf>
    <xf numFmtId="0" fontId="17" fillId="4" borderId="107" xfId="4" applyFont="1" applyFill="1" applyBorder="1" applyAlignment="1">
      <alignment vertical="center" wrapText="1"/>
    </xf>
    <xf numFmtId="0" fontId="8" fillId="0" borderId="17" xfId="4" applyNumberFormat="1" applyFont="1" applyAlignment="1">
      <alignment vertical="center"/>
    </xf>
    <xf numFmtId="49" fontId="8" fillId="4" borderId="109" xfId="4" applyNumberFormat="1" applyFont="1" applyFill="1" applyBorder="1" applyAlignment="1">
      <alignment vertical="center" wrapText="1"/>
    </xf>
    <xf numFmtId="49" fontId="9" fillId="11" borderId="114" xfId="4"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wrapText="1"/>
    </xf>
    <xf numFmtId="0" fontId="8" fillId="4" borderId="115" xfId="0" applyFont="1" applyFill="1" applyBorder="1" applyAlignment="1">
      <alignment horizontal="center" vertical="center"/>
    </xf>
    <xf numFmtId="0" fontId="8" fillId="4" borderId="115" xfId="0" applyFont="1" applyFill="1" applyBorder="1" applyAlignment="1">
      <alignment horizontal="center" vertical="center" wrapText="1"/>
    </xf>
    <xf numFmtId="0" fontId="8" fillId="4" borderId="115" xfId="0" applyFont="1" applyFill="1" applyBorder="1" applyAlignment="1">
      <alignment vertical="top"/>
    </xf>
    <xf numFmtId="49" fontId="8" fillId="17" borderId="116" xfId="0" applyNumberFormat="1" applyFont="1" applyFill="1" applyBorder="1" applyAlignment="1">
      <alignment horizontal="left" vertical="center" wrapText="1"/>
    </xf>
    <xf numFmtId="0" fontId="26" fillId="0" borderId="102" xfId="0" applyFont="1" applyFill="1" applyBorder="1">
      <alignment vertical="center"/>
    </xf>
    <xf numFmtId="49" fontId="8" fillId="4" borderId="74"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xf>
    <xf numFmtId="0" fontId="23" fillId="0" borderId="63" xfId="0" applyFont="1" applyFill="1" applyBorder="1" applyAlignment="1">
      <alignment horizontal="center" vertical="center"/>
    </xf>
    <xf numFmtId="0" fontId="8" fillId="4" borderId="115" xfId="0" applyFont="1" applyFill="1" applyBorder="1" applyAlignment="1">
      <alignment vertical="top" wrapText="1"/>
    </xf>
    <xf numFmtId="0" fontId="23" fillId="4" borderId="74" xfId="0" applyFont="1" applyFill="1" applyBorder="1" applyAlignment="1">
      <alignment horizontal="center" vertical="center"/>
    </xf>
    <xf numFmtId="0" fontId="23" fillId="4" borderId="115" xfId="0" applyFont="1" applyFill="1" applyBorder="1" applyAlignment="1">
      <alignment horizontal="center" vertical="center"/>
    </xf>
    <xf numFmtId="49" fontId="23" fillId="4" borderId="74" xfId="0" applyNumberFormat="1" applyFont="1" applyFill="1" applyBorder="1" applyAlignment="1">
      <alignment horizontal="center" vertical="center"/>
    </xf>
    <xf numFmtId="0" fontId="8" fillId="4" borderId="117" xfId="4" applyFont="1" applyFill="1" applyBorder="1" applyAlignment="1">
      <alignment vertical="center"/>
    </xf>
    <xf numFmtId="0" fontId="8" fillId="4" borderId="117" xfId="4" applyFont="1" applyFill="1" applyBorder="1" applyAlignment="1">
      <alignment horizontal="center" vertical="center"/>
    </xf>
    <xf numFmtId="0" fontId="6" fillId="4" borderId="118" xfId="4" applyFont="1" applyFill="1" applyBorder="1" applyAlignment="1">
      <alignment horizontal="center" vertical="center"/>
    </xf>
    <xf numFmtId="1" fontId="5" fillId="4" borderId="119" xfId="4" applyNumberFormat="1" applyFont="1" applyFill="1" applyBorder="1" applyAlignment="1">
      <alignment horizontal="center" vertical="center" wrapText="1"/>
    </xf>
    <xf numFmtId="49" fontId="8" fillId="4" borderId="120" xfId="4" applyNumberFormat="1" applyFont="1" applyFill="1" applyBorder="1" applyAlignment="1">
      <alignment horizontal="center" vertical="center"/>
    </xf>
    <xf numFmtId="0" fontId="8" fillId="4" borderId="121" xfId="4" applyFont="1" applyFill="1" applyBorder="1" applyAlignment="1">
      <alignment vertical="center"/>
    </xf>
    <xf numFmtId="0" fontId="8" fillId="4" borderId="117" xfId="4" applyNumberFormat="1" applyFont="1" applyFill="1" applyBorder="1" applyAlignment="1">
      <alignment vertical="center"/>
    </xf>
    <xf numFmtId="0" fontId="8" fillId="0" borderId="17" xfId="4" applyFont="1" applyAlignment="1">
      <alignment vertical="center"/>
    </xf>
    <xf numFmtId="49" fontId="8" fillId="13" borderId="120" xfId="4" applyNumberFormat="1" applyFont="1" applyFill="1" applyBorder="1" applyAlignment="1">
      <alignment horizontal="center" vertical="center" wrapText="1"/>
    </xf>
    <xf numFmtId="0" fontId="8" fillId="4" borderId="120" xfId="4" applyNumberFormat="1" applyFont="1" applyFill="1" applyBorder="1" applyAlignment="1">
      <alignment horizontal="center" vertical="center"/>
    </xf>
    <xf numFmtId="49" fontId="8" fillId="2" borderId="120" xfId="4" applyNumberFormat="1" applyFont="1" applyFill="1" applyBorder="1" applyAlignment="1">
      <alignment horizontal="center" vertical="center"/>
    </xf>
    <xf numFmtId="49" fontId="8" fillId="7" borderId="120" xfId="4" applyNumberFormat="1" applyFont="1" applyFill="1" applyBorder="1" applyAlignment="1">
      <alignment horizontal="center" vertical="center" wrapText="1"/>
    </xf>
    <xf numFmtId="49" fontId="8" fillId="6" borderId="120" xfId="4" applyNumberFormat="1" applyFont="1" applyFill="1" applyBorder="1" applyAlignment="1">
      <alignment horizontal="center" vertical="center" wrapText="1"/>
    </xf>
    <xf numFmtId="49" fontId="8" fillId="14" borderId="120" xfId="4" applyNumberFormat="1" applyFont="1" applyFill="1" applyBorder="1" applyAlignment="1">
      <alignment horizontal="center" vertical="center" wrapText="1"/>
    </xf>
    <xf numFmtId="49" fontId="8" fillId="15" borderId="120" xfId="4" applyNumberFormat="1" applyFont="1" applyFill="1" applyBorder="1" applyAlignment="1">
      <alignment horizontal="center" vertical="center" wrapText="1"/>
    </xf>
    <xf numFmtId="0" fontId="8" fillId="4" borderId="123" xfId="4" applyFont="1" applyFill="1" applyBorder="1" applyAlignment="1">
      <alignment vertical="center"/>
    </xf>
    <xf numFmtId="0" fontId="8" fillId="4" borderId="123" xfId="4" applyFont="1" applyFill="1" applyBorder="1" applyAlignment="1">
      <alignment horizontal="center" vertical="center"/>
    </xf>
    <xf numFmtId="0" fontId="6" fillId="4" borderId="124" xfId="4" applyFont="1" applyFill="1" applyBorder="1" applyAlignment="1">
      <alignment horizontal="center" vertical="center"/>
    </xf>
    <xf numFmtId="49" fontId="8" fillId="10" borderId="126" xfId="4" applyNumberFormat="1" applyFont="1" applyFill="1" applyBorder="1" applyAlignment="1">
      <alignment horizontal="center" vertical="center" wrapText="1"/>
    </xf>
    <xf numFmtId="0" fontId="8" fillId="4" borderId="126" xfId="4" applyNumberFormat="1" applyFont="1" applyFill="1" applyBorder="1" applyAlignment="1">
      <alignment horizontal="center" vertical="center"/>
    </xf>
    <xf numFmtId="0" fontId="8" fillId="4" borderId="127" xfId="4" applyFont="1" applyFill="1" applyBorder="1" applyAlignment="1">
      <alignment vertical="center"/>
    </xf>
    <xf numFmtId="0" fontId="8" fillId="4" borderId="123" xfId="4" applyNumberFormat="1" applyFont="1" applyFill="1" applyBorder="1" applyAlignment="1">
      <alignment vertical="center"/>
    </xf>
    <xf numFmtId="0" fontId="8" fillId="4" borderId="82" xfId="4" applyNumberFormat="1" applyFont="1" applyFill="1" applyBorder="1" applyAlignment="1">
      <alignment vertical="top" wrapText="1"/>
    </xf>
    <xf numFmtId="0" fontId="8" fillId="0" borderId="82" xfId="4" applyFont="1" applyBorder="1" applyAlignment="1">
      <alignment horizontal="center" vertical="center"/>
    </xf>
    <xf numFmtId="0" fontId="40" fillId="0" borderId="17" xfId="4" applyFont="1" applyBorder="1">
      <alignment vertical="center"/>
    </xf>
    <xf numFmtId="0" fontId="8" fillId="0" borderId="17" xfId="4" applyNumberFormat="1" applyFont="1" applyAlignment="1">
      <alignment horizontal="center" vertical="center"/>
    </xf>
    <xf numFmtId="0" fontId="8" fillId="4" borderId="71" xfId="0" applyNumberFormat="1" applyFont="1" applyFill="1" applyBorder="1" applyAlignment="1">
      <alignment horizontal="left" vertical="top" wrapText="1"/>
    </xf>
    <xf numFmtId="0" fontId="26" fillId="0" borderId="82" xfId="10" applyFont="1" applyBorder="1" applyAlignment="1">
      <alignment vertical="top" wrapText="1"/>
    </xf>
    <xf numFmtId="49" fontId="9" fillId="11" borderId="129" xfId="4" applyNumberFormat="1" applyFont="1" applyFill="1" applyBorder="1" applyAlignment="1">
      <alignment horizontal="center" vertical="center" wrapText="1"/>
    </xf>
    <xf numFmtId="49" fontId="9" fillId="11" borderId="130" xfId="4" applyNumberFormat="1" applyFont="1" applyFill="1" applyBorder="1" applyAlignment="1">
      <alignment horizontal="center" vertical="center" wrapText="1"/>
    </xf>
    <xf numFmtId="0" fontId="8" fillId="4" borderId="128" xfId="4" applyNumberFormat="1" applyFont="1" applyFill="1" applyBorder="1" applyAlignment="1">
      <alignment horizontal="center" vertical="center"/>
    </xf>
    <xf numFmtId="0" fontId="30" fillId="0" borderId="82" xfId="0" applyNumberFormat="1" applyFont="1" applyBorder="1" applyAlignment="1">
      <alignment vertical="center"/>
    </xf>
    <xf numFmtId="0" fontId="0" fillId="0" borderId="82" xfId="0" applyNumberFormat="1" applyFont="1" applyBorder="1" applyAlignment="1">
      <alignment vertical="center"/>
    </xf>
    <xf numFmtId="49" fontId="8" fillId="4" borderId="74" xfId="0" applyNumberFormat="1" applyFont="1" applyFill="1" applyBorder="1" applyAlignment="1">
      <alignment horizontal="center" vertical="center"/>
    </xf>
    <xf numFmtId="0" fontId="8" fillId="4" borderId="131" xfId="0" applyFont="1" applyFill="1" applyBorder="1" applyAlignment="1">
      <alignment horizontal="center" vertical="center" wrapText="1"/>
    </xf>
    <xf numFmtId="0" fontId="8" fillId="4" borderId="131" xfId="0" applyFont="1" applyFill="1" applyBorder="1" applyAlignment="1">
      <alignment vertical="top"/>
    </xf>
    <xf numFmtId="0" fontId="29" fillId="0" borderId="71" xfId="1" applyFont="1" applyBorder="1" applyAlignment="1">
      <alignment horizontal="center" vertical="center"/>
    </xf>
    <xf numFmtId="0" fontId="29" fillId="0" borderId="82" xfId="1" applyFont="1" applyBorder="1" applyAlignment="1">
      <alignment horizontal="center" vertical="center"/>
    </xf>
    <xf numFmtId="0" fontId="23" fillId="0" borderId="72" xfId="3" applyNumberFormat="1" applyFont="1" applyFill="1" applyBorder="1" applyAlignment="1">
      <alignment horizontal="left" vertical="top" wrapText="1"/>
    </xf>
    <xf numFmtId="0" fontId="23" fillId="4" borderId="74" xfId="0" applyFont="1" applyFill="1" applyBorder="1" applyAlignment="1">
      <alignment horizontal="center" vertical="center" wrapText="1"/>
    </xf>
    <xf numFmtId="49" fontId="23" fillId="4" borderId="131"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wrapText="1"/>
    </xf>
    <xf numFmtId="49" fontId="23" fillId="4" borderId="132" xfId="0" applyNumberFormat="1" applyFont="1" applyFill="1" applyBorder="1" applyAlignment="1">
      <alignment horizontal="left" vertical="center" wrapText="1"/>
    </xf>
    <xf numFmtId="0" fontId="26" fillId="0" borderId="71" xfId="1" applyNumberFormat="1" applyFont="1" applyFill="1" applyBorder="1" applyAlignment="1">
      <alignment vertical="top" wrapText="1"/>
    </xf>
    <xf numFmtId="0" fontId="23" fillId="17" borderId="82" xfId="1" applyNumberFormat="1" applyFont="1" applyFill="1" applyBorder="1" applyAlignment="1">
      <alignment vertical="top" wrapText="1"/>
    </xf>
    <xf numFmtId="0" fontId="8" fillId="4" borderId="90" xfId="0" applyFont="1" applyFill="1" applyBorder="1" applyAlignment="1">
      <alignment horizontal="left" vertical="center"/>
    </xf>
    <xf numFmtId="0" fontId="23" fillId="0" borderId="71" xfId="1" applyFont="1" applyBorder="1" applyAlignment="1">
      <alignment horizontal="center" vertical="center"/>
    </xf>
    <xf numFmtId="0" fontId="23" fillId="4" borderId="131" xfId="0" applyFont="1" applyFill="1" applyBorder="1" applyAlignment="1">
      <alignment horizontal="center"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133" xfId="0" applyNumberFormat="1" applyFont="1" applyFill="1" applyBorder="1" applyAlignment="1">
      <alignment horizontal="center" vertical="center"/>
    </xf>
    <xf numFmtId="49" fontId="8" fillId="4" borderId="134" xfId="0" applyNumberFormat="1" applyFont="1" applyFill="1" applyBorder="1" applyAlignment="1">
      <alignment horizontal="center" vertical="center"/>
    </xf>
    <xf numFmtId="49" fontId="8" fillId="4" borderId="134" xfId="0" applyNumberFormat="1" applyFont="1" applyFill="1" applyBorder="1" applyAlignment="1">
      <alignment horizontal="left" vertical="center" wrapText="1"/>
    </xf>
    <xf numFmtId="49" fontId="8" fillId="17" borderId="134" xfId="0" applyNumberFormat="1" applyFont="1" applyFill="1" applyBorder="1" applyAlignment="1">
      <alignment vertical="center"/>
    </xf>
    <xf numFmtId="0" fontId="8" fillId="4" borderId="134" xfId="0" applyFont="1" applyFill="1" applyBorder="1" applyAlignment="1">
      <alignment horizontal="center" vertical="center"/>
    </xf>
    <xf numFmtId="49" fontId="8" fillId="9" borderId="134" xfId="0" applyNumberFormat="1" applyFont="1" applyFill="1" applyBorder="1" applyAlignment="1">
      <alignment horizontal="center" vertical="center" wrapText="1"/>
    </xf>
    <xf numFmtId="0" fontId="8" fillId="4" borderId="134" xfId="0" applyFont="1" applyFill="1" applyBorder="1" applyAlignment="1">
      <alignment horizontal="center" vertical="center" wrapText="1"/>
    </xf>
    <xf numFmtId="0" fontId="8" fillId="4" borderId="134" xfId="0" applyFont="1" applyFill="1" applyBorder="1" applyAlignment="1">
      <alignment vertical="center"/>
    </xf>
    <xf numFmtId="0" fontId="8" fillId="4" borderId="134" xfId="0" applyFont="1" applyFill="1" applyBorder="1" applyAlignment="1">
      <alignment vertical="top" wrapText="1"/>
    </xf>
    <xf numFmtId="0" fontId="8" fillId="4" borderId="134" xfId="0" applyFont="1" applyFill="1" applyBorder="1" applyAlignment="1">
      <alignment vertical="top"/>
    </xf>
    <xf numFmtId="49" fontId="8" fillId="4" borderId="134" xfId="0" applyNumberFormat="1" applyFont="1" applyFill="1" applyBorder="1" applyAlignment="1">
      <alignment vertical="center"/>
    </xf>
    <xf numFmtId="0" fontId="8" fillId="4" borderId="71" xfId="0" applyNumberFormat="1" applyFont="1" applyFill="1" applyBorder="1" applyAlignment="1">
      <alignment horizontal="left" vertical="top" wrapText="1"/>
    </xf>
    <xf numFmtId="0" fontId="30" fillId="0" borderId="82" xfId="0" applyNumberFormat="1" applyFont="1" applyBorder="1" applyAlignment="1">
      <alignment horizontal="left" vertical="center"/>
    </xf>
    <xf numFmtId="49" fontId="26" fillId="4" borderId="71" xfId="0" applyNumberFormat="1" applyFont="1" applyFill="1" applyBorder="1" applyAlignment="1">
      <alignment vertical="top" wrapText="1"/>
    </xf>
    <xf numFmtId="0" fontId="8" fillId="4" borderId="139" xfId="4" applyFont="1" applyFill="1" applyBorder="1" applyAlignment="1">
      <alignment vertical="center"/>
    </xf>
    <xf numFmtId="0" fontId="8" fillId="4" borderId="140" xfId="4" applyFont="1" applyFill="1" applyBorder="1" applyAlignment="1">
      <alignment vertical="center"/>
    </xf>
    <xf numFmtId="0" fontId="8" fillId="4" borderId="141" xfId="4" applyNumberFormat="1" applyFont="1" applyFill="1" applyBorder="1" applyAlignment="1">
      <alignment horizontal="center" vertical="center"/>
    </xf>
    <xf numFmtId="49" fontId="8" fillId="4" borderId="141" xfId="4" applyNumberFormat="1" applyFont="1" applyFill="1" applyBorder="1" applyAlignment="1">
      <alignment horizontal="center" vertical="center"/>
    </xf>
    <xf numFmtId="49" fontId="8" fillId="4" borderId="141" xfId="4" applyNumberFormat="1" applyFont="1" applyFill="1" applyBorder="1" applyAlignment="1">
      <alignment vertical="center"/>
    </xf>
    <xf numFmtId="49" fontId="8" fillId="4" borderId="141" xfId="4" applyNumberFormat="1" applyFont="1" applyFill="1" applyBorder="1" applyAlignment="1">
      <alignment horizontal="left" vertical="center"/>
    </xf>
    <xf numFmtId="0" fontId="8" fillId="4" borderId="141" xfId="4" applyFont="1" applyFill="1" applyBorder="1" applyAlignment="1">
      <alignment horizontal="center" vertical="center"/>
    </xf>
    <xf numFmtId="49" fontId="8" fillId="9" borderId="141" xfId="4" applyNumberFormat="1" applyFont="1" applyFill="1" applyBorder="1" applyAlignment="1">
      <alignment horizontal="center" vertical="center" wrapText="1"/>
    </xf>
    <xf numFmtId="0" fontId="8" fillId="4" borderId="141" xfId="4" applyFont="1" applyFill="1" applyBorder="1" applyAlignment="1">
      <alignment vertical="center"/>
    </xf>
    <xf numFmtId="0" fontId="8" fillId="4" borderId="141" xfId="4" applyNumberFormat="1" applyFont="1" applyFill="1" applyBorder="1" applyAlignment="1">
      <alignment vertical="top"/>
    </xf>
    <xf numFmtId="49" fontId="8" fillId="17" borderId="141" xfId="4" applyNumberFormat="1" applyFont="1" applyFill="1" applyBorder="1" applyAlignment="1">
      <alignment horizontal="left" vertical="center"/>
    </xf>
    <xf numFmtId="0" fontId="8" fillId="4" borderId="141" xfId="4" applyNumberFormat="1" applyFont="1" applyFill="1" applyBorder="1" applyAlignment="1">
      <alignment vertical="top" wrapText="1"/>
    </xf>
    <xf numFmtId="0" fontId="8" fillId="17" borderId="141" xfId="4" applyNumberFormat="1" applyFont="1" applyFill="1" applyBorder="1" applyAlignment="1">
      <alignment vertical="top" wrapText="1"/>
    </xf>
    <xf numFmtId="49" fontId="19" fillId="4" borderId="141" xfId="4" applyNumberFormat="1" applyFont="1" applyFill="1" applyBorder="1" applyAlignment="1">
      <alignment horizontal="center" vertical="center"/>
    </xf>
    <xf numFmtId="0" fontId="29" fillId="4" borderId="141" xfId="4" applyFont="1" applyFill="1" applyBorder="1" applyAlignment="1">
      <alignment horizontal="center" vertical="center"/>
    </xf>
    <xf numFmtId="0" fontId="23" fillId="17" borderId="141" xfId="4" applyNumberFormat="1" applyFont="1" applyFill="1" applyBorder="1" applyAlignment="1">
      <alignment vertical="top" wrapText="1"/>
    </xf>
    <xf numFmtId="49" fontId="23" fillId="17" borderId="141" xfId="4" applyNumberFormat="1" applyFont="1" applyFill="1" applyBorder="1" applyAlignment="1">
      <alignment horizontal="center" vertical="center"/>
    </xf>
    <xf numFmtId="0" fontId="8" fillId="4" borderId="141" xfId="4" applyFont="1" applyFill="1" applyBorder="1" applyAlignment="1">
      <alignment horizontal="center" vertical="center" wrapText="1"/>
    </xf>
    <xf numFmtId="49" fontId="23" fillId="17" borderId="141" xfId="4" applyNumberFormat="1" applyFont="1" applyFill="1" applyBorder="1" applyAlignment="1">
      <alignment horizontal="left" vertical="center"/>
    </xf>
    <xf numFmtId="49" fontId="29" fillId="17" borderId="141" xfId="4" applyNumberFormat="1" applyFont="1" applyFill="1" applyBorder="1" applyAlignment="1">
      <alignment horizontal="center" vertical="center"/>
    </xf>
    <xf numFmtId="0" fontId="40" fillId="0" borderId="141" xfId="4" applyFont="1" applyBorder="1" applyAlignment="1">
      <alignment horizontal="center" vertical="center"/>
    </xf>
    <xf numFmtId="0" fontId="23" fillId="0" borderId="141" xfId="4" applyFont="1" applyBorder="1" applyAlignment="1">
      <alignment horizontal="center" vertical="center"/>
    </xf>
    <xf numFmtId="0" fontId="23" fillId="17" borderId="141" xfId="4" applyFont="1" applyFill="1" applyBorder="1" applyAlignment="1">
      <alignment horizontal="center" vertical="center"/>
    </xf>
    <xf numFmtId="0" fontId="26" fillId="0" borderId="141" xfId="4" applyFont="1" applyBorder="1" applyAlignment="1">
      <alignment horizontal="center" vertical="center"/>
    </xf>
    <xf numFmtId="0" fontId="8" fillId="22" borderId="141" xfId="2" applyNumberFormat="1" applyFont="1" applyFill="1" applyBorder="1" applyAlignment="1">
      <alignment horizontal="center" vertical="center" wrapText="1"/>
    </xf>
    <xf numFmtId="0" fontId="8" fillId="0" borderId="141" xfId="4" applyFont="1" applyBorder="1" applyAlignment="1">
      <alignment horizontal="center" vertical="center"/>
    </xf>
    <xf numFmtId="0" fontId="23" fillId="4" borderId="141" xfId="4" applyNumberFormat="1" applyFont="1" applyFill="1" applyBorder="1" applyAlignment="1">
      <alignment vertical="top" wrapText="1"/>
    </xf>
    <xf numFmtId="49" fontId="8" fillId="17" borderId="141" xfId="4" applyNumberFormat="1" applyFont="1" applyFill="1" applyBorder="1" applyAlignment="1">
      <alignment horizontal="center" vertical="center"/>
    </xf>
    <xf numFmtId="0" fontId="30" fillId="0" borderId="141" xfId="4" applyFont="1" applyBorder="1" applyAlignment="1">
      <alignment vertical="center"/>
    </xf>
    <xf numFmtId="49" fontId="8" fillId="4" borderId="141" xfId="4" applyNumberFormat="1" applyFont="1" applyFill="1" applyBorder="1" applyAlignment="1">
      <alignment horizontal="center" vertical="center" wrapText="1"/>
    </xf>
    <xf numFmtId="0" fontId="8" fillId="4" borderId="141" xfId="4" applyNumberFormat="1" applyFont="1" applyFill="1" applyBorder="1" applyAlignment="1">
      <alignment horizontal="left" vertical="top" wrapText="1"/>
    </xf>
    <xf numFmtId="0" fontId="40" fillId="0" borderId="141" xfId="4" applyFont="1" applyFill="1" applyBorder="1" applyAlignment="1">
      <alignment horizontal="center" vertical="center"/>
    </xf>
    <xf numFmtId="0" fontId="8" fillId="4" borderId="141" xfId="4" applyNumberFormat="1" applyFont="1" applyFill="1" applyBorder="1" applyAlignment="1">
      <alignment vertical="center" wrapText="1"/>
    </xf>
    <xf numFmtId="0" fontId="26" fillId="17" borderId="141" xfId="4" applyFont="1" applyFill="1" applyBorder="1" applyAlignment="1">
      <alignment horizontal="left" vertical="center"/>
    </xf>
    <xf numFmtId="0" fontId="40" fillId="0" borderId="141" xfId="4" applyFont="1" applyBorder="1">
      <alignment vertical="center"/>
    </xf>
    <xf numFmtId="0" fontId="40" fillId="0" borderId="141" xfId="4" applyFont="1" applyBorder="1" applyAlignment="1">
      <alignment vertical="top"/>
    </xf>
    <xf numFmtId="0" fontId="40" fillId="0" borderId="141" xfId="4" applyFont="1" applyBorder="1" applyAlignment="1">
      <alignment vertical="center" wrapText="1"/>
    </xf>
    <xf numFmtId="0" fontId="26" fillId="4" borderId="141" xfId="4" applyNumberFormat="1" applyFont="1" applyFill="1" applyBorder="1" applyAlignment="1">
      <alignment vertical="top" wrapText="1"/>
    </xf>
    <xf numFmtId="49" fontId="5" fillId="4" borderId="141" xfId="4" applyNumberFormat="1" applyFont="1" applyFill="1" applyBorder="1" applyAlignment="1">
      <alignment horizontal="center" vertical="top"/>
    </xf>
    <xf numFmtId="49" fontId="8" fillId="4" borderId="141" xfId="4" applyNumberFormat="1" applyFont="1" applyFill="1" applyBorder="1" applyAlignment="1">
      <alignment horizontal="center" vertical="top" wrapText="1"/>
    </xf>
    <xf numFmtId="0" fontId="46" fillId="0" borderId="141" xfId="5" applyFont="1" applyFill="1" applyBorder="1" applyAlignment="1">
      <alignment horizontal="left" vertical="top" wrapText="1"/>
    </xf>
    <xf numFmtId="0" fontId="23" fillId="0" borderId="141" xfId="5" applyFont="1" applyFill="1" applyBorder="1" applyAlignment="1">
      <alignment horizontal="left" vertical="top" wrapText="1"/>
    </xf>
    <xf numFmtId="49" fontId="8" fillId="13" borderId="141" xfId="4" applyNumberFormat="1" applyFont="1" applyFill="1" applyBorder="1" applyAlignment="1">
      <alignment horizontal="center" vertical="center" wrapText="1"/>
    </xf>
    <xf numFmtId="49" fontId="9" fillId="11" borderId="84" xfId="4" applyNumberFormat="1" applyFont="1" applyFill="1" applyBorder="1" applyAlignment="1">
      <alignment horizontal="center" vertical="center" wrapText="1"/>
    </xf>
    <xf numFmtId="0" fontId="9" fillId="11" borderId="84" xfId="4" applyNumberFormat="1" applyFont="1" applyFill="1" applyBorder="1" applyAlignment="1">
      <alignment horizontal="center" vertical="center" wrapText="1"/>
    </xf>
    <xf numFmtId="0" fontId="8" fillId="4" borderId="142" xfId="4" applyNumberFormat="1" applyFont="1" applyFill="1" applyBorder="1" applyAlignment="1">
      <alignment horizontal="center" vertical="center"/>
    </xf>
    <xf numFmtId="0" fontId="8" fillId="4" borderId="143" xfId="4" applyFont="1" applyFill="1" applyBorder="1" applyAlignment="1">
      <alignment vertical="top"/>
    </xf>
    <xf numFmtId="49" fontId="24" fillId="4" borderId="143" xfId="4" applyNumberFormat="1" applyFont="1" applyFill="1" applyBorder="1" applyAlignment="1">
      <alignment vertical="center"/>
    </xf>
    <xf numFmtId="0" fontId="8" fillId="17" borderId="143" xfId="4" applyFont="1" applyFill="1" applyBorder="1" applyAlignment="1">
      <alignment vertical="top"/>
    </xf>
    <xf numFmtId="0" fontId="8" fillId="17" borderId="143" xfId="4" applyFont="1" applyFill="1" applyBorder="1" applyAlignment="1">
      <alignment vertical="top" wrapText="1"/>
    </xf>
    <xf numFmtId="0" fontId="8" fillId="4" borderId="143" xfId="4" applyFont="1" applyFill="1" applyBorder="1" applyAlignment="1">
      <alignment vertical="top" wrapText="1"/>
    </xf>
    <xf numFmtId="49" fontId="8" fillId="16" borderId="143" xfId="4" applyNumberFormat="1" applyFont="1" applyFill="1" applyBorder="1" applyAlignment="1">
      <alignment vertical="center" wrapText="1"/>
    </xf>
    <xf numFmtId="0" fontId="8" fillId="4" borderId="143" xfId="4" applyFont="1" applyFill="1" applyBorder="1" applyAlignment="1">
      <alignment vertical="center" wrapText="1"/>
    </xf>
    <xf numFmtId="49" fontId="24" fillId="4" borderId="143" xfId="4" applyNumberFormat="1" applyFont="1" applyFill="1" applyBorder="1" applyAlignment="1">
      <alignment horizontal="left" vertical="center"/>
    </xf>
    <xf numFmtId="0" fontId="29" fillId="4" borderId="143" xfId="4" applyFont="1" applyFill="1" applyBorder="1" applyAlignment="1">
      <alignment vertical="top" wrapText="1"/>
    </xf>
    <xf numFmtId="0" fontId="23" fillId="4" borderId="143" xfId="4" applyFont="1" applyFill="1" applyBorder="1" applyAlignment="1">
      <alignment vertical="top" wrapText="1"/>
    </xf>
    <xf numFmtId="0" fontId="24" fillId="4" borderId="143" xfId="4" applyFont="1" applyFill="1" applyBorder="1" applyAlignment="1">
      <alignment vertical="center" wrapText="1"/>
    </xf>
    <xf numFmtId="0" fontId="8" fillId="4" borderId="143" xfId="4" applyFont="1" applyFill="1" applyBorder="1" applyAlignment="1">
      <alignment horizontal="center" vertical="center" wrapText="1"/>
    </xf>
    <xf numFmtId="0" fontId="20" fillId="4" borderId="143" xfId="4" applyFont="1" applyFill="1" applyBorder="1" applyAlignment="1">
      <alignment horizontal="left" vertical="top" wrapText="1"/>
    </xf>
    <xf numFmtId="0" fontId="8" fillId="4" borderId="143" xfId="4" applyFont="1" applyFill="1" applyBorder="1" applyAlignment="1">
      <alignment horizontal="left" vertical="top" wrapText="1"/>
    </xf>
    <xf numFmtId="49" fontId="8" fillId="4" borderId="143" xfId="4" applyNumberFormat="1" applyFont="1" applyFill="1" applyBorder="1" applyAlignment="1">
      <alignment horizontal="left" vertical="top" wrapText="1"/>
    </xf>
    <xf numFmtId="0" fontId="40" fillId="0" borderId="143" xfId="4" applyFont="1" applyFill="1" applyBorder="1" applyAlignment="1">
      <alignment horizontal="left" vertical="top" wrapText="1"/>
    </xf>
    <xf numFmtId="49" fontId="23" fillId="17" borderId="143" xfId="4" applyNumberFormat="1" applyFont="1" applyFill="1" applyBorder="1" applyAlignment="1">
      <alignment vertical="top" wrapText="1"/>
    </xf>
    <xf numFmtId="49" fontId="8" fillId="17" borderId="143" xfId="4" applyNumberFormat="1" applyFont="1" applyFill="1" applyBorder="1" applyAlignment="1">
      <alignment vertical="top" wrapText="1"/>
    </xf>
    <xf numFmtId="0" fontId="8" fillId="17" borderId="143" xfId="4" applyNumberFormat="1" applyFont="1" applyFill="1" applyBorder="1" applyAlignment="1">
      <alignment vertical="top" wrapText="1"/>
    </xf>
    <xf numFmtId="0" fontId="8" fillId="4" borderId="144" xfId="4" applyNumberFormat="1" applyFont="1" applyFill="1" applyBorder="1" applyAlignment="1">
      <alignment horizontal="center" vertical="center"/>
    </xf>
    <xf numFmtId="49" fontId="8" fillId="4" borderId="144" xfId="4" applyNumberFormat="1" applyFont="1" applyFill="1" applyBorder="1" applyAlignment="1">
      <alignment horizontal="center" vertical="center"/>
    </xf>
    <xf numFmtId="49" fontId="8" fillId="4" borderId="144" xfId="4" applyNumberFormat="1" applyFont="1" applyFill="1" applyBorder="1" applyAlignment="1">
      <alignment vertical="center"/>
    </xf>
    <xf numFmtId="49" fontId="8" fillId="4" borderId="144" xfId="4" applyNumberFormat="1" applyFont="1" applyFill="1" applyBorder="1" applyAlignment="1">
      <alignment horizontal="left" vertical="center"/>
    </xf>
    <xf numFmtId="0" fontId="8" fillId="4" borderId="144" xfId="4" applyFont="1" applyFill="1" applyBorder="1" applyAlignment="1">
      <alignment horizontal="center" vertical="center"/>
    </xf>
    <xf numFmtId="49" fontId="8" fillId="9" borderId="144" xfId="4" applyNumberFormat="1" applyFont="1" applyFill="1" applyBorder="1" applyAlignment="1">
      <alignment horizontal="center" vertical="center" wrapText="1"/>
    </xf>
    <xf numFmtId="0" fontId="8" fillId="4" borderId="144" xfId="4" applyFont="1" applyFill="1" applyBorder="1" applyAlignment="1">
      <alignment vertical="center"/>
    </xf>
    <xf numFmtId="0" fontId="8" fillId="4" borderId="144" xfId="4" applyNumberFormat="1" applyFont="1" applyFill="1" applyBorder="1" applyAlignment="1">
      <alignment vertical="top" wrapText="1"/>
    </xf>
    <xf numFmtId="0" fontId="8" fillId="4" borderId="145" xfId="4" applyFont="1" applyFill="1" applyBorder="1" applyAlignment="1">
      <alignment vertical="top" wrapText="1"/>
    </xf>
    <xf numFmtId="0" fontId="8" fillId="4" borderId="143" xfId="4" applyFont="1" applyFill="1" applyBorder="1" applyAlignment="1">
      <alignment horizontal="left" vertical="center" wrapText="1"/>
    </xf>
    <xf numFmtId="0" fontId="30" fillId="0" borderId="146" xfId="0" applyNumberFormat="1" applyFont="1" applyBorder="1" applyAlignment="1">
      <alignment vertical="center"/>
    </xf>
    <xf numFmtId="0" fontId="0" fillId="0" borderId="146" xfId="0" applyNumberFormat="1" applyFont="1" applyBorder="1" applyAlignment="1">
      <alignment vertical="center"/>
    </xf>
    <xf numFmtId="0" fontId="30" fillId="0" borderId="146" xfId="0" applyNumberFormat="1" applyFont="1" applyBorder="1" applyAlignment="1">
      <alignment horizontal="left" vertical="center"/>
    </xf>
    <xf numFmtId="49" fontId="8" fillId="4" borderId="146" xfId="4" applyNumberFormat="1" applyFont="1" applyFill="1" applyBorder="1" applyAlignment="1">
      <alignment horizontal="left" vertical="center"/>
    </xf>
    <xf numFmtId="49" fontId="8" fillId="4" borderId="146" xfId="4" applyNumberFormat="1" applyFont="1" applyFill="1" applyBorder="1" applyAlignment="1">
      <alignment vertical="center"/>
    </xf>
    <xf numFmtId="0" fontId="8" fillId="4" borderId="146" xfId="4" applyNumberFormat="1" applyFont="1" applyFill="1" applyBorder="1" applyAlignment="1">
      <alignment vertical="top" wrapText="1"/>
    </xf>
    <xf numFmtId="0" fontId="8" fillId="4" borderId="147" xfId="4" applyFont="1" applyFill="1" applyBorder="1" applyAlignment="1">
      <alignment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49" fontId="5" fillId="3" borderId="147" xfId="0" applyNumberFormat="1" applyFont="1" applyFill="1" applyBorder="1" applyAlignment="1">
      <alignment horizontal="center" vertical="center"/>
    </xf>
    <xf numFmtId="0" fontId="30" fillId="0" borderId="147" xfId="0" applyNumberFormat="1" applyFont="1" applyBorder="1" applyAlignment="1">
      <alignment vertical="center"/>
    </xf>
    <xf numFmtId="0" fontId="5" fillId="3" borderId="147" xfId="0" applyFont="1" applyFill="1" applyBorder="1" applyAlignment="1">
      <alignment horizontal="center" vertical="center"/>
    </xf>
    <xf numFmtId="14" fontId="5" fillId="3" borderId="147" xfId="0" applyNumberFormat="1" applyFont="1" applyFill="1" applyBorder="1" applyAlignment="1">
      <alignment horizontal="center" vertical="center"/>
    </xf>
    <xf numFmtId="0" fontId="0" fillId="0" borderId="147" xfId="0" applyNumberFormat="1" applyFont="1" applyBorder="1" applyAlignment="1">
      <alignment vertical="center"/>
    </xf>
    <xf numFmtId="49" fontId="29" fillId="4" borderId="146" xfId="4" applyNumberFormat="1" applyFont="1" applyFill="1" applyBorder="1" applyAlignment="1">
      <alignment horizontal="center" vertical="center"/>
    </xf>
    <xf numFmtId="0" fontId="8" fillId="4" borderId="74" xfId="0" applyFont="1" applyFill="1" applyBorder="1" applyAlignment="1">
      <alignment horizontal="center" vertical="center"/>
    </xf>
    <xf numFmtId="0" fontId="8" fillId="4" borderId="139" xfId="4" applyFont="1" applyFill="1" applyBorder="1" applyAlignment="1">
      <alignment horizontal="center" vertical="center"/>
    </xf>
    <xf numFmtId="0" fontId="30" fillId="4" borderId="118" xfId="4" applyFont="1" applyFill="1" applyBorder="1" applyAlignment="1">
      <alignment vertical="center"/>
    </xf>
    <xf numFmtId="1" fontId="5" fillId="4" borderId="148" xfId="4" applyNumberFormat="1" applyFont="1" applyFill="1" applyBorder="1" applyAlignment="1">
      <alignment horizontal="center" vertical="center" wrapText="1"/>
    </xf>
    <xf numFmtId="49" fontId="8" fillId="4" borderId="134" xfId="4" applyNumberFormat="1" applyFont="1" applyFill="1" applyBorder="1" applyAlignment="1">
      <alignment horizontal="center" vertical="center"/>
    </xf>
    <xf numFmtId="49" fontId="8" fillId="5" borderId="148" xfId="4" applyNumberFormat="1" applyFont="1" applyFill="1" applyBorder="1" applyAlignment="1">
      <alignment horizontal="center" vertical="center" wrapText="1"/>
    </xf>
    <xf numFmtId="0" fontId="8" fillId="4" borderId="134" xfId="4" applyNumberFormat="1" applyFont="1" applyFill="1" applyBorder="1" applyAlignment="1">
      <alignment horizontal="center" vertical="center"/>
    </xf>
    <xf numFmtId="0" fontId="17" fillId="4" borderId="149" xfId="4" applyFont="1" applyFill="1" applyBorder="1" applyAlignment="1">
      <alignment vertical="center" wrapText="1"/>
    </xf>
    <xf numFmtId="49" fontId="8" fillId="2" borderId="148" xfId="4" applyNumberFormat="1" applyFont="1" applyFill="1" applyBorder="1" applyAlignment="1">
      <alignment horizontal="center" vertical="center"/>
    </xf>
    <xf numFmtId="49" fontId="8" fillId="7" borderId="148" xfId="4" applyNumberFormat="1" applyFont="1" applyFill="1" applyBorder="1" applyAlignment="1">
      <alignment horizontal="center" vertical="center" wrapText="1"/>
    </xf>
    <xf numFmtId="49" fontId="8" fillId="6" borderId="148" xfId="4" applyNumberFormat="1" applyFont="1" applyFill="1" applyBorder="1" applyAlignment="1">
      <alignment horizontal="center" vertical="center" wrapText="1"/>
    </xf>
    <xf numFmtId="0" fontId="8" fillId="4" borderId="150" xfId="4" applyFont="1" applyFill="1" applyBorder="1" applyAlignment="1">
      <alignment horizontal="center" vertical="center"/>
    </xf>
    <xf numFmtId="0" fontId="8" fillId="4" borderId="151" xfId="4" applyFont="1" applyFill="1" applyBorder="1" applyAlignment="1">
      <alignment horizontal="center" vertical="center"/>
    </xf>
    <xf numFmtId="0" fontId="8" fillId="4" borderId="152" xfId="4" applyFont="1" applyFill="1" applyBorder="1" applyAlignment="1">
      <alignment vertical="center" wrapText="1"/>
    </xf>
    <xf numFmtId="49" fontId="8" fillId="12" borderId="148" xfId="4" applyNumberFormat="1" applyFont="1" applyFill="1" applyBorder="1" applyAlignment="1">
      <alignment horizontal="center" vertical="center" wrapText="1"/>
    </xf>
    <xf numFmtId="49" fontId="8" fillId="9" borderId="148" xfId="4" applyNumberFormat="1" applyFont="1" applyFill="1" applyBorder="1" applyAlignment="1">
      <alignment horizontal="center" vertical="center" wrapText="1"/>
    </xf>
    <xf numFmtId="0" fontId="8" fillId="4" borderId="153" xfId="4" applyFont="1" applyFill="1" applyBorder="1" applyAlignment="1">
      <alignment horizontal="center" vertical="center"/>
    </xf>
    <xf numFmtId="0" fontId="30" fillId="4" borderId="154" xfId="4" applyFont="1" applyFill="1" applyBorder="1" applyAlignment="1">
      <alignment vertical="center"/>
    </xf>
    <xf numFmtId="49" fontId="8" fillId="10" borderId="148" xfId="4" applyNumberFormat="1" applyFont="1" applyFill="1" applyBorder="1" applyAlignment="1">
      <alignment horizontal="center" vertical="center" wrapText="1"/>
    </xf>
    <xf numFmtId="0" fontId="17" fillId="4" borderId="38" xfId="4" applyFont="1" applyFill="1" applyBorder="1" applyAlignment="1">
      <alignment vertical="center"/>
    </xf>
    <xf numFmtId="0" fontId="17" fillId="4" borderId="3" xfId="4" applyFont="1" applyFill="1" applyBorder="1" applyAlignment="1">
      <alignment vertical="center"/>
    </xf>
    <xf numFmtId="0" fontId="17" fillId="4" borderId="3" xfId="4" applyFont="1" applyFill="1" applyBorder="1" applyAlignment="1">
      <alignment vertical="top" wrapText="1"/>
    </xf>
    <xf numFmtId="49" fontId="9" fillId="11" borderId="55" xfId="4" applyNumberFormat="1" applyFont="1" applyFill="1" applyBorder="1" applyAlignment="1">
      <alignment horizontal="center" vertical="center" wrapText="1"/>
    </xf>
    <xf numFmtId="49" fontId="9" fillId="11" borderId="110" xfId="4" applyNumberFormat="1" applyFont="1" applyFill="1" applyBorder="1" applyAlignment="1">
      <alignment horizontal="center" vertical="center" wrapText="1"/>
    </xf>
    <xf numFmtId="49" fontId="9" fillId="11" borderId="28" xfId="4" applyNumberFormat="1" applyFont="1" applyFill="1" applyBorder="1" applyAlignment="1">
      <alignment horizontal="center" vertical="center" wrapText="1"/>
    </xf>
    <xf numFmtId="49" fontId="9" fillId="11" borderId="135"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center"/>
    </xf>
    <xf numFmtId="49" fontId="5" fillId="4" borderId="147" xfId="4" applyNumberFormat="1" applyFont="1" applyFill="1" applyBorder="1" applyAlignment="1">
      <alignment vertical="center"/>
    </xf>
    <xf numFmtId="49" fontId="31" fillId="4" borderId="147" xfId="4" applyNumberFormat="1" applyFont="1" applyFill="1" applyBorder="1" applyAlignment="1">
      <alignment horizontal="center" vertical="center"/>
    </xf>
    <xf numFmtId="49" fontId="8" fillId="9" borderId="147"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top" wrapText="1"/>
    </xf>
    <xf numFmtId="0" fontId="30" fillId="0" borderId="147" xfId="4" applyNumberFormat="1" applyFont="1" applyBorder="1" applyAlignment="1">
      <alignment vertical="center"/>
    </xf>
    <xf numFmtId="0" fontId="30" fillId="0" borderId="147" xfId="4" applyBorder="1">
      <alignment vertical="center"/>
    </xf>
    <xf numFmtId="0" fontId="30" fillId="0" borderId="147" xfId="4" applyFont="1" applyBorder="1">
      <alignment vertical="center"/>
    </xf>
    <xf numFmtId="0" fontId="8" fillId="4" borderId="147" xfId="4" applyFont="1" applyFill="1" applyBorder="1" applyAlignment="1">
      <alignment vertical="center" wrapText="1"/>
    </xf>
    <xf numFmtId="0" fontId="8" fillId="4" borderId="147" xfId="4" applyFont="1" applyFill="1" applyBorder="1" applyAlignment="1">
      <alignment horizontal="center" vertical="top" wrapText="1"/>
    </xf>
    <xf numFmtId="49" fontId="8" fillId="4" borderId="109" xfId="4" applyNumberFormat="1" applyFont="1" applyFill="1" applyBorder="1" applyAlignment="1">
      <alignment vertical="top" wrapText="1"/>
    </xf>
    <xf numFmtId="0" fontId="8" fillId="4" borderId="147" xfId="4" applyFont="1" applyFill="1" applyBorder="1" applyAlignment="1">
      <alignment horizontal="center" vertical="top"/>
    </xf>
    <xf numFmtId="0" fontId="8" fillId="4" borderId="147" xfId="4" applyFont="1" applyFill="1" applyBorder="1" applyAlignment="1">
      <alignment vertical="top" wrapText="1"/>
    </xf>
    <xf numFmtId="0" fontId="8" fillId="4" borderId="109" xfId="4" applyFont="1" applyFill="1" applyBorder="1" applyAlignment="1">
      <alignment vertical="top" wrapText="1"/>
    </xf>
    <xf numFmtId="0" fontId="30" fillId="4" borderId="147" xfId="4" applyFont="1" applyFill="1" applyBorder="1" applyAlignment="1">
      <alignment vertical="center"/>
    </xf>
    <xf numFmtId="0" fontId="23" fillId="4" borderId="147" xfId="4" applyFont="1" applyFill="1" applyBorder="1" applyAlignment="1">
      <alignment vertical="center" wrapText="1"/>
    </xf>
    <xf numFmtId="0" fontId="31" fillId="4" borderId="147" xfId="4" applyFont="1" applyFill="1" applyBorder="1" applyAlignment="1">
      <alignment horizontal="center" vertical="center"/>
    </xf>
    <xf numFmtId="49" fontId="50" fillId="4" borderId="147" xfId="4" applyNumberFormat="1" applyFont="1" applyFill="1" applyBorder="1" applyAlignment="1">
      <alignment horizontal="center" vertical="center"/>
    </xf>
    <xf numFmtId="0" fontId="30" fillId="4" borderId="109" xfId="4" applyFont="1" applyFill="1" applyBorder="1" applyAlignment="1">
      <alignment vertical="center" wrapText="1"/>
    </xf>
    <xf numFmtId="0" fontId="23" fillId="4" borderId="109" xfId="4" applyFont="1" applyFill="1" applyBorder="1" applyAlignment="1">
      <alignment vertical="top" wrapText="1"/>
    </xf>
    <xf numFmtId="0" fontId="30" fillId="0" borderId="17" xfId="4" applyNumberFormat="1" applyFont="1" applyBorder="1" applyAlignment="1">
      <alignment vertical="center" wrapText="1"/>
    </xf>
    <xf numFmtId="1" fontId="5" fillId="4" borderId="134" xfId="4" applyNumberFormat="1" applyFont="1" applyFill="1" applyBorder="1" applyAlignment="1">
      <alignment horizontal="center" vertical="center" wrapText="1"/>
    </xf>
    <xf numFmtId="49" fontId="8" fillId="5" borderId="134" xfId="4" applyNumberFormat="1" applyFont="1" applyFill="1" applyBorder="1" applyAlignment="1">
      <alignment horizontal="center" vertical="center" wrapText="1"/>
    </xf>
    <xf numFmtId="49" fontId="8" fillId="2" borderId="134" xfId="4" applyNumberFormat="1" applyFont="1" applyFill="1" applyBorder="1" applyAlignment="1">
      <alignment horizontal="center" vertical="center"/>
    </xf>
    <xf numFmtId="49" fontId="8" fillId="7" borderId="134" xfId="4" applyNumberFormat="1" applyFont="1" applyFill="1" applyBorder="1" applyAlignment="1">
      <alignment horizontal="center" vertical="center" wrapText="1"/>
    </xf>
    <xf numFmtId="49" fontId="8" fillId="6" borderId="134" xfId="4" applyNumberFormat="1" applyFont="1" applyFill="1" applyBorder="1" applyAlignment="1">
      <alignment horizontal="center" vertical="center" wrapText="1"/>
    </xf>
    <xf numFmtId="0" fontId="8" fillId="4" borderId="152" xfId="4" applyFont="1" applyFill="1" applyBorder="1" applyAlignment="1">
      <alignment vertical="center"/>
    </xf>
    <xf numFmtId="49" fontId="8" fillId="12" borderId="134" xfId="4" applyNumberFormat="1" applyFont="1" applyFill="1" applyBorder="1" applyAlignment="1">
      <alignment horizontal="center" vertical="center" wrapText="1"/>
    </xf>
    <xf numFmtId="49" fontId="8" fillId="9" borderId="134" xfId="4" applyNumberFormat="1" applyFont="1" applyFill="1" applyBorder="1" applyAlignment="1">
      <alignment horizontal="center" vertical="center" wrapText="1"/>
    </xf>
    <xf numFmtId="0" fontId="30" fillId="4" borderId="124" xfId="4" applyFont="1" applyFill="1" applyBorder="1" applyAlignment="1">
      <alignment vertical="center"/>
    </xf>
    <xf numFmtId="49" fontId="8" fillId="10" borderId="134" xfId="4" applyNumberFormat="1" applyFont="1" applyFill="1" applyBorder="1" applyAlignment="1">
      <alignment horizontal="center" vertical="center" wrapText="1"/>
    </xf>
    <xf numFmtId="49" fontId="9" fillId="11" borderId="147" xfId="4" applyNumberFormat="1" applyFont="1" applyFill="1" applyBorder="1" applyAlignment="1">
      <alignment horizontal="center" vertical="center" wrapText="1"/>
    </xf>
    <xf numFmtId="49" fontId="9" fillId="11" borderId="113" xfId="4" applyNumberFormat="1" applyFont="1" applyFill="1" applyBorder="1" applyAlignment="1">
      <alignment horizontal="center" vertical="center" wrapText="1"/>
    </xf>
    <xf numFmtId="49" fontId="5" fillId="17" borderId="147" xfId="4" applyNumberFormat="1" applyFont="1" applyFill="1" applyBorder="1" applyAlignment="1">
      <alignment vertical="center"/>
    </xf>
    <xf numFmtId="0" fontId="30" fillId="17" borderId="147" xfId="4" applyFill="1" applyBorder="1">
      <alignment vertical="center"/>
    </xf>
    <xf numFmtId="49" fontId="8" fillId="4" borderId="155" xfId="4" applyNumberFormat="1" applyFont="1" applyFill="1" applyBorder="1" applyAlignment="1">
      <alignment horizontal="center" vertical="center"/>
    </xf>
    <xf numFmtId="0" fontId="30" fillId="17" borderId="147" xfId="4" applyFont="1" applyFill="1" applyBorder="1">
      <alignment vertical="center"/>
    </xf>
    <xf numFmtId="49" fontId="31" fillId="4" borderId="155" xfId="4" applyNumberFormat="1" applyFont="1" applyFill="1" applyBorder="1" applyAlignment="1">
      <alignment horizontal="center" vertical="center"/>
    </xf>
    <xf numFmtId="49" fontId="8" fillId="4" borderId="147" xfId="4" applyNumberFormat="1" applyFont="1" applyFill="1" applyBorder="1" applyAlignment="1">
      <alignment vertical="center" wrapText="1"/>
    </xf>
    <xf numFmtId="49" fontId="8" fillId="4" borderId="147" xfId="4" applyNumberFormat="1" applyFont="1" applyFill="1" applyBorder="1" applyAlignment="1">
      <alignment vertical="top" wrapText="1"/>
    </xf>
    <xf numFmtId="0" fontId="31" fillId="4" borderId="155" xfId="4" applyFont="1" applyFill="1" applyBorder="1" applyAlignment="1">
      <alignment horizontal="center" vertical="center"/>
    </xf>
    <xf numFmtId="0" fontId="8" fillId="4" borderId="147" xfId="4" applyNumberFormat="1" applyFont="1" applyFill="1" applyBorder="1" applyAlignment="1">
      <alignment vertical="top" wrapText="1"/>
    </xf>
    <xf numFmtId="0" fontId="30" fillId="0" borderId="155" xfId="4" applyNumberFormat="1" applyFont="1" applyBorder="1" applyAlignment="1">
      <alignment vertical="center"/>
    </xf>
    <xf numFmtId="0" fontId="30" fillId="0" borderId="155" xfId="4" applyFont="1" applyBorder="1" applyAlignment="1">
      <alignment vertical="center"/>
    </xf>
    <xf numFmtId="0" fontId="30" fillId="0" borderId="104" xfId="4" applyNumberFormat="1" applyFont="1" applyBorder="1" applyAlignment="1">
      <alignment horizontal="center" vertical="center" wrapText="1"/>
    </xf>
    <xf numFmtId="49" fontId="9" fillId="11" borderId="156" xfId="4" applyNumberFormat="1" applyFont="1" applyFill="1" applyBorder="1" applyAlignment="1">
      <alignment horizontal="center" vertical="center" wrapText="1"/>
    </xf>
    <xf numFmtId="49" fontId="8" fillId="4" borderId="109" xfId="4" applyNumberFormat="1" applyFont="1" applyFill="1" applyBorder="1" applyAlignment="1">
      <alignment horizontal="center" vertical="center"/>
    </xf>
    <xf numFmtId="0" fontId="8" fillId="4" borderId="109" xfId="4" applyFont="1" applyFill="1" applyBorder="1" applyAlignment="1">
      <alignment vertical="center" wrapText="1"/>
    </xf>
    <xf numFmtId="0" fontId="23" fillId="0" borderId="72" xfId="3"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147" xfId="0" applyNumberFormat="1" applyFont="1" applyFill="1" applyBorder="1" applyAlignment="1">
      <alignment horizontal="center" vertical="center"/>
    </xf>
    <xf numFmtId="49" fontId="8" fillId="4" borderId="147" xfId="0" applyNumberFormat="1" applyFont="1" applyFill="1" applyBorder="1" applyAlignment="1">
      <alignment vertical="center"/>
    </xf>
    <xf numFmtId="0" fontId="8" fillId="4" borderId="147" xfId="0" applyFont="1" applyFill="1" applyBorder="1" applyAlignment="1">
      <alignment horizontal="center" vertical="center"/>
    </xf>
    <xf numFmtId="0" fontId="8" fillId="4" borderId="147" xfId="0" applyFont="1" applyFill="1" applyBorder="1" applyAlignment="1">
      <alignment vertical="center"/>
    </xf>
    <xf numFmtId="0" fontId="8" fillId="4" borderId="147" xfId="0" applyNumberFormat="1" applyFont="1" applyFill="1" applyBorder="1" applyAlignment="1">
      <alignment vertical="top" wrapText="1"/>
    </xf>
    <xf numFmtId="0" fontId="8" fillId="4" borderId="143" xfId="0" applyFont="1" applyFill="1" applyBorder="1" applyAlignment="1">
      <alignment horizontal="left" vertical="center" wrapText="1"/>
    </xf>
    <xf numFmtId="0" fontId="8" fillId="4" borderId="147" xfId="0" applyFont="1" applyFill="1" applyBorder="1" applyAlignment="1">
      <alignment vertical="center" wrapText="1"/>
    </xf>
    <xf numFmtId="0" fontId="23" fillId="4" borderId="141" xfId="4" applyFont="1" applyFill="1" applyBorder="1" applyAlignment="1">
      <alignment horizontal="center" vertical="center"/>
    </xf>
    <xf numFmtId="49" fontId="23" fillId="4" borderId="141" xfId="4" applyNumberFormat="1" applyFont="1" applyFill="1" applyBorder="1" applyAlignment="1">
      <alignment horizontal="center" vertical="center"/>
    </xf>
    <xf numFmtId="49" fontId="23" fillId="4" borderId="146" xfId="4" applyNumberFormat="1" applyFont="1" applyFill="1" applyBorder="1" applyAlignment="1">
      <alignment horizontal="center" vertical="center"/>
    </xf>
    <xf numFmtId="0" fontId="23" fillId="4" borderId="141" xfId="4" applyNumberFormat="1" applyFont="1" applyFill="1" applyBorder="1" applyAlignment="1">
      <alignment horizontal="center" vertical="center"/>
    </xf>
    <xf numFmtId="0" fontId="29" fillId="4" borderId="141" xfId="4" applyNumberFormat="1" applyFont="1" applyFill="1" applyBorder="1" applyAlignment="1">
      <alignment vertical="top" wrapText="1"/>
    </xf>
    <xf numFmtId="49" fontId="26" fillId="4" borderId="71" xfId="0" applyNumberFormat="1" applyFont="1" applyFill="1" applyBorder="1" applyAlignment="1">
      <alignment vertical="center" wrapText="1"/>
    </xf>
    <xf numFmtId="0" fontId="26" fillId="4" borderId="71" xfId="0" applyFont="1" applyFill="1" applyBorder="1" applyAlignment="1">
      <alignment vertical="center"/>
    </xf>
    <xf numFmtId="0" fontId="29" fillId="4" borderId="74" xfId="0" applyFont="1" applyFill="1" applyBorder="1" applyAlignment="1">
      <alignment horizontal="center" vertical="center"/>
    </xf>
    <xf numFmtId="0" fontId="29" fillId="17" borderId="71" xfId="0" applyNumberFormat="1" applyFont="1" applyFill="1" applyBorder="1" applyAlignment="1">
      <alignment vertical="top" wrapText="1"/>
    </xf>
    <xf numFmtId="0" fontId="29" fillId="17" borderId="141" xfId="4" applyNumberFormat="1" applyFont="1" applyFill="1" applyBorder="1" applyAlignment="1">
      <alignment vertical="top" wrapText="1"/>
    </xf>
    <xf numFmtId="49" fontId="29" fillId="17" borderId="82" xfId="0" applyNumberFormat="1" applyFont="1" applyFill="1" applyBorder="1" applyAlignment="1">
      <alignment vertical="top" wrapText="1"/>
    </xf>
    <xf numFmtId="0" fontId="29" fillId="0" borderId="82" xfId="5" applyNumberFormat="1" applyFont="1" applyBorder="1" applyAlignment="1">
      <alignment horizontal="left" vertical="top" wrapText="1"/>
    </xf>
    <xf numFmtId="0" fontId="24" fillId="4" borderId="70" xfId="0" applyFont="1" applyFill="1" applyBorder="1" applyAlignment="1">
      <alignment horizontal="left" vertical="center" wrapText="1"/>
    </xf>
    <xf numFmtId="49" fontId="6" fillId="4" borderId="9"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 xfId="0" applyFont="1" applyFill="1" applyBorder="1" applyAlignment="1">
      <alignment horizontal="center" vertical="center" wrapText="1"/>
    </xf>
    <xf numFmtId="49" fontId="8" fillId="4" borderId="21" xfId="0" applyNumberFormat="1"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22" xfId="0" applyFont="1" applyFill="1" applyBorder="1" applyAlignment="1">
      <alignment horizontal="left" vertical="top" wrapText="1"/>
    </xf>
    <xf numFmtId="49" fontId="8" fillId="4" borderId="21" xfId="0" applyNumberFormat="1"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23" fillId="17" borderId="72" xfId="1" applyNumberFormat="1" applyFont="1" applyFill="1" applyBorder="1" applyAlignment="1">
      <alignment horizontal="left" vertical="center" wrapText="1"/>
    </xf>
    <xf numFmtId="0" fontId="23" fillId="17" borderId="78" xfId="1" applyNumberFormat="1" applyFont="1" applyFill="1" applyBorder="1" applyAlignment="1">
      <alignment horizontal="left" vertical="center" wrapText="1"/>
    </xf>
    <xf numFmtId="0" fontId="23" fillId="17" borderId="68" xfId="1" applyNumberFormat="1" applyFont="1" applyFill="1" applyBorder="1" applyAlignment="1">
      <alignment horizontal="left" vertical="center" wrapText="1"/>
    </xf>
    <xf numFmtId="0" fontId="24" fillId="4" borderId="95" xfId="0" applyFont="1" applyFill="1" applyBorder="1" applyAlignment="1">
      <alignment horizontal="left" vertical="center" wrapText="1"/>
    </xf>
    <xf numFmtId="0" fontId="24" fillId="4" borderId="96" xfId="0" applyFont="1" applyFill="1" applyBorder="1" applyAlignment="1">
      <alignment horizontal="left" vertical="center" wrapText="1"/>
    </xf>
    <xf numFmtId="0" fontId="24" fillId="4" borderId="64" xfId="0" applyFont="1" applyFill="1" applyBorder="1" applyAlignment="1">
      <alignment horizontal="left" vertical="center" wrapText="1"/>
    </xf>
    <xf numFmtId="0" fontId="23" fillId="0" borderId="72" xfId="3" applyNumberFormat="1" applyFont="1" applyFill="1" applyBorder="1" applyAlignment="1">
      <alignment horizontal="left" vertical="top" wrapText="1"/>
    </xf>
    <xf numFmtId="0" fontId="23" fillId="0" borderId="78" xfId="3" applyNumberFormat="1" applyFont="1" applyFill="1" applyBorder="1" applyAlignment="1">
      <alignment horizontal="left" vertical="top" wrapText="1"/>
    </xf>
    <xf numFmtId="0" fontId="23" fillId="0" borderId="68" xfId="3" applyNumberFormat="1" applyFont="1" applyFill="1" applyBorder="1" applyAlignment="1">
      <alignment horizontal="left" vertical="top" wrapText="1"/>
    </xf>
    <xf numFmtId="0" fontId="8" fillId="4" borderId="136" xfId="0" applyFont="1" applyFill="1" applyBorder="1" applyAlignment="1">
      <alignment vertical="center" wrapText="1"/>
    </xf>
    <xf numFmtId="0" fontId="8" fillId="4" borderId="138" xfId="0" applyFont="1" applyFill="1" applyBorder="1" applyAlignment="1">
      <alignment vertical="center" wrapText="1"/>
    </xf>
    <xf numFmtId="0" fontId="8" fillId="4" borderId="64" xfId="0" applyFont="1" applyFill="1" applyBorder="1" applyAlignment="1">
      <alignment vertical="center" wrapText="1"/>
    </xf>
    <xf numFmtId="0" fontId="23" fillId="0" borderId="103" xfId="3" applyNumberFormat="1" applyFont="1" applyFill="1" applyBorder="1" applyAlignment="1">
      <alignment horizontal="left" vertical="top" wrapText="1"/>
    </xf>
    <xf numFmtId="0" fontId="8" fillId="4" borderId="135" xfId="0" applyNumberFormat="1" applyFont="1" applyFill="1" applyBorder="1" applyAlignment="1">
      <alignment horizontal="left" vertical="top" wrapText="1"/>
    </xf>
    <xf numFmtId="0" fontId="8" fillId="4" borderId="137" xfId="0" applyNumberFormat="1" applyFont="1" applyFill="1" applyBorder="1" applyAlignment="1">
      <alignment horizontal="left" vertical="top" wrapText="1"/>
    </xf>
    <xf numFmtId="0" fontId="8" fillId="4" borderId="79" xfId="0" applyNumberFormat="1" applyFont="1" applyFill="1" applyBorder="1" applyAlignment="1">
      <alignment horizontal="left" vertical="top" wrapText="1"/>
    </xf>
    <xf numFmtId="49" fontId="8" fillId="4" borderId="136" xfId="0" applyNumberFormat="1" applyFont="1" applyFill="1" applyBorder="1" applyAlignment="1">
      <alignment horizontal="left" vertical="center" wrapText="1"/>
    </xf>
    <xf numFmtId="49" fontId="8" fillId="4" borderId="138" xfId="0" applyNumberFormat="1" applyFont="1" applyFill="1" applyBorder="1" applyAlignment="1">
      <alignment horizontal="left" vertical="center" wrapText="1"/>
    </xf>
    <xf numFmtId="49" fontId="8" fillId="4" borderId="64" xfId="0" applyNumberFormat="1" applyFont="1" applyFill="1" applyBorder="1" applyAlignment="1">
      <alignment horizontal="left" vertical="center" wrapText="1"/>
    </xf>
    <xf numFmtId="0" fontId="29" fillId="4" borderId="136" xfId="0" applyFont="1" applyFill="1" applyBorder="1" applyAlignment="1">
      <alignment horizontal="left" vertical="center" wrapText="1"/>
    </xf>
    <xf numFmtId="0" fontId="29" fillId="4" borderId="138" xfId="0" applyFont="1" applyFill="1" applyBorder="1" applyAlignment="1">
      <alignment horizontal="left" vertical="center" wrapText="1"/>
    </xf>
    <xf numFmtId="0" fontId="29" fillId="4" borderId="64" xfId="0" applyFont="1" applyFill="1" applyBorder="1" applyAlignment="1">
      <alignment horizontal="left" vertical="center" wrapText="1"/>
    </xf>
    <xf numFmtId="49" fontId="6" fillId="4" borderId="12" xfId="0" applyNumberFormat="1"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8"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74" xfId="0" applyFont="1" applyFill="1" applyBorder="1" applyAlignment="1">
      <alignment horizontal="left" vertical="center" wrapText="1"/>
    </xf>
    <xf numFmtId="0" fontId="8" fillId="4" borderId="90" xfId="0" applyFont="1" applyFill="1" applyBorder="1" applyAlignment="1">
      <alignment horizontal="left" vertical="center"/>
    </xf>
    <xf numFmtId="0" fontId="24" fillId="4" borderId="90" xfId="0" applyFont="1" applyFill="1" applyBorder="1" applyAlignment="1">
      <alignment horizontal="left" vertical="center"/>
    </xf>
    <xf numFmtId="49" fontId="8" fillId="4" borderId="74" xfId="0" applyNumberFormat="1" applyFont="1" applyFill="1" applyBorder="1" applyAlignment="1">
      <alignment horizontal="center" vertical="center" wrapText="1"/>
    </xf>
    <xf numFmtId="49" fontId="29" fillId="4" borderId="90" xfId="0" applyNumberFormat="1" applyFont="1" applyFill="1" applyBorder="1" applyAlignment="1">
      <alignment horizontal="left" vertical="center"/>
    </xf>
    <xf numFmtId="0" fontId="29" fillId="4" borderId="90" xfId="0" applyFont="1" applyFill="1" applyBorder="1" applyAlignment="1">
      <alignment horizontal="left" vertical="center"/>
    </xf>
    <xf numFmtId="0" fontId="26" fillId="4" borderId="135" xfId="0" applyNumberFormat="1" applyFont="1" applyFill="1" applyBorder="1" applyAlignment="1">
      <alignment horizontal="left" vertical="center" wrapText="1"/>
    </xf>
    <xf numFmtId="0" fontId="26" fillId="4" borderId="137" xfId="0" applyNumberFormat="1" applyFont="1" applyFill="1" applyBorder="1" applyAlignment="1">
      <alignment horizontal="left" vertical="center" wrapText="1"/>
    </xf>
    <xf numFmtId="0" fontId="26" fillId="4" borderId="79" xfId="0" applyNumberFormat="1" applyFont="1" applyFill="1" applyBorder="1" applyAlignment="1">
      <alignment horizontal="left" vertical="center" wrapText="1"/>
    </xf>
    <xf numFmtId="0" fontId="24" fillId="4" borderId="136" xfId="0" applyFont="1" applyFill="1" applyBorder="1" applyAlignment="1">
      <alignment horizontal="left" vertical="center" wrapText="1"/>
    </xf>
    <xf numFmtId="0" fontId="24" fillId="4" borderId="138" xfId="0" applyFont="1" applyFill="1" applyBorder="1" applyAlignment="1">
      <alignment horizontal="left" vertical="center" wrapText="1"/>
    </xf>
    <xf numFmtId="0" fontId="6" fillId="4" borderId="3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8" fillId="4" borderId="21" xfId="0" applyNumberFormat="1" applyFont="1" applyFill="1" applyBorder="1" applyAlignment="1">
      <alignment horizontal="center" vertical="center"/>
    </xf>
    <xf numFmtId="0" fontId="8" fillId="4" borderId="23" xfId="0" applyFont="1" applyFill="1" applyBorder="1" applyAlignment="1">
      <alignment horizontal="center" vertical="center"/>
    </xf>
    <xf numFmtId="0" fontId="8" fillId="4" borderId="22" xfId="0" applyFont="1" applyFill="1" applyBorder="1" applyAlignment="1">
      <alignment horizontal="center" vertical="center"/>
    </xf>
    <xf numFmtId="0" fontId="8" fillId="4" borderId="147" xfId="4" applyNumberFormat="1" applyFont="1" applyFill="1" applyBorder="1" applyAlignment="1">
      <alignment horizontal="center" vertical="center"/>
    </xf>
    <xf numFmtId="49" fontId="6" fillId="4" borderId="147" xfId="4" applyNumberFormat="1" applyFont="1" applyFill="1" applyBorder="1" applyAlignment="1">
      <alignment horizontal="center" vertical="center" wrapText="1"/>
    </xf>
    <xf numFmtId="0" fontId="30" fillId="4" borderId="147" xfId="4" applyFont="1" applyFill="1" applyBorder="1" applyAlignment="1">
      <alignment horizontal="center" vertical="center"/>
    </xf>
    <xf numFmtId="0" fontId="30" fillId="4" borderId="113" xfId="4" applyFont="1" applyFill="1" applyBorder="1" applyAlignment="1">
      <alignment horizontal="center" vertical="center"/>
    </xf>
    <xf numFmtId="0" fontId="30" fillId="4" borderId="110" xfId="4" applyFont="1" applyFill="1" applyBorder="1" applyAlignment="1">
      <alignment horizontal="center" vertical="center"/>
    </xf>
    <xf numFmtId="0" fontId="30" fillId="4" borderId="104" xfId="4" applyFont="1" applyFill="1" applyBorder="1" applyAlignment="1">
      <alignment horizontal="center" vertical="center"/>
    </xf>
    <xf numFmtId="0" fontId="8" fillId="4" borderId="147" xfId="4" applyFont="1" applyFill="1" applyBorder="1" applyAlignment="1">
      <alignment horizontal="center" vertical="center"/>
    </xf>
    <xf numFmtId="0" fontId="8" fillId="4" borderId="113" xfId="4" applyNumberFormat="1" applyFont="1" applyFill="1" applyBorder="1" applyAlignment="1">
      <alignment horizontal="center" vertical="center"/>
    </xf>
    <xf numFmtId="0" fontId="8" fillId="4" borderId="104" xfId="4" applyNumberFormat="1" applyFont="1" applyFill="1" applyBorder="1" applyAlignment="1">
      <alignment horizontal="center" vertical="center"/>
    </xf>
    <xf numFmtId="0" fontId="8" fillId="4" borderId="110" xfId="4" applyNumberFormat="1" applyFont="1" applyFill="1" applyBorder="1" applyAlignment="1">
      <alignment horizontal="center" vertical="center"/>
    </xf>
    <xf numFmtId="0" fontId="8" fillId="4" borderId="109" xfId="4" applyNumberFormat="1" applyFont="1" applyFill="1" applyBorder="1" applyAlignment="1">
      <alignment horizontal="center" vertical="center"/>
    </xf>
    <xf numFmtId="49" fontId="6" fillId="4" borderId="106" xfId="4" applyNumberFormat="1" applyFont="1" applyFill="1" applyBorder="1" applyAlignment="1">
      <alignment horizontal="center" vertical="center" wrapText="1"/>
    </xf>
    <xf numFmtId="0" fontId="6" fillId="4" borderId="108" xfId="4" applyFont="1" applyFill="1" applyBorder="1" applyAlignment="1">
      <alignment horizontal="center" vertical="center" wrapText="1"/>
    </xf>
    <xf numFmtId="0" fontId="6" fillId="4" borderId="17" xfId="4" applyFont="1" applyFill="1" applyBorder="1" applyAlignment="1">
      <alignment horizontal="center" vertical="center" wrapText="1"/>
    </xf>
    <xf numFmtId="0" fontId="6" fillId="4" borderId="28" xfId="4" applyFont="1" applyFill="1" applyBorder="1" applyAlignment="1">
      <alignment horizontal="center" vertical="center" wrapText="1"/>
    </xf>
    <xf numFmtId="0" fontId="6" fillId="4" borderId="31" xfId="4" applyFont="1" applyFill="1" applyBorder="1" applyAlignment="1">
      <alignment horizontal="center" vertical="center" wrapText="1"/>
    </xf>
    <xf numFmtId="0" fontId="8" fillId="4" borderId="112" xfId="4" applyNumberFormat="1" applyFont="1" applyFill="1" applyBorder="1" applyAlignment="1">
      <alignment horizontal="center" vertical="center"/>
    </xf>
    <xf numFmtId="0" fontId="8" fillId="4" borderId="111" xfId="4" applyNumberFormat="1" applyFont="1" applyFill="1" applyBorder="1" applyAlignment="1">
      <alignment horizontal="center" vertical="center"/>
    </xf>
    <xf numFmtId="0" fontId="8" fillId="4" borderId="156" xfId="4" applyNumberFormat="1" applyFont="1" applyFill="1" applyBorder="1" applyAlignment="1">
      <alignment horizontal="center" vertical="center"/>
    </xf>
    <xf numFmtId="0" fontId="8" fillId="4" borderId="157" xfId="4" applyNumberFormat="1" applyFont="1" applyFill="1" applyBorder="1" applyAlignment="1">
      <alignment horizontal="center" vertical="center"/>
    </xf>
    <xf numFmtId="0" fontId="6" fillId="4" borderId="2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8" fillId="4" borderId="71" xfId="0" applyNumberFormat="1" applyFont="1" applyFill="1" applyBorder="1" applyAlignment="1">
      <alignment horizontal="left" vertical="center" wrapText="1"/>
    </xf>
    <xf numFmtId="0" fontId="23" fillId="17" borderId="71" xfId="1" applyNumberFormat="1" applyFont="1" applyFill="1" applyBorder="1" applyAlignment="1">
      <alignment horizontal="left" vertical="center" wrapText="1"/>
    </xf>
    <xf numFmtId="0" fontId="24" fillId="4" borderId="70" xfId="0" applyFont="1" applyFill="1" applyBorder="1" applyAlignment="1">
      <alignment horizontal="left" vertical="center"/>
    </xf>
    <xf numFmtId="0" fontId="8" fillId="4" borderId="70" xfId="0" applyFont="1" applyFill="1" applyBorder="1" applyAlignment="1">
      <alignment horizontal="left" vertical="center"/>
    </xf>
    <xf numFmtId="0" fontId="8" fillId="4" borderId="158" xfId="0" applyNumberFormat="1" applyFont="1" applyFill="1" applyBorder="1" applyAlignment="1">
      <alignment horizontal="left" vertical="top" wrapText="1"/>
    </xf>
    <xf numFmtId="0" fontId="8" fillId="4" borderId="110" xfId="0" applyNumberFormat="1" applyFont="1" applyFill="1" applyBorder="1" applyAlignment="1">
      <alignment horizontal="left" vertical="top" wrapText="1"/>
    </xf>
    <xf numFmtId="0" fontId="8" fillId="4" borderId="104" xfId="0" applyNumberFormat="1" applyFont="1" applyFill="1" applyBorder="1" applyAlignment="1">
      <alignment horizontal="left" vertical="top" wrapText="1"/>
    </xf>
    <xf numFmtId="49" fontId="24" fillId="4" borderId="70" xfId="0" applyNumberFormat="1" applyFont="1" applyFill="1" applyBorder="1" applyAlignment="1">
      <alignment horizontal="left" vertical="center" wrapText="1"/>
    </xf>
    <xf numFmtId="49" fontId="24" fillId="4" borderId="70" xfId="0" applyNumberFormat="1" applyFont="1" applyFill="1" applyBorder="1" applyAlignment="1">
      <alignment horizontal="left" vertical="center"/>
    </xf>
    <xf numFmtId="0" fontId="8" fillId="4" borderId="70" xfId="0" applyFont="1" applyFill="1" applyBorder="1" applyAlignment="1">
      <alignment horizontal="left" vertical="center" wrapText="1"/>
    </xf>
    <xf numFmtId="0" fontId="26" fillId="4" borderId="76" xfId="0" applyNumberFormat="1" applyFont="1" applyFill="1" applyBorder="1" applyAlignment="1">
      <alignment horizontal="left" vertical="top" wrapText="1"/>
    </xf>
    <xf numFmtId="0" fontId="26" fillId="4" borderId="69" xfId="0" applyNumberFormat="1" applyFont="1" applyFill="1" applyBorder="1" applyAlignment="1">
      <alignment horizontal="left" vertical="top" wrapText="1"/>
    </xf>
    <xf numFmtId="0" fontId="26" fillId="4" borderId="79" xfId="0" applyNumberFormat="1" applyFont="1" applyFill="1" applyBorder="1" applyAlignment="1">
      <alignment horizontal="left" vertical="top" wrapText="1"/>
    </xf>
    <xf numFmtId="49" fontId="8" fillId="4" borderId="99" xfId="0" applyNumberFormat="1" applyFont="1" applyFill="1" applyBorder="1" applyAlignment="1">
      <alignment horizontal="left" vertical="center" wrapText="1"/>
    </xf>
    <xf numFmtId="49" fontId="8" fillId="4" borderId="100" xfId="0" applyNumberFormat="1" applyFont="1" applyFill="1" applyBorder="1" applyAlignment="1">
      <alignment horizontal="left" vertical="center"/>
    </xf>
    <xf numFmtId="49" fontId="8" fillId="4" borderId="101" xfId="0" applyNumberFormat="1" applyFont="1" applyFill="1" applyBorder="1" applyAlignment="1">
      <alignment horizontal="left" vertical="center"/>
    </xf>
    <xf numFmtId="0" fontId="8" fillId="4" borderId="156" xfId="0" applyNumberFormat="1" applyFont="1" applyFill="1" applyBorder="1" applyAlignment="1">
      <alignment horizontal="left" vertical="top" wrapText="1"/>
    </xf>
    <xf numFmtId="0" fontId="24" fillId="4" borderId="143" xfId="4" applyFont="1" applyFill="1" applyBorder="1" applyAlignment="1">
      <alignment horizontal="left" vertical="center" wrapText="1"/>
    </xf>
    <xf numFmtId="0" fontId="8" fillId="4" borderId="141" xfId="4" applyNumberFormat="1" applyFont="1" applyFill="1" applyBorder="1" applyAlignment="1">
      <alignment horizontal="left" vertical="top" wrapText="1"/>
    </xf>
    <xf numFmtId="0" fontId="8" fillId="4" borderId="141" xfId="4" applyNumberFormat="1" applyFont="1" applyFill="1" applyBorder="1" applyAlignment="1">
      <alignment horizontal="left" vertical="center" wrapText="1"/>
    </xf>
    <xf numFmtId="0" fontId="8" fillId="4" borderId="143" xfId="4" applyFont="1" applyFill="1" applyBorder="1" applyAlignment="1">
      <alignment horizontal="center" vertical="center" wrapText="1"/>
    </xf>
    <xf numFmtId="0" fontId="8" fillId="4" borderId="143" xfId="4" applyFont="1" applyFill="1" applyBorder="1" applyAlignment="1">
      <alignment horizontal="left" vertical="center"/>
    </xf>
    <xf numFmtId="0" fontId="8" fillId="4" borderId="143" xfId="4" applyFont="1" applyFill="1" applyBorder="1" applyAlignment="1">
      <alignment horizontal="left" vertical="center" wrapText="1"/>
    </xf>
    <xf numFmtId="0" fontId="23" fillId="4" borderId="141" xfId="4" applyNumberFormat="1" applyFont="1" applyFill="1" applyBorder="1" applyAlignment="1">
      <alignment horizontal="left" vertical="center" wrapText="1"/>
    </xf>
    <xf numFmtId="0" fontId="40" fillId="0" borderId="141" xfId="4" applyFont="1" applyBorder="1" applyAlignment="1">
      <alignment horizontal="left" vertical="center" wrapText="1"/>
    </xf>
    <xf numFmtId="49" fontId="6" fillId="4" borderId="117" xfId="4" applyNumberFormat="1" applyFont="1" applyFill="1" applyBorder="1" applyAlignment="1">
      <alignment horizontal="center" vertical="center" wrapText="1"/>
    </xf>
    <xf numFmtId="0" fontId="6" fillId="4" borderId="117" xfId="4" applyFont="1" applyFill="1" applyBorder="1" applyAlignment="1">
      <alignment horizontal="center" vertical="center"/>
    </xf>
    <xf numFmtId="0" fontId="6" fillId="4" borderId="123" xfId="4" applyFont="1" applyFill="1" applyBorder="1" applyAlignment="1">
      <alignment horizontal="center" vertical="center"/>
    </xf>
    <xf numFmtId="0" fontId="6" fillId="4" borderId="118" xfId="4" applyFont="1" applyFill="1" applyBorder="1" applyAlignment="1">
      <alignment horizontal="center" vertical="center"/>
    </xf>
    <xf numFmtId="0" fontId="6" fillId="4" borderId="122" xfId="4" applyFont="1" applyFill="1" applyBorder="1" applyAlignment="1">
      <alignment horizontal="center" vertical="center"/>
    </xf>
    <xf numFmtId="0" fontId="6" fillId="4" borderId="125" xfId="4" applyFont="1" applyFill="1" applyBorder="1" applyAlignment="1">
      <alignment horizontal="center" vertical="center"/>
    </xf>
    <xf numFmtId="0" fontId="23" fillId="4" borderId="141" xfId="4" applyNumberFormat="1" applyFont="1" applyFill="1" applyBorder="1" applyAlignment="1">
      <alignment horizontal="left" vertical="top" wrapText="1"/>
    </xf>
    <xf numFmtId="0" fontId="8" fillId="4" borderId="141" xfId="4" applyNumberFormat="1" applyFont="1" applyFill="1" applyBorder="1" applyAlignment="1">
      <alignment horizontal="left" vertical="center"/>
    </xf>
    <xf numFmtId="0" fontId="17" fillId="4" borderId="50" xfId="0" applyFont="1" applyFill="1" applyBorder="1" applyAlignment="1">
      <alignment horizontal="center" vertical="center" wrapText="1"/>
    </xf>
    <xf numFmtId="0" fontId="17" fillId="4" borderId="51" xfId="0" applyFont="1" applyFill="1" applyBorder="1" applyAlignment="1">
      <alignment horizontal="center" vertical="center" wrapText="1"/>
    </xf>
    <xf numFmtId="49" fontId="6" fillId="4" borderId="46" xfId="0" applyNumberFormat="1" applyFont="1" applyFill="1" applyBorder="1" applyAlignment="1">
      <alignment horizontal="center" vertical="center" wrapText="1"/>
    </xf>
    <xf numFmtId="49" fontId="6" fillId="4" borderId="47" xfId="0" applyNumberFormat="1" applyFont="1" applyFill="1" applyBorder="1" applyAlignment="1">
      <alignment horizontal="center" vertical="center" wrapText="1"/>
    </xf>
    <xf numFmtId="49" fontId="6" fillId="4" borderId="48" xfId="0" applyNumberFormat="1" applyFont="1" applyFill="1" applyBorder="1" applyAlignment="1">
      <alignment horizontal="center" vertical="center" wrapText="1"/>
    </xf>
    <xf numFmtId="49" fontId="6" fillId="4" borderId="49" xfId="0" applyNumberFormat="1" applyFont="1" applyFill="1" applyBorder="1" applyAlignment="1">
      <alignment horizontal="center" vertical="center" wrapText="1"/>
    </xf>
    <xf numFmtId="49" fontId="8" fillId="4" borderId="82" xfId="0" applyNumberFormat="1" applyFont="1" applyFill="1" applyBorder="1" applyAlignment="1">
      <alignment vertical="center" wrapText="1"/>
    </xf>
    <xf numFmtId="0" fontId="46" fillId="4" borderId="70" xfId="0" applyFont="1" applyFill="1" applyBorder="1" applyAlignment="1">
      <alignment horizontal="left" vertical="center" wrapText="1"/>
    </xf>
    <xf numFmtId="0" fontId="24" fillId="4" borderId="87" xfId="0" applyFont="1" applyFill="1" applyBorder="1" applyAlignment="1">
      <alignment horizontal="left" vertical="center" wrapText="1"/>
    </xf>
    <xf numFmtId="0" fontId="17" fillId="0" borderId="17" xfId="6" quotePrefix="1" applyNumberFormat="1" applyFont="1" applyFill="1" applyBorder="1" applyAlignment="1">
      <alignment horizontal="center" vertical="center" wrapText="1"/>
    </xf>
    <xf numFmtId="0" fontId="26" fillId="0" borderId="87" xfId="9" applyFont="1" applyBorder="1" applyAlignment="1">
      <alignment horizontal="left" vertical="top" wrapText="1"/>
    </xf>
    <xf numFmtId="0" fontId="26" fillId="0" borderId="82" xfId="9" applyNumberFormat="1" applyFont="1" applyFill="1" applyBorder="1" applyAlignment="1">
      <alignment horizontal="left" vertical="center"/>
    </xf>
    <xf numFmtId="0" fontId="26" fillId="0" borderId="87" xfId="9" applyFont="1" applyBorder="1" applyAlignment="1">
      <alignment horizontal="left" vertical="center" wrapText="1"/>
    </xf>
    <xf numFmtId="0" fontId="46" fillId="0" borderId="72" xfId="10" applyNumberFormat="1" applyFont="1" applyBorder="1" applyAlignment="1">
      <alignment horizontal="left" vertical="center" wrapText="1"/>
    </xf>
    <xf numFmtId="0" fontId="46" fillId="0" borderId="110" xfId="10" applyNumberFormat="1" applyFont="1" applyBorder="1" applyAlignment="1">
      <alignment horizontal="left" vertical="center" wrapText="1"/>
    </xf>
    <xf numFmtId="0" fontId="26" fillId="0" borderId="82" xfId="9" applyNumberFormat="1" applyFont="1" applyBorder="1" applyAlignment="1">
      <alignment horizontal="left" vertical="top" wrapText="1"/>
    </xf>
    <xf numFmtId="0" fontId="26" fillId="0" borderId="82" xfId="1" applyNumberFormat="1" applyFont="1" applyBorder="1" applyAlignment="1">
      <alignment horizontal="left" vertical="center" wrapText="1"/>
    </xf>
    <xf numFmtId="49" fontId="24" fillId="4" borderId="87" xfId="4" applyNumberFormat="1" applyFont="1" applyFill="1" applyBorder="1" applyAlignment="1">
      <alignment horizontal="left" vertical="center" wrapText="1"/>
    </xf>
    <xf numFmtId="49" fontId="24" fillId="4" borderId="87" xfId="4" applyNumberFormat="1" applyFont="1" applyFill="1" applyBorder="1" applyAlignment="1">
      <alignment horizontal="left" vertical="center"/>
    </xf>
    <xf numFmtId="0" fontId="46" fillId="17" borderId="82" xfId="1" applyNumberFormat="1" applyFont="1" applyFill="1" applyBorder="1" applyAlignment="1">
      <alignment horizontal="left" vertical="center" wrapText="1"/>
    </xf>
    <xf numFmtId="0" fontId="23" fillId="17" borderId="82" xfId="1" applyNumberFormat="1" applyFont="1" applyFill="1" applyBorder="1" applyAlignment="1">
      <alignment horizontal="left" vertical="center" wrapText="1"/>
    </xf>
    <xf numFmtId="0" fontId="8" fillId="4" borderId="82" xfId="0" applyNumberFormat="1" applyFont="1" applyFill="1" applyBorder="1" applyAlignment="1">
      <alignment horizontal="left" vertical="center" wrapText="1"/>
    </xf>
    <xf numFmtId="0" fontId="8" fillId="4" borderId="87" xfId="0" applyFont="1" applyFill="1" applyBorder="1" applyAlignment="1">
      <alignment horizontal="left" vertical="center"/>
    </xf>
    <xf numFmtId="0" fontId="26" fillId="0" borderId="82" xfId="1" applyNumberFormat="1" applyFont="1" applyFill="1" applyBorder="1" applyAlignment="1">
      <alignment horizontal="left" vertical="center" wrapText="1"/>
    </xf>
    <xf numFmtId="0" fontId="26" fillId="0" borderId="82" xfId="5" applyNumberFormat="1" applyFont="1" applyBorder="1" applyAlignment="1">
      <alignment horizontal="left" vertical="center" wrapText="1"/>
    </xf>
  </cellXfs>
  <cellStyles count="82">
    <cellStyle name="常规 2" xfId="56" xr:uid="{00000000-0005-0000-0000-00003F000000}"/>
    <cellStyle name="常规 2 2" xfId="57" xr:uid="{00000000-0005-0000-0000-000040000000}"/>
    <cellStyle name="常规 2 2 2" xfId="2" xr:uid="{00000000-0005-0000-0000-000041000000}"/>
    <cellStyle name="常规 2 2 2 2" xfId="58" xr:uid="{00000000-0005-0000-0000-000042000000}"/>
    <cellStyle name="常规 2 2 2 2 2" xfId="59" xr:uid="{00000000-0005-0000-0000-000043000000}"/>
    <cellStyle name="常规 2 2 2 2 2 2" xfId="78" xr:uid="{00000000-0005-0000-0000-000044000000}"/>
    <cellStyle name="常规 2 2 2 2 3" xfId="77" xr:uid="{00000000-0005-0000-0000-000045000000}"/>
    <cellStyle name="常规 2 2 2 3" xfId="60" xr:uid="{00000000-0005-0000-0000-000046000000}"/>
    <cellStyle name="常规 2 2 2 3 2" xfId="79" xr:uid="{00000000-0005-0000-0000-000047000000}"/>
    <cellStyle name="常规 2 2 3" xfId="61" xr:uid="{00000000-0005-0000-0000-000048000000}"/>
    <cellStyle name="常规 2 2 3 2" xfId="7" xr:uid="{00000000-0005-0000-0000-000049000000}"/>
    <cellStyle name="常规 2 2 3 3" xfId="62" xr:uid="{00000000-0005-0000-0000-00004A000000}"/>
    <cellStyle name="常规 2 2 4" xfId="63" xr:uid="{00000000-0005-0000-0000-00004B000000}"/>
    <cellStyle name="常规 2 2 4 2" xfId="64" xr:uid="{00000000-0005-0000-0000-00004C000000}"/>
    <cellStyle name="常规 2 2 4 2 2" xfId="81" xr:uid="{00000000-0005-0000-0000-00004D000000}"/>
    <cellStyle name="常规 2 2 4 3" xfId="80" xr:uid="{00000000-0005-0000-0000-00004E000000}"/>
    <cellStyle name="常规 3" xfId="65" xr:uid="{00000000-0005-0000-0000-00004F000000}"/>
    <cellStyle name="常规 4" xfId="66" xr:uid="{00000000-0005-0000-0000-000050000000}"/>
    <cellStyle name="超連結" xfId="67" builtinId="8" hidden="1"/>
    <cellStyle name="一般" xfId="0" builtinId="0"/>
    <cellStyle name="一般 10" xfId="12" xr:uid="{00000000-0005-0000-0000-000001000000}"/>
    <cellStyle name="一般 10 2" xfId="13" xr:uid="{00000000-0005-0000-0000-000002000000}"/>
    <cellStyle name="一般 10 2 2" xfId="14" xr:uid="{00000000-0005-0000-0000-000003000000}"/>
    <cellStyle name="一般 10 2 3" xfId="15" xr:uid="{00000000-0005-0000-0000-000004000000}"/>
    <cellStyle name="一般 10 2 3 2" xfId="16" xr:uid="{00000000-0005-0000-0000-000005000000}"/>
    <cellStyle name="一般 10 2 4" xfId="17" xr:uid="{00000000-0005-0000-0000-000006000000}"/>
    <cellStyle name="一般 10 3" xfId="18" xr:uid="{00000000-0005-0000-0000-000007000000}"/>
    <cellStyle name="一般 10 3 2" xfId="19" xr:uid="{00000000-0005-0000-0000-000008000000}"/>
    <cellStyle name="一般 11" xfId="20" xr:uid="{00000000-0005-0000-0000-000009000000}"/>
    <cellStyle name="一般 11 2" xfId="9" xr:uid="{00000000-0005-0000-0000-00000A000000}"/>
    <cellStyle name="一般 11 3" xfId="21" xr:uid="{00000000-0005-0000-0000-00000B000000}"/>
    <cellStyle name="一般 11 3 2" xfId="22" xr:uid="{00000000-0005-0000-0000-00000C000000}"/>
    <cellStyle name="一般 11 3 2 2" xfId="71" xr:uid="{00000000-0005-0000-0000-00000D000000}"/>
    <cellStyle name="一般 11 3 3" xfId="70" xr:uid="{00000000-0005-0000-0000-00000E000000}"/>
    <cellStyle name="一般 12" xfId="23" xr:uid="{00000000-0005-0000-0000-00000F000000}"/>
    <cellStyle name="一般 12 2" xfId="24" xr:uid="{00000000-0005-0000-0000-000010000000}"/>
    <cellStyle name="一般 12 2 2" xfId="25" xr:uid="{00000000-0005-0000-0000-000011000000}"/>
    <cellStyle name="一般 2" xfId="4" xr:uid="{00000000-0005-0000-0000-000012000000}"/>
    <cellStyle name="一般 2 2" xfId="1" xr:uid="{00000000-0005-0000-0000-000013000000}"/>
    <cellStyle name="一般 2 2 2" xfId="26" xr:uid="{00000000-0005-0000-0000-000014000000}"/>
    <cellStyle name="一般 2 2 2 2" xfId="27" xr:uid="{00000000-0005-0000-0000-000015000000}"/>
    <cellStyle name="一般 2 2 2 2 2" xfId="73" xr:uid="{00000000-0005-0000-0000-000016000000}"/>
    <cellStyle name="一般 2 2 2 3" xfId="72" xr:uid="{00000000-0005-0000-0000-000017000000}"/>
    <cellStyle name="一般 2 3" xfId="8" xr:uid="{00000000-0005-0000-0000-000018000000}"/>
    <cellStyle name="一般 2 3 2" xfId="28" xr:uid="{00000000-0005-0000-0000-000019000000}"/>
    <cellStyle name="一般 2 3 2 2" xfId="29" xr:uid="{00000000-0005-0000-0000-00001A000000}"/>
    <cellStyle name="一般 2 3 3" xfId="30" xr:uid="{00000000-0005-0000-0000-00001B000000}"/>
    <cellStyle name="一般 2 3 4" xfId="68" xr:uid="{00000000-0005-0000-0000-00001C000000}"/>
    <cellStyle name="一般 2 4" xfId="3" xr:uid="{00000000-0005-0000-0000-00001D000000}"/>
    <cellStyle name="一般 2 4 2" xfId="31" xr:uid="{00000000-0005-0000-0000-00001E000000}"/>
    <cellStyle name="一般 2 4 3" xfId="32" xr:uid="{00000000-0005-0000-0000-00001F000000}"/>
    <cellStyle name="一般 2 4 3 2" xfId="33" xr:uid="{00000000-0005-0000-0000-000020000000}"/>
    <cellStyle name="一般 2 4 4" xfId="6" xr:uid="{00000000-0005-0000-0000-000021000000}"/>
    <cellStyle name="一般 2 5" xfId="34" xr:uid="{00000000-0005-0000-0000-000022000000}"/>
    <cellStyle name="一般 2 5 2" xfId="35" xr:uid="{00000000-0005-0000-0000-000023000000}"/>
    <cellStyle name="一般 2 6" xfId="36" xr:uid="{00000000-0005-0000-0000-000024000000}"/>
    <cellStyle name="一般 3" xfId="37" xr:uid="{00000000-0005-0000-0000-000025000000}"/>
    <cellStyle name="一般 3 2" xfId="38" xr:uid="{00000000-0005-0000-0000-000026000000}"/>
    <cellStyle name="一般 3 3" xfId="39" xr:uid="{00000000-0005-0000-0000-000027000000}"/>
    <cellStyle name="一般 4" xfId="40" xr:uid="{00000000-0005-0000-0000-000028000000}"/>
    <cellStyle name="一般 4 3 2 2" xfId="41" xr:uid="{00000000-0005-0000-0000-000029000000}"/>
    <cellStyle name="一般 4 3 2 2 2" xfId="42" xr:uid="{00000000-0005-0000-0000-00002A000000}"/>
    <cellStyle name="一般 4 3 2 2 2 2" xfId="43" xr:uid="{00000000-0005-0000-0000-00002B000000}"/>
    <cellStyle name="一般 4 3 2 2 3" xfId="44" xr:uid="{00000000-0005-0000-0000-00002C000000}"/>
    <cellStyle name="一般 5" xfId="45" xr:uid="{00000000-0005-0000-0000-00002D000000}"/>
    <cellStyle name="一般 5 2" xfId="46" xr:uid="{00000000-0005-0000-0000-00002E000000}"/>
    <cellStyle name="一般 5 3" xfId="47" xr:uid="{00000000-0005-0000-0000-00002F000000}"/>
    <cellStyle name="一般 5 3 2" xfId="48" xr:uid="{00000000-0005-0000-0000-000030000000}"/>
    <cellStyle name="一般 5 3 2 2" xfId="49" xr:uid="{00000000-0005-0000-0000-000031000000}"/>
    <cellStyle name="一般 5 3 3" xfId="50" xr:uid="{00000000-0005-0000-0000-000032000000}"/>
    <cellStyle name="一般 6" xfId="51" xr:uid="{00000000-0005-0000-0000-000033000000}"/>
    <cellStyle name="一般 6 2" xfId="52" xr:uid="{00000000-0005-0000-0000-000034000000}"/>
    <cellStyle name="一般 7" xfId="5" xr:uid="{00000000-0005-0000-0000-000035000000}"/>
    <cellStyle name="一般 8" xfId="10" xr:uid="{00000000-0005-0000-0000-000036000000}"/>
    <cellStyle name="一般 9" xfId="53" xr:uid="{00000000-0005-0000-0000-000037000000}"/>
    <cellStyle name="一般 9 2" xfId="54" xr:uid="{00000000-0005-0000-0000-000038000000}"/>
    <cellStyle name="一般 9 2 2" xfId="75" xr:uid="{00000000-0005-0000-0000-000039000000}"/>
    <cellStyle name="一般 9 3" xfId="55" xr:uid="{00000000-0005-0000-0000-00003A000000}"/>
    <cellStyle name="一般 9 3 2" xfId="11" xr:uid="{00000000-0005-0000-0000-00003B000000}"/>
    <cellStyle name="一般 9 3 2 2" xfId="69" xr:uid="{00000000-0005-0000-0000-00003C000000}"/>
    <cellStyle name="一般 9 3 3" xfId="76" xr:uid="{00000000-0005-0000-0000-00003D000000}"/>
    <cellStyle name="一般 9 4" xfId="74" xr:uid="{00000000-0005-0000-0000-00003E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50A0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terrupt_Test@FH_LEFT" TargetMode="External"/><Relationship Id="rId13" Type="http://schemas.openxmlformats.org/officeDocument/2006/relationships/printerSettings" Target="../printerSettings/printerSettings2.bin"/><Relationship Id="rId3" Type="http://schemas.openxmlformats.org/officeDocument/2006/relationships/hyperlink" Target="mailto:Device_ID@ALS_FH_Left" TargetMode="External"/><Relationship Id="rId7" Type="http://schemas.openxmlformats.org/officeDocument/2006/relationships/hyperlink" Target="mailto:ADD_ID2@ALS_FH_Left" TargetMode="External"/><Relationship Id="rId12" Type="http://schemas.openxmlformats.org/officeDocument/2006/relationships/hyperlink" Target="mailto:Interrupt_Test@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DD_ID@ALS_FH_Left" TargetMode="External"/><Relationship Id="rId11" Type="http://schemas.openxmlformats.org/officeDocument/2006/relationships/hyperlink" Target="mailto:ADD_ID2@ALS_FH_Right" TargetMode="External"/><Relationship Id="rId5" Type="http://schemas.openxmlformats.org/officeDocument/2006/relationships/hyperlink" Target="mailto:Chip_ID@ALS_FH_Left" TargetMode="External"/><Relationship Id="rId10" Type="http://schemas.openxmlformats.org/officeDocument/2006/relationships/hyperlink" Target="mailto:Temperature@ALS_FH_Left" TargetMode="External"/><Relationship Id="rId4" Type="http://schemas.openxmlformats.org/officeDocument/2006/relationships/hyperlink" Target="mailto:Revision_ID@ALS_FH_Left" TargetMode="External"/><Relationship Id="rId9" Type="http://schemas.openxmlformats.org/officeDocument/2006/relationships/hyperlink" Target="mailto:Temperature@ALS_FH_Righ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Green_DC_Voltage@Ch1-13.6Klux" TargetMode="External"/><Relationship Id="rId21" Type="http://schemas.openxmlformats.org/officeDocument/2006/relationships/hyperlink" Target="mailto:Flash_Mode@Neon1%20_Cool_Strobe" TargetMode="External"/><Relationship Id="rId42" Type="http://schemas.openxmlformats.org/officeDocument/2006/relationships/hyperlink" Target="mailto:Green_FREQ@TONE4" TargetMode="External"/><Relationship Id="rId47" Type="http://schemas.openxmlformats.org/officeDocument/2006/relationships/hyperlink" Target="mailto:VMON_Frequency@CN_L_T_CH0" TargetMode="External"/><Relationship Id="rId63" Type="http://schemas.openxmlformats.org/officeDocument/2006/relationships/hyperlink" Target="mailto:IMON_Frequency@CN_R_T%20_CH5" TargetMode="External"/><Relationship Id="rId68" Type="http://schemas.openxmlformats.org/officeDocument/2006/relationships/hyperlink" Target="mailto:VMON_THD+N@CN_R_W_CH6" TargetMode="External"/><Relationship Id="rId84" Type="http://schemas.openxmlformats.org/officeDocument/2006/relationships/hyperlink" Target="mailto:VMON_THD+N@FH_L_W_CH10" TargetMode="External"/><Relationship Id="rId89" Type="http://schemas.openxmlformats.org/officeDocument/2006/relationships/hyperlink" Target="mailto:VMON_RMS@CN_L_T%20_CH8" TargetMode="External"/><Relationship Id="rId7" Type="http://schemas.openxmlformats.org/officeDocument/2006/relationships/hyperlink" Target="mailto:Riker_Trim@0x08" TargetMode="External"/><Relationship Id="rId71" Type="http://schemas.openxmlformats.org/officeDocument/2006/relationships/hyperlink" Target="mailto:IMON_Frequency@CN_R_W%20_CH7" TargetMode="External"/><Relationship Id="rId92" Type="http://schemas.openxmlformats.org/officeDocument/2006/relationships/hyperlink" Target="mailto:VMON_THD+N@FH_R_T_CH12" TargetMode="External"/><Relationship Id="rId2" Type="http://schemas.openxmlformats.org/officeDocument/2006/relationships/hyperlink" Target="mailto:Riker_VDD_Idle@Adams_LDO4" TargetMode="External"/><Relationship Id="rId16" Type="http://schemas.openxmlformats.org/officeDocument/2006/relationships/hyperlink" Target="mailto:Penrose_IR_AC_Voltage@Ch0-4W/m%5E2" TargetMode="External"/><Relationship Id="rId29" Type="http://schemas.openxmlformats.org/officeDocument/2006/relationships/hyperlink" Target="mailto:DC_Voltage@Ch1-3.4Klux" TargetMode="External"/><Relationship Id="rId107" Type="http://schemas.openxmlformats.org/officeDocument/2006/relationships/printerSettings" Target="../printerSettings/printerSettings3.bin"/><Relationship Id="rId11" Type="http://schemas.openxmlformats.org/officeDocument/2006/relationships/hyperlink" Target="mailto:Riker_ID@0x00" TargetMode="External"/><Relationship Id="rId24" Type="http://schemas.openxmlformats.org/officeDocument/2006/relationships/hyperlink" Target="mailto:Flash_Mode@Neon2%20_Amber_Strobe" TargetMode="External"/><Relationship Id="rId32" Type="http://schemas.openxmlformats.org/officeDocument/2006/relationships/hyperlink" Target="mailto:Green_PEAK_MAG@TONE7" TargetMode="External"/><Relationship Id="rId37" Type="http://schemas.openxmlformats.org/officeDocument/2006/relationships/hyperlink" Target="mailto:Green_PEAK_MAG@TONE2" TargetMode="External"/><Relationship Id="rId40" Type="http://schemas.openxmlformats.org/officeDocument/2006/relationships/hyperlink" Target="mailto:Green_FREQ@TONE6" TargetMode="External"/><Relationship Id="rId45" Type="http://schemas.openxmlformats.org/officeDocument/2006/relationships/hyperlink" Target="mailto:Green_FREQ@TONE1" TargetMode="External"/><Relationship Id="rId53" Type="http://schemas.openxmlformats.org/officeDocument/2006/relationships/hyperlink" Target="mailto:VMON_Frequency@CN_L_W%20_CH2" TargetMode="External"/><Relationship Id="rId58" Type="http://schemas.openxmlformats.org/officeDocument/2006/relationships/hyperlink" Target="mailto:VMON_FFT_Peak_Magnitude@CN_R_T_CH4" TargetMode="External"/><Relationship Id="rId66" Type="http://schemas.openxmlformats.org/officeDocument/2006/relationships/hyperlink" Target="mailto:VMON_FFT_Peak_Magnitude@CN_R_W_CH6" TargetMode="External"/><Relationship Id="rId74" Type="http://schemas.openxmlformats.org/officeDocument/2006/relationships/hyperlink" Target="mailto:VMON_FFT_Peak_Magnitude@FH_L_T_CH8" TargetMode="External"/><Relationship Id="rId79" Type="http://schemas.openxmlformats.org/officeDocument/2006/relationships/hyperlink" Target="mailto:IMON_Frequency@FH_L_T%20_CH9" TargetMode="External"/><Relationship Id="rId87" Type="http://schemas.openxmlformats.org/officeDocument/2006/relationships/hyperlink" Target="mailto:IMON_Frequency@FH_L_W%20_CH11" TargetMode="External"/><Relationship Id="rId102" Type="http://schemas.openxmlformats.org/officeDocument/2006/relationships/hyperlink" Target="mailto:IMON_FFT_Peak_Magnitude@FH_R_W_CH15" TargetMode="External"/><Relationship Id="rId5" Type="http://schemas.openxmlformats.org/officeDocument/2006/relationships/hyperlink" Target="mailto:Riker_Trace_ID@0x04" TargetMode="External"/><Relationship Id="rId61" Type="http://schemas.openxmlformats.org/officeDocument/2006/relationships/hyperlink" Target="mailto:VMON_RMS@CN_R_T%20_CH4" TargetMode="External"/><Relationship Id="rId82" Type="http://schemas.openxmlformats.org/officeDocument/2006/relationships/hyperlink" Target="mailto:VMON_FFT_Peak_Magnitude@FH_L_W_CH10" TargetMode="External"/><Relationship Id="rId90" Type="http://schemas.openxmlformats.org/officeDocument/2006/relationships/hyperlink" Target="mailto:VMON_FFT_Peak_Magnitude@FH_R_T_CH12" TargetMode="External"/><Relationship Id="rId95" Type="http://schemas.openxmlformats.org/officeDocument/2006/relationships/hyperlink" Target="mailto:IMON_Frequency@FH_R_T_CH13" TargetMode="External"/><Relationship Id="rId19" Type="http://schemas.openxmlformats.org/officeDocument/2006/relationships/hyperlink" Target="mailto:Flash_Mode@Neon2%20_Cool_Strobe" TargetMode="External"/><Relationship Id="rId14" Type="http://schemas.openxmlformats.org/officeDocument/2006/relationships/hyperlink" Target="mailto:Penrose_Green_AC_Voltage@Ch1-3.4Klux" TargetMode="External"/><Relationship Id="rId22" Type="http://schemas.openxmlformats.org/officeDocument/2006/relationships/hyperlink" Target="mailto:Flash_Mode@4x_Strobe" TargetMode="External"/><Relationship Id="rId27" Type="http://schemas.openxmlformats.org/officeDocument/2006/relationships/hyperlink" Target="mailto:Green_DC_Voltage@Ch0-13.6Klux" TargetMode="External"/><Relationship Id="rId30" Type="http://schemas.openxmlformats.org/officeDocument/2006/relationships/hyperlink" Target="mailto:DC_Voltage@Ch0-3.4Klux" TargetMode="External"/><Relationship Id="rId35" Type="http://schemas.openxmlformats.org/officeDocument/2006/relationships/hyperlink" Target="mailto:Green_PEAK_MAG@TONE4" TargetMode="External"/><Relationship Id="rId43" Type="http://schemas.openxmlformats.org/officeDocument/2006/relationships/hyperlink" Target="mailto:Green_FREQ@TONE3" TargetMode="External"/><Relationship Id="rId48" Type="http://schemas.openxmlformats.org/officeDocument/2006/relationships/hyperlink" Target="mailto:VMON_THD_N@CN_L_T%20_CH0" TargetMode="External"/><Relationship Id="rId56" Type="http://schemas.openxmlformats.org/officeDocument/2006/relationships/hyperlink" Target="mailto:IMON_Frequency@CN_L_W%20_CH3" TargetMode="External"/><Relationship Id="rId64" Type="http://schemas.openxmlformats.org/officeDocument/2006/relationships/hyperlink" Target="mailto:IMON_THD+N@CN_R_T_CH5" TargetMode="External"/><Relationship Id="rId69" Type="http://schemas.openxmlformats.org/officeDocument/2006/relationships/hyperlink" Target="mailto:VMON_RMS@CN_R_T%20_CH4" TargetMode="External"/><Relationship Id="rId77" Type="http://schemas.openxmlformats.org/officeDocument/2006/relationships/hyperlink" Target="mailto:VMON_RMS@CN_L_T%20_CH8" TargetMode="External"/><Relationship Id="rId100" Type="http://schemas.openxmlformats.org/officeDocument/2006/relationships/hyperlink" Target="mailto:VMON_THD+N@FH_R_W_CH14" TargetMode="External"/><Relationship Id="rId105" Type="http://schemas.openxmlformats.org/officeDocument/2006/relationships/hyperlink" Target="mailto:IMON_RMS@FH_R_W%20_CH15" TargetMode="External"/><Relationship Id="rId8" Type="http://schemas.openxmlformats.org/officeDocument/2006/relationships/hyperlink" Target="mailto:Riker_Trim@0x09" TargetMode="External"/><Relationship Id="rId51" Type="http://schemas.openxmlformats.org/officeDocument/2006/relationships/hyperlink" Target="mailto:IMON_RMS@CN_L_T%20_CH1" TargetMode="External"/><Relationship Id="rId72" Type="http://schemas.openxmlformats.org/officeDocument/2006/relationships/hyperlink" Target="mailto:IMON_THD+N@CN_R_W_CH7" TargetMode="External"/><Relationship Id="rId80" Type="http://schemas.openxmlformats.org/officeDocument/2006/relationships/hyperlink" Target="mailto:IMON_THD+N@FH_L_T_CH9" TargetMode="External"/><Relationship Id="rId85" Type="http://schemas.openxmlformats.org/officeDocument/2006/relationships/hyperlink" Target="mailto:VMON_RMS@FH_L_W%20_CH10" TargetMode="External"/><Relationship Id="rId93" Type="http://schemas.openxmlformats.org/officeDocument/2006/relationships/hyperlink" Target="mailto:VMON_RMS@FH_R_T%20_CH12" TargetMode="External"/><Relationship Id="rId98" Type="http://schemas.openxmlformats.org/officeDocument/2006/relationships/hyperlink" Target="mailto:VMON_FFT_Peak_Magnitude@FH_R_W_CH14" TargetMode="External"/><Relationship Id="rId3" Type="http://schemas.openxmlformats.org/officeDocument/2006/relationships/hyperlink" Target="mailto:Riker_ID@0x00" TargetMode="External"/><Relationship Id="rId12" Type="http://schemas.openxmlformats.org/officeDocument/2006/relationships/hyperlink" Target="mailto:Riker_ID@0x01" TargetMode="External"/><Relationship Id="rId17" Type="http://schemas.openxmlformats.org/officeDocument/2006/relationships/hyperlink" Target="mailto:Green_DC_Ratio@Green-13.6Klux" TargetMode="External"/><Relationship Id="rId25" Type="http://schemas.openxmlformats.org/officeDocument/2006/relationships/hyperlink" Target="mailto:Green_DC_Ratio@Green-13.6Klux" TargetMode="External"/><Relationship Id="rId33" Type="http://schemas.openxmlformats.org/officeDocument/2006/relationships/hyperlink" Target="mailto:Green_PEAK_MAG@TONE6" TargetMode="External"/><Relationship Id="rId38" Type="http://schemas.openxmlformats.org/officeDocument/2006/relationships/hyperlink" Target="mailto:Green_PEAK_MAG@TONE1" TargetMode="External"/><Relationship Id="rId46" Type="http://schemas.openxmlformats.org/officeDocument/2006/relationships/hyperlink" Target="mailto:Borris_Boost@Master_Slave_OTP_VER" TargetMode="External"/><Relationship Id="rId59" Type="http://schemas.openxmlformats.org/officeDocument/2006/relationships/hyperlink" Target="mailto:VMON_Frequency@CN_R_T%20_CH4" TargetMode="External"/><Relationship Id="rId67" Type="http://schemas.openxmlformats.org/officeDocument/2006/relationships/hyperlink" Target="mailto:VMON_Frequency@CN_R_W%20_CH6" TargetMode="External"/><Relationship Id="rId103" Type="http://schemas.openxmlformats.org/officeDocument/2006/relationships/hyperlink" Target="mailto:IMON_Frequency@FH_R_W_CH15" TargetMode="External"/><Relationship Id="rId20" Type="http://schemas.openxmlformats.org/officeDocument/2006/relationships/hyperlink" Target="mailto:Flash_Mode@Neon1%20_Amber_Strobe" TargetMode="External"/><Relationship Id="rId41" Type="http://schemas.openxmlformats.org/officeDocument/2006/relationships/hyperlink" Target="mailto:Green_FREQ@TONE5" TargetMode="External"/><Relationship Id="rId54" Type="http://schemas.openxmlformats.org/officeDocument/2006/relationships/hyperlink" Target="mailto:VMON_WHD_N@CN_L_W_CH2" TargetMode="External"/><Relationship Id="rId62" Type="http://schemas.openxmlformats.org/officeDocument/2006/relationships/hyperlink" Target="mailto:VMON_FFT_Peak_Magnitude@CN_R_T_CH4" TargetMode="External"/><Relationship Id="rId70" Type="http://schemas.openxmlformats.org/officeDocument/2006/relationships/hyperlink" Target="mailto:IMON_FFT_Peak_Magnitude@CN_R_W_CH7" TargetMode="External"/><Relationship Id="rId75" Type="http://schemas.openxmlformats.org/officeDocument/2006/relationships/hyperlink" Target="mailto:VMON_Frequency@FH_L_T%20_CH8" TargetMode="External"/><Relationship Id="rId83" Type="http://schemas.openxmlformats.org/officeDocument/2006/relationships/hyperlink" Target="mailto:VMON_Frequency@FH_L_W_CH10" TargetMode="External"/><Relationship Id="rId88" Type="http://schemas.openxmlformats.org/officeDocument/2006/relationships/hyperlink" Target="mailto:IMON_THD+N@FH_L_W_CH11" TargetMode="External"/><Relationship Id="rId91" Type="http://schemas.openxmlformats.org/officeDocument/2006/relationships/hyperlink" Target="mailto:VMON_Frequency@FH_R_T_CH12" TargetMode="External"/><Relationship Id="rId96" Type="http://schemas.openxmlformats.org/officeDocument/2006/relationships/hyperlink" Target="mailto:IMON_THD+N@FH_R_T_CH13" TargetMode="External"/><Relationship Id="rId1" Type="http://schemas.openxmlformats.org/officeDocument/2006/relationships/hyperlink" Target="mailto:Periscope_VDD_Idle@Adams_LDO2" TargetMode="External"/><Relationship Id="rId6" Type="http://schemas.openxmlformats.org/officeDocument/2006/relationships/hyperlink" Target="mailto:Riker_Trace_ID@0x04" TargetMode="External"/><Relationship Id="rId15" Type="http://schemas.openxmlformats.org/officeDocument/2006/relationships/hyperlink" Target="mailto:Penrose_IR_AC_Voltage@Ch1-4W/m%5E2" TargetMode="External"/><Relationship Id="rId23" Type="http://schemas.openxmlformats.org/officeDocument/2006/relationships/hyperlink" Target="mailto:Torch_Mode@2x_Cool_Strobe" TargetMode="External"/><Relationship Id="rId28" Type="http://schemas.openxmlformats.org/officeDocument/2006/relationships/hyperlink" Target="mailto:Green_DC_FREQ@TONE1-13.6Klux" TargetMode="External"/><Relationship Id="rId36" Type="http://schemas.openxmlformats.org/officeDocument/2006/relationships/hyperlink" Target="mailto:Green_PEAK_MAG@TONE3" TargetMode="External"/><Relationship Id="rId49" Type="http://schemas.openxmlformats.org/officeDocument/2006/relationships/hyperlink" Target="mailto:IMON_Frequency@CN_L_T%20_CH1" TargetMode="External"/><Relationship Id="rId57" Type="http://schemas.openxmlformats.org/officeDocument/2006/relationships/hyperlink" Target="mailto:IMON_THD+N@CN_L_W_CH3" TargetMode="External"/><Relationship Id="rId106" Type="http://schemas.openxmlformats.org/officeDocument/2006/relationships/hyperlink" Target="mailto:Loop_Test@SPK_CN_L_T_To_4x_Mic" TargetMode="External"/><Relationship Id="rId10" Type="http://schemas.openxmlformats.org/officeDocument/2006/relationships/hyperlink" Target="mailto:Riker_Trace_ID@0x04" TargetMode="External"/><Relationship Id="rId31" Type="http://schemas.openxmlformats.org/officeDocument/2006/relationships/hyperlink" Target="mailto:DC_FREQ@TONE1-3.4Klux" TargetMode="External"/><Relationship Id="rId44" Type="http://schemas.openxmlformats.org/officeDocument/2006/relationships/hyperlink" Target="mailto:Green_FREQ@TONE2" TargetMode="External"/><Relationship Id="rId52" Type="http://schemas.openxmlformats.org/officeDocument/2006/relationships/hyperlink" Target="mailto:VMON_FFT_Peak_Magnitude@CN_L_W_CH2" TargetMode="External"/><Relationship Id="rId60" Type="http://schemas.openxmlformats.org/officeDocument/2006/relationships/hyperlink" Target="mailto:VMON_THD_N@CN_R_T_CH4" TargetMode="External"/><Relationship Id="rId65" Type="http://schemas.openxmlformats.org/officeDocument/2006/relationships/hyperlink" Target="mailto:VMON_RMS@CN_R_T%20_CH4" TargetMode="External"/><Relationship Id="rId73" Type="http://schemas.openxmlformats.org/officeDocument/2006/relationships/hyperlink" Target="mailto:VMON_RMS@CN_R_T%20_CH4" TargetMode="External"/><Relationship Id="rId78" Type="http://schemas.openxmlformats.org/officeDocument/2006/relationships/hyperlink" Target="mailto:VMON_FFT_Peak_Magnitude@FH_L_T_CH8" TargetMode="External"/><Relationship Id="rId81" Type="http://schemas.openxmlformats.org/officeDocument/2006/relationships/hyperlink" Target="mailto:VMON_RMS@CN_L_T%20_CH8" TargetMode="External"/><Relationship Id="rId86" Type="http://schemas.openxmlformats.org/officeDocument/2006/relationships/hyperlink" Target="mailto:IMON_FFT_Peak_Magnitude@FH_L_W_CH11" TargetMode="External"/><Relationship Id="rId94" Type="http://schemas.openxmlformats.org/officeDocument/2006/relationships/hyperlink" Target="mailto:VMON_FFT_Peak_Magnitude@FH_R_T_CH12" TargetMode="External"/><Relationship Id="rId99" Type="http://schemas.openxmlformats.org/officeDocument/2006/relationships/hyperlink" Target="mailto:VMON_Frequency@FH_R_W_CH14" TargetMode="External"/><Relationship Id="rId101" Type="http://schemas.openxmlformats.org/officeDocument/2006/relationships/hyperlink" Target="mailto:VMON_RMS@FH_R_W%20_CH14" TargetMode="External"/><Relationship Id="rId4" Type="http://schemas.openxmlformats.org/officeDocument/2006/relationships/hyperlink" Target="mailto:Riker_ID@0x01" TargetMode="External"/><Relationship Id="rId9" Type="http://schemas.openxmlformats.org/officeDocument/2006/relationships/hyperlink" Target="mailto:Riker_Trace_ID@0x04" TargetMode="External"/><Relationship Id="rId13" Type="http://schemas.openxmlformats.org/officeDocument/2006/relationships/hyperlink" Target="mailto:Penrose_Green_AC_Voltage@Ch0-3.4Klux" TargetMode="External"/><Relationship Id="rId18" Type="http://schemas.openxmlformats.org/officeDocument/2006/relationships/hyperlink" Target="mailto:Torch_Mode@2x_Amber_Strobe" TargetMode="External"/><Relationship Id="rId39" Type="http://schemas.openxmlformats.org/officeDocument/2006/relationships/hyperlink" Target="mailto:Green_FREQ@TONE7" TargetMode="External"/><Relationship Id="rId34" Type="http://schemas.openxmlformats.org/officeDocument/2006/relationships/hyperlink" Target="mailto:Green_PEAK_MAG@TONE5" TargetMode="External"/><Relationship Id="rId50" Type="http://schemas.openxmlformats.org/officeDocument/2006/relationships/hyperlink" Target="mailto:IMON_THD_N@CN_L_T%20_CH1" TargetMode="External"/><Relationship Id="rId55" Type="http://schemas.openxmlformats.org/officeDocument/2006/relationships/hyperlink" Target="mailto:IMON_FFT_Peak_Magnitude@CN_L_W_CH3" TargetMode="External"/><Relationship Id="rId76" Type="http://schemas.openxmlformats.org/officeDocument/2006/relationships/hyperlink" Target="mailto:VMON_THD+N@FH_L_T_CH8" TargetMode="External"/><Relationship Id="rId97" Type="http://schemas.openxmlformats.org/officeDocument/2006/relationships/hyperlink" Target="mailto:VMON_RMS@FH_R_T%20_CH12" TargetMode="External"/><Relationship Id="rId104" Type="http://schemas.openxmlformats.org/officeDocument/2006/relationships/hyperlink" Target="mailto:IMON_THD+N@FH_R_W_CH1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hyperlink" Target="mailto:Force_Sensor_Value2@Volume_UP" TargetMode="External"/><Relationship Id="rId18" Type="http://schemas.openxmlformats.org/officeDocument/2006/relationships/hyperlink" Target="mailto:ADD_ID2@ALS_FH_Right" TargetMode="External"/><Relationship Id="rId26" Type="http://schemas.openxmlformats.org/officeDocument/2006/relationships/hyperlink" Target="mailto:BL_Leakage_Bright_Ch_1@ALS_FH_Right" TargetMode="External"/><Relationship Id="rId39" Type="http://schemas.openxmlformats.org/officeDocument/2006/relationships/hyperlink" Target="mailto:Loop_test@SPK_CN_L_T_To_4x_Mic_LRTH" TargetMode="External"/><Relationship Id="rId21" Type="http://schemas.openxmlformats.org/officeDocument/2006/relationships/hyperlink" Target="mailto:Chip_ID@ALS_FH_Left" TargetMode="External"/><Relationship Id="rId34" Type="http://schemas.openxmlformats.org/officeDocument/2006/relationships/hyperlink" Target="mailto:BL_Leakage_Bright_Ch_1@ALS_FH_Left" TargetMode="External"/><Relationship Id="rId42" Type="http://schemas.openxmlformats.org/officeDocument/2006/relationships/hyperlink" Target="mailto:PK_MAG@LRTH_TM-Disable" TargetMode="External"/><Relationship Id="rId47" Type="http://schemas.openxmlformats.org/officeDocument/2006/relationships/hyperlink" Target="mailto:DC_MAG@LRTH_TM-Disable" TargetMode="External"/><Relationship Id="rId50" Type="http://schemas.openxmlformats.org/officeDocument/2006/relationships/hyperlink" Target="mailto:PK_MAG@CRTH_TM-Disable" TargetMode="External"/><Relationship Id="rId55" Type="http://schemas.openxmlformats.org/officeDocument/2006/relationships/hyperlink" Target="mailto:DC_MAG@CRTH_Compass-Disable" TargetMode="External"/><Relationship Id="rId7" Type="http://schemas.openxmlformats.org/officeDocument/2006/relationships/hyperlink" Target="mailto:Force_Sensor_Value@Volume_Up" TargetMode="External"/><Relationship Id="rId12" Type="http://schemas.openxmlformats.org/officeDocument/2006/relationships/hyperlink" Target="mailto:Force_Sensor_Value2@Volume_Down" TargetMode="External"/><Relationship Id="rId17" Type="http://schemas.openxmlformats.org/officeDocument/2006/relationships/hyperlink" Target="mailto:ADD_ID@ALS_FH_Right" TargetMode="External"/><Relationship Id="rId25" Type="http://schemas.openxmlformats.org/officeDocument/2006/relationships/hyperlink" Target="mailto:Temperature@ALS_FH_Left" TargetMode="External"/><Relationship Id="rId33" Type="http://schemas.openxmlformats.org/officeDocument/2006/relationships/hyperlink" Target="mailto:BL_Leakage_Bright_Ch_1@ALS_FH_Left" TargetMode="External"/><Relationship Id="rId38" Type="http://schemas.openxmlformats.org/officeDocument/2006/relationships/hyperlink" Target="mailto:Loop_Test@SPK_CN_L_T_To_4x_Mic_CRTH" TargetMode="External"/><Relationship Id="rId46" Type="http://schemas.openxmlformats.org/officeDocument/2006/relationships/hyperlink" Target="mailto:PK_MAG@LRTH_EDGE_R-Disable" TargetMode="External"/><Relationship Id="rId2" Type="http://schemas.openxmlformats.org/officeDocument/2006/relationships/hyperlink" Target="mailto:Test_IRQ@TCON_L_FH-Miss" TargetMode="External"/><Relationship Id="rId16" Type="http://schemas.openxmlformats.org/officeDocument/2006/relationships/hyperlink" Target="mailto:Device_ID@ALS_FH_Right" TargetMode="External"/><Relationship Id="rId20" Type="http://schemas.openxmlformats.org/officeDocument/2006/relationships/hyperlink" Target="mailto:ADD_ID2@ALS_FH_Left" TargetMode="External"/><Relationship Id="rId29" Type="http://schemas.openxmlformats.org/officeDocument/2006/relationships/hyperlink" Target="mailto:BL_Leakage_Bright_Ch_1@ALS_FH_Right" TargetMode="External"/><Relationship Id="rId41" Type="http://schemas.openxmlformats.org/officeDocument/2006/relationships/hyperlink" Target="mailto:DC_MAG@LRTH_HOUSING-Disable" TargetMode="External"/><Relationship Id="rId54" Type="http://schemas.openxmlformats.org/officeDocument/2006/relationships/hyperlink" Target="mailto:DC_MAG@CRTH_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Force_Sensor_Value@Volume_Down" TargetMode="External"/><Relationship Id="rId11" Type="http://schemas.openxmlformats.org/officeDocument/2006/relationships/hyperlink" Target="mailto:Force_Sensor_Value2@Power_Button" TargetMode="External"/><Relationship Id="rId24" Type="http://schemas.openxmlformats.org/officeDocument/2006/relationships/hyperlink" Target="mailto:Temperature@ALS_FH_Right" TargetMode="External"/><Relationship Id="rId32" Type="http://schemas.openxmlformats.org/officeDocument/2006/relationships/hyperlink" Target="mailto:BL_Leakage_Bright_Ch_2@ALS_FH_Left" TargetMode="External"/><Relationship Id="rId37" Type="http://schemas.openxmlformats.org/officeDocument/2006/relationships/hyperlink" Target="mailto:PK_MAG@CRTH_TM" TargetMode="External"/><Relationship Id="rId40" Type="http://schemas.openxmlformats.org/officeDocument/2006/relationships/hyperlink" Target="mailto:PK_MAG@LRTH_TM" TargetMode="External"/><Relationship Id="rId45" Type="http://schemas.openxmlformats.org/officeDocument/2006/relationships/hyperlink" Target="mailto:PK_MAG@LRTH_EDGE_L-Disable" TargetMode="External"/><Relationship Id="rId53" Type="http://schemas.openxmlformats.org/officeDocument/2006/relationships/hyperlink" Target="mailto:PK_MAG@CRTH_EDGE_R-Disable" TargetMode="External"/><Relationship Id="rId58" Type="http://schemas.openxmlformats.org/officeDocument/2006/relationships/printerSettings" Target="../printerSettings/printerSettings5.bin"/><Relationship Id="rId5" Type="http://schemas.openxmlformats.org/officeDocument/2006/relationships/hyperlink" Target="mailto:Test_IRQ@C3%20Flex-Detect" TargetMode="External"/><Relationship Id="rId15" Type="http://schemas.openxmlformats.org/officeDocument/2006/relationships/hyperlink" Target="mailto:Revision_ID@ALS_FH_Right" TargetMode="External"/><Relationship Id="rId23" Type="http://schemas.openxmlformats.org/officeDocument/2006/relationships/hyperlink" Target="mailto:Device_ID@ALS_FH_Left" TargetMode="External"/><Relationship Id="rId28" Type="http://schemas.openxmlformats.org/officeDocument/2006/relationships/hyperlink" Target="mailto:BL_Leakage_Bright_Ch_1@ALS_FH_Right" TargetMode="External"/><Relationship Id="rId36" Type="http://schemas.openxmlformats.org/officeDocument/2006/relationships/hyperlink" Target="mailto:DC_MAG@LRTH_HOUSING" TargetMode="External"/><Relationship Id="rId49" Type="http://schemas.openxmlformats.org/officeDocument/2006/relationships/hyperlink" Target="mailto:DC_MAG@LRTH_EDGE_R-Disable" TargetMode="External"/><Relationship Id="rId57" Type="http://schemas.openxmlformats.org/officeDocument/2006/relationships/hyperlink" Target="mailto:DC_MAG@CRTH_EDGE_R-Disable" TargetMode="External"/><Relationship Id="rId10" Type="http://schemas.openxmlformats.org/officeDocument/2006/relationships/hyperlink" Target="mailto:PMU_Button_Test@Volup" TargetMode="External"/><Relationship Id="rId19" Type="http://schemas.openxmlformats.org/officeDocument/2006/relationships/hyperlink" Target="mailto:ADD_ID@ALS_FH_Left" TargetMode="External"/><Relationship Id="rId31" Type="http://schemas.openxmlformats.org/officeDocument/2006/relationships/hyperlink" Target="mailto:BL_Leakage_Bright_Ch_1@ALS_FH_Left" TargetMode="External"/><Relationship Id="rId44" Type="http://schemas.openxmlformats.org/officeDocument/2006/relationships/hyperlink" Target="mailto:PK_MAG@LRTH_HOUSING-Disable" TargetMode="External"/><Relationship Id="rId52" Type="http://schemas.openxmlformats.org/officeDocument/2006/relationships/hyperlink" Target="mailto:PK_MAG@CRTH_Compass-Disable" TargetMode="External"/><Relationship Id="rId4" Type="http://schemas.openxmlformats.org/officeDocument/2006/relationships/hyperlink" Target="mailto:Test_IRQ@C3_Flex-Miss" TargetMode="External"/><Relationship Id="rId9" Type="http://schemas.openxmlformats.org/officeDocument/2006/relationships/hyperlink" Target="mailto:PMU_Button_Test@Voldn" TargetMode="External"/><Relationship Id="rId14" Type="http://schemas.openxmlformats.org/officeDocument/2006/relationships/hyperlink" Target="mailto:Chip_ID@ALS_FH_Right" TargetMode="External"/><Relationship Id="rId22" Type="http://schemas.openxmlformats.org/officeDocument/2006/relationships/hyperlink" Target="mailto:Revision_ID@ALS_FH_Left" TargetMode="External"/><Relationship Id="rId27" Type="http://schemas.openxmlformats.org/officeDocument/2006/relationships/hyperlink" Target="mailto:BL_Leakage_Bright_Ch_2@ALS_FH_Right" TargetMode="External"/><Relationship Id="rId30" Type="http://schemas.openxmlformats.org/officeDocument/2006/relationships/hyperlink" Target="mailto:BL_Leakage_Bright_Ch_2@ALS_FH_Right" TargetMode="External"/><Relationship Id="rId35" Type="http://schemas.openxmlformats.org/officeDocument/2006/relationships/hyperlink" Target="mailto:BL_Leakage_Bright_Ch_2@ALS_FH_Left" TargetMode="External"/><Relationship Id="rId43" Type="http://schemas.openxmlformats.org/officeDocument/2006/relationships/hyperlink" Target="mailto:PK_MAG@CRTH_Housing" TargetMode="External"/><Relationship Id="rId48" Type="http://schemas.openxmlformats.org/officeDocument/2006/relationships/hyperlink" Target="mailto:DC_MAG@LRTH_EDGE_L-Disable" TargetMode="External"/><Relationship Id="rId56" Type="http://schemas.openxmlformats.org/officeDocument/2006/relationships/hyperlink" Target="mailto:DC_MAG@CRTH_TM-Disable" TargetMode="External"/><Relationship Id="rId8" Type="http://schemas.openxmlformats.org/officeDocument/2006/relationships/hyperlink" Target="mailto:PMU_Button_Test@Power" TargetMode="External"/><Relationship Id="rId51" Type="http://schemas.openxmlformats.org/officeDocument/2006/relationships/hyperlink" Target="mailto:PK_MAG@CRTH_Housing-Disable" TargetMode="External"/><Relationship Id="rId3" Type="http://schemas.openxmlformats.org/officeDocument/2006/relationships/hyperlink" Target="mailto:Test_IRQ@TCON_L_FH-Detec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ck@Ohio_Camera-Plant_Code" TargetMode="External"/><Relationship Id="rId18" Type="http://schemas.openxmlformats.org/officeDocument/2006/relationships/hyperlink" Target="mailto:Check@Ohio_Camera-IRCF_Revision" TargetMode="External"/><Relationship Id="rId26" Type="http://schemas.openxmlformats.org/officeDocument/2006/relationships/hyperlink" Target="mailto:Check@Ohio_Camera-Lens_Holder_Variant" TargetMode="External"/><Relationship Id="rId39" Type="http://schemas.openxmlformats.org/officeDocument/2006/relationships/hyperlink" Target="mailto:Temperature_RCAM_TCAL@ADAMS" TargetMode="External"/><Relationship Id="rId21" Type="http://schemas.openxmlformats.org/officeDocument/2006/relationships/hyperlink" Target="mailto:Check@Ohio_Camera-Substrate_Revision" TargetMode="External"/><Relationship Id="rId34" Type="http://schemas.openxmlformats.org/officeDocument/2006/relationships/hyperlink" Target="mailto:Interrupt_Test@FH_RIGHT" TargetMode="External"/><Relationship Id="rId42" Type="http://schemas.openxmlformats.org/officeDocument/2006/relationships/hyperlink" Target="mailto:Temperature_TCAL@Sera" TargetMode="External"/><Relationship Id="rId47" Type="http://schemas.openxmlformats.org/officeDocument/2006/relationships/hyperlink" Target="mailto:Check@Juliet_Camera-Project" TargetMode="External"/><Relationship Id="rId50" Type="http://schemas.openxmlformats.org/officeDocument/2006/relationships/hyperlink" Target="mailto:Check@Front_Camera-Project" TargetMode="External"/><Relationship Id="rId55" Type="http://schemas.openxmlformats.org/officeDocument/2006/relationships/hyperlink" Target="mailto:Check@Front_Camera-Lens_Variant" TargetMode="External"/><Relationship Id="rId63" Type="http://schemas.openxmlformats.org/officeDocument/2006/relationships/hyperlink" Target="mailto:Check@Front_Camera-Sensor_Revision" TargetMode="External"/><Relationship Id="rId68" Type="http://schemas.openxmlformats.org/officeDocument/2006/relationships/hyperlink" Target="mailto:Check@Front_Camera-Stiffener_Revision" TargetMode="External"/><Relationship Id="rId7" Type="http://schemas.openxmlformats.org/officeDocument/2006/relationships/hyperlink" Target="mailto:Read@Juliet_ID" TargetMode="External"/><Relationship Id="rId71" Type="http://schemas.openxmlformats.org/officeDocument/2006/relationships/hyperlink" Target="mailto:Check@Front_Camera-Process_DOE_Code" TargetMode="External"/><Relationship Id="rId2" Type="http://schemas.openxmlformats.org/officeDocument/2006/relationships/hyperlink" Target="mailto:Find@Juliet_Camera" TargetMode="External"/><Relationship Id="rId16" Type="http://schemas.openxmlformats.org/officeDocument/2006/relationships/hyperlink" Target="mailto:Check@Ohio_Camera-IRCF_Revision_Vendor" TargetMode="External"/><Relationship Id="rId29" Type="http://schemas.openxmlformats.org/officeDocument/2006/relationships/hyperlink" Target="mailto:Check@Ohio_Camera-Flex_Variant" TargetMode="External"/><Relationship Id="rId11" Type="http://schemas.openxmlformats.org/officeDocument/2006/relationships/hyperlink" Target="mailto:Check@Ohio_Camera-Project_Version" TargetMode="External"/><Relationship Id="rId24" Type="http://schemas.openxmlformats.org/officeDocument/2006/relationships/hyperlink" Target="mailto:Check@Ohio_Camera-Sensor_Revision" TargetMode="External"/><Relationship Id="rId32" Type="http://schemas.openxmlformats.org/officeDocument/2006/relationships/hyperlink" Target="mailto:Check@Ohio_Camera-Stiffener_Variant" TargetMode="External"/><Relationship Id="rId37" Type="http://schemas.openxmlformats.org/officeDocument/2006/relationships/hyperlink" Target="mailto:Temperature_TDEV1@SIMETRA" TargetMode="External"/><Relationship Id="rId40" Type="http://schemas.openxmlformats.org/officeDocument/2006/relationships/hyperlink" Target="mailto:Temperature_TDEV1@Sera" TargetMode="External"/><Relationship Id="rId45" Type="http://schemas.openxmlformats.org/officeDocument/2006/relationships/hyperlink" Target="mailto:Temperature_FCAM_TCAL@ADAMS" TargetMode="External"/><Relationship Id="rId53" Type="http://schemas.openxmlformats.org/officeDocument/2006/relationships/hyperlink" Target="mailto:Check@Front_Camera-Lens_Vendor" TargetMode="External"/><Relationship Id="rId58" Type="http://schemas.openxmlformats.org/officeDocument/2006/relationships/hyperlink" Target="mailto:Check@Front_Camera-IRCF_Variant" TargetMode="External"/><Relationship Id="rId66" Type="http://schemas.openxmlformats.org/officeDocument/2006/relationships/hyperlink" Target="mailto:Check@Front_Camera-Flex_Revision" TargetMode="External"/><Relationship Id="rId5" Type="http://schemas.openxmlformats.org/officeDocument/2006/relationships/hyperlink" Target="mailto:Check@Front_Camera-X_Code" TargetMode="External"/><Relationship Id="rId15" Type="http://schemas.openxmlformats.org/officeDocument/2006/relationships/hyperlink" Target="mailto:Check@Ohio_Camera-Config_Number" TargetMode="External"/><Relationship Id="rId23" Type="http://schemas.openxmlformats.org/officeDocument/2006/relationships/hyperlink" Target="mailto:Check@Ohio_Camera-Sensor_Variant" TargetMode="External"/><Relationship Id="rId28" Type="http://schemas.openxmlformats.org/officeDocument/2006/relationships/hyperlink" Target="mailto:Check@Ohio_Camera-Flex_Vendor" TargetMode="External"/><Relationship Id="rId36" Type="http://schemas.openxmlformats.org/officeDocument/2006/relationships/hyperlink" Target="mailto:Temperature_TDEV1@Sera" TargetMode="External"/><Relationship Id="rId49" Type="http://schemas.openxmlformats.org/officeDocument/2006/relationships/hyperlink" Target="mailto:Check@Juliet_Camera-Plant" TargetMode="External"/><Relationship Id="rId57" Type="http://schemas.openxmlformats.org/officeDocument/2006/relationships/hyperlink" Target="mailto:Check@Front_Camera-IRCF_Revision" TargetMode="External"/><Relationship Id="rId61" Type="http://schemas.openxmlformats.org/officeDocument/2006/relationships/hyperlink" Target="mailto:Check@Front_Camera-Substrate_Variant" TargetMode="External"/><Relationship Id="rId10" Type="http://schemas.openxmlformats.org/officeDocument/2006/relationships/hyperlink" Target="mailto:Check@Ohio_Camera-Project" TargetMode="External"/><Relationship Id="rId19" Type="http://schemas.openxmlformats.org/officeDocument/2006/relationships/hyperlink" Target="mailto:Check@Ohio_Camera-Substrate_Vendor" TargetMode="External"/><Relationship Id="rId31" Type="http://schemas.openxmlformats.org/officeDocument/2006/relationships/hyperlink" Target="mailto:Check@Ohio_Camera-Stiffener_Vendor" TargetMode="External"/><Relationship Id="rId44" Type="http://schemas.openxmlformats.org/officeDocument/2006/relationships/hyperlink" Target="mailto:Temperature_FCAM_C4@ADAMS" TargetMode="External"/><Relationship Id="rId52" Type="http://schemas.openxmlformats.org/officeDocument/2006/relationships/hyperlink" Target="mailto:Check@Front_Camera-Integrator" TargetMode="External"/><Relationship Id="rId60" Type="http://schemas.openxmlformats.org/officeDocument/2006/relationships/hyperlink" Target="mailto:Check@Front_Camera-Substrate_Revision" TargetMode="External"/><Relationship Id="rId65" Type="http://schemas.openxmlformats.org/officeDocument/2006/relationships/hyperlink" Target="mailto:Check@Front_Camera-Flex_Vendor" TargetMode="External"/><Relationship Id="rId73" Type="http://schemas.openxmlformats.org/officeDocument/2006/relationships/hyperlink" Target="mailto:Check@Front_Camera-NVM_Revision" TargetMode="External"/><Relationship Id="rId4" Type="http://schemas.openxmlformats.org/officeDocument/2006/relationships/hyperlink" Target="mailto:Find@Jasper_Camera" TargetMode="External"/><Relationship Id="rId9" Type="http://schemas.openxmlformats.org/officeDocument/2006/relationships/hyperlink" Target="mailto:Check@Ohio_Camera-Nvm_Map_Revision" TargetMode="External"/><Relationship Id="rId14" Type="http://schemas.openxmlformats.org/officeDocument/2006/relationships/hyperlink" Target="mailto:Check@Ohio_Camera-Build" TargetMode="External"/><Relationship Id="rId22" Type="http://schemas.openxmlformats.org/officeDocument/2006/relationships/hyperlink" Target="mailto:Check@Ohio_Camera-Sensor_Vendor" TargetMode="External"/><Relationship Id="rId27" Type="http://schemas.openxmlformats.org/officeDocument/2006/relationships/hyperlink" Target="mailto:Check@Ohio_Camera-Lens_Holder_Revision" TargetMode="External"/><Relationship Id="rId30" Type="http://schemas.openxmlformats.org/officeDocument/2006/relationships/hyperlink" Target="mailto:Check@Ohio_Camera-Flex_Revision" TargetMode="External"/><Relationship Id="rId35" Type="http://schemas.openxmlformats.org/officeDocument/2006/relationships/hyperlink" Target="mailto:Interrupt_Test@FH_LEFT" TargetMode="External"/><Relationship Id="rId43" Type="http://schemas.openxmlformats.org/officeDocument/2006/relationships/hyperlink" Target="mailto:Temperature_TCAL@SIMETRA" TargetMode="External"/><Relationship Id="rId48" Type="http://schemas.openxmlformats.org/officeDocument/2006/relationships/hyperlink" Target="mailto:Check@Juliet_Camera-Project_Version" TargetMode="External"/><Relationship Id="rId56" Type="http://schemas.openxmlformats.org/officeDocument/2006/relationships/hyperlink" Target="mailto:Check@Front_Camera-IRCF_Vendor" TargetMode="External"/><Relationship Id="rId64" Type="http://schemas.openxmlformats.org/officeDocument/2006/relationships/hyperlink" Target="mailto:Check@Front_Camera-Sensor_Variant" TargetMode="External"/><Relationship Id="rId69" Type="http://schemas.openxmlformats.org/officeDocument/2006/relationships/hyperlink" Target="mailto:Check@Front_Camera-Build" TargetMode="External"/><Relationship Id="rId8" Type="http://schemas.openxmlformats.org/officeDocument/2006/relationships/hyperlink" Target="mailto:Check@Ohio_Camera-Header_Revision" TargetMode="External"/><Relationship Id="rId51" Type="http://schemas.openxmlformats.org/officeDocument/2006/relationships/hyperlink" Target="mailto:Check@Front_Camera-Project_Version" TargetMode="External"/><Relationship Id="rId72"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Ohio_Camera-Integrate" TargetMode="External"/><Relationship Id="rId17" Type="http://schemas.openxmlformats.org/officeDocument/2006/relationships/hyperlink" Target="mailto:Check@Ohio_Camera-IRCF_Variant" TargetMode="External"/><Relationship Id="rId25" Type="http://schemas.openxmlformats.org/officeDocument/2006/relationships/hyperlink" Target="mailto:Check@Ohio_Camera-Lens_Holder_Vendor" TargetMode="External"/><Relationship Id="rId33" Type="http://schemas.openxmlformats.org/officeDocument/2006/relationships/hyperlink" Target="mailto:Check@Ohio_Camera-Stiffener_Revision" TargetMode="External"/><Relationship Id="rId38" Type="http://schemas.openxmlformats.org/officeDocument/2006/relationships/hyperlink" Target="mailto:Temperature_RCAM_C3@ADAMS" TargetMode="External"/><Relationship Id="rId46" Type="http://schemas.openxmlformats.org/officeDocument/2006/relationships/hyperlink" Target="mailto:Check@Juliet_Camera-NVM_Revision" TargetMode="External"/><Relationship Id="rId59" Type="http://schemas.openxmlformats.org/officeDocument/2006/relationships/hyperlink" Target="mailto:Check@Front_Camera-Substrate_Vendor" TargetMode="External"/><Relationship Id="rId67" Type="http://schemas.openxmlformats.org/officeDocument/2006/relationships/hyperlink" Target="mailto:Check@Front_Camera-Stiffener_Vendor" TargetMode="External"/><Relationship Id="rId20" Type="http://schemas.openxmlformats.org/officeDocument/2006/relationships/hyperlink" Target="mailto:Check@Ohio_Camera-Substrate_Variant" TargetMode="External"/><Relationship Id="rId41" Type="http://schemas.openxmlformats.org/officeDocument/2006/relationships/hyperlink" Target="mailto:Temperature_TDEV1@SIMETRA" TargetMode="External"/><Relationship Id="rId54" Type="http://schemas.openxmlformats.org/officeDocument/2006/relationships/hyperlink" Target="mailto:Check@Front_Camera-Lens_Revision" TargetMode="External"/><Relationship Id="rId62" Type="http://schemas.openxmlformats.org/officeDocument/2006/relationships/hyperlink" Target="mailto:Check@Front_Camera-Sensor_Vendor" TargetMode="External"/><Relationship Id="rId70" Type="http://schemas.openxmlformats.org/officeDocument/2006/relationships/hyperlink" Target="mailto:Check@Front_Camera-Config_Number" TargetMode="External"/><Relationship Id="rId1" Type="http://schemas.openxmlformats.org/officeDocument/2006/relationships/hyperlink" Target="mailto:Find@Back_Camera" TargetMode="External"/><Relationship Id="rId6" Type="http://schemas.openxmlformats.org/officeDocument/2006/relationships/hyperlink" Target="mailto:Read@Juliet_S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Temperature_TCAL@SIMETRA" TargetMode="External"/><Relationship Id="rId18" Type="http://schemas.openxmlformats.org/officeDocument/2006/relationships/hyperlink" Target="mailto:PK_MAG@EDGE_L" TargetMode="External"/><Relationship Id="rId26" Type="http://schemas.openxmlformats.org/officeDocument/2006/relationships/hyperlink" Target="mailto:Temperature_FCAM_C4@ADAMS" TargetMode="External"/><Relationship Id="rId39" Type="http://schemas.openxmlformats.org/officeDocument/2006/relationships/hyperlink" Target="mailto:Interrupt_Test@FH_LEFT" TargetMode="External"/><Relationship Id="rId21" Type="http://schemas.openxmlformats.org/officeDocument/2006/relationships/hyperlink" Target="mailto:DC_MAG@HOUSING" TargetMode="External"/><Relationship Id="rId34" Type="http://schemas.openxmlformats.org/officeDocument/2006/relationships/hyperlink" Target="mailto:ADD_ID@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5@ALS_FH_Left" TargetMode="External"/><Relationship Id="rId55" Type="http://schemas.openxmlformats.org/officeDocument/2006/relationships/hyperlink" Target="mailto:Check@Juliet_Camera-Plant" TargetMode="External"/><Relationship Id="rId7" Type="http://schemas.openxmlformats.org/officeDocument/2006/relationships/hyperlink" Target="mailto:Test_IRQ@C3%20Flex-Detect" TargetMode="External"/><Relationship Id="rId12" Type="http://schemas.openxmlformats.org/officeDocument/2006/relationships/hyperlink" Target="mailto:Temperature_TCAL@Sera" TargetMode="External"/><Relationship Id="rId17" Type="http://schemas.openxmlformats.org/officeDocument/2006/relationships/hyperlink" Target="mailto:PK_MAG@HOUSING" TargetMode="External"/><Relationship Id="rId25" Type="http://schemas.openxmlformats.org/officeDocument/2006/relationships/hyperlink" Target="mailto:Temperature_RCAM_TCAL@ADAMS" TargetMode="External"/><Relationship Id="rId33" Type="http://schemas.openxmlformats.org/officeDocument/2006/relationships/hyperlink" Target="mailto:Device_ID@ALS_FH_Right" TargetMode="External"/><Relationship Id="rId38" Type="http://schemas.openxmlformats.org/officeDocument/2006/relationships/hyperlink" Target="mailto:Interrupt_Test@FH_RIGH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Read@Juliet_SN" TargetMode="External"/><Relationship Id="rId16" Type="http://schemas.openxmlformats.org/officeDocument/2006/relationships/hyperlink" Target="mailto:PK_MAG@TM" TargetMode="External"/><Relationship Id="rId20" Type="http://schemas.openxmlformats.org/officeDocument/2006/relationships/hyperlink" Target="mailto:DC_MAG@TM" TargetMode="External"/><Relationship Id="rId29" Type="http://schemas.openxmlformats.org/officeDocument/2006/relationships/hyperlink" Target="mailto:Device_ID@ALS_FH_Left" TargetMode="External"/><Relationship Id="rId41" Type="http://schemas.openxmlformats.org/officeDocument/2006/relationships/hyperlink" Target="mailto:Temperature@ALS_FH_Left" TargetMode="External"/><Relationship Id="rId54" Type="http://schemas.openxmlformats.org/officeDocument/2006/relationships/hyperlink" Target="mailto:Check@Juliet_Camera-Project_Version" TargetMode="External"/><Relationship Id="rId1" Type="http://schemas.openxmlformats.org/officeDocument/2006/relationships/hyperlink" Target="mailto:Find@Juliet_Camera" TargetMode="External"/><Relationship Id="rId6" Type="http://schemas.openxmlformats.org/officeDocument/2006/relationships/hyperlink" Target="mailto:Test_IRQ@C3_Flex-Miss" TargetMode="External"/><Relationship Id="rId11" Type="http://schemas.openxmlformats.org/officeDocument/2006/relationships/hyperlink" Target="mailto:Temperature_TDEV1@SIMETRA" TargetMode="External"/><Relationship Id="rId24" Type="http://schemas.openxmlformats.org/officeDocument/2006/relationships/hyperlink" Target="mailto:Temperature_RCAM_C3@ADAMS" TargetMode="External"/><Relationship Id="rId32" Type="http://schemas.openxmlformats.org/officeDocument/2006/relationships/hyperlink" Target="mailto:Revision_ID@ALS_FH_Right" TargetMode="External"/><Relationship Id="rId37" Type="http://schemas.openxmlformats.org/officeDocument/2006/relationships/hyperlink" Target="mailto:ADD_ID2@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3" Type="http://schemas.openxmlformats.org/officeDocument/2006/relationships/hyperlink" Target="mailto:Check@Juliet_Camera-Project" TargetMode="External"/><Relationship Id="rId5" Type="http://schemas.openxmlformats.org/officeDocument/2006/relationships/hyperlink" Target="mailto:Test_IRQ@TCON_L_FH-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DC_MAG@EDGE_R" TargetMode="External"/><Relationship Id="rId28" Type="http://schemas.openxmlformats.org/officeDocument/2006/relationships/hyperlink" Target="mailto:Chip_ID@ALS_FH_Right" TargetMode="External"/><Relationship Id="rId36" Type="http://schemas.openxmlformats.org/officeDocument/2006/relationships/hyperlink" Target="mailto:ADD_ID@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Temperature_TDEV1@Sera" TargetMode="External"/><Relationship Id="rId19" Type="http://schemas.openxmlformats.org/officeDocument/2006/relationships/hyperlink" Target="mailto:PK_MAG@EDGE_R" TargetMode="External"/><Relationship Id="rId31" Type="http://schemas.openxmlformats.org/officeDocument/2006/relationships/hyperlink" Target="mailto:Chip_ID@ALS_FH_Left" TargetMode="External"/><Relationship Id="rId44" Type="http://schemas.openxmlformats.org/officeDocument/2006/relationships/hyperlink" Target="mailto:BL_Leakage_Bright_Ch_1@ALS_FH_Right" TargetMode="External"/><Relationship Id="rId52" Type="http://schemas.openxmlformats.org/officeDocument/2006/relationships/hyperlink" Target="mailto:Check@Juliet_Camera-NVM_Revision" TargetMode="External"/><Relationship Id="rId4" Type="http://schemas.openxmlformats.org/officeDocument/2006/relationships/hyperlink" Target="mailto:Test_IRQ@TCON_L_FH-Miss" TargetMode="External"/><Relationship Id="rId9" Type="http://schemas.openxmlformats.org/officeDocument/2006/relationships/hyperlink" Target="mailto:Temperature_TDEV1@SIMETRA" TargetMode="External"/><Relationship Id="rId14" Type="http://schemas.openxmlformats.org/officeDocument/2006/relationships/hyperlink" Target="mailto:Force_Sensor_Value@Volume_Down" TargetMode="External"/><Relationship Id="rId22" Type="http://schemas.openxmlformats.org/officeDocument/2006/relationships/hyperlink" Target="mailto:DC_MAG@EDGE_L" TargetMode="External"/><Relationship Id="rId27" Type="http://schemas.openxmlformats.org/officeDocument/2006/relationships/hyperlink" Target="mailto:Temperature_FCAM_TCAL@ADAMS" TargetMode="External"/><Relationship Id="rId30" Type="http://schemas.openxmlformats.org/officeDocument/2006/relationships/hyperlink" Target="mailto:Revision_ID@ALS_FH_Left" TargetMode="External"/><Relationship Id="rId35" Type="http://schemas.openxmlformats.org/officeDocument/2006/relationships/hyperlink" Target="mailto:ADD_ID2@ALS_FH_Righ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56" Type="http://schemas.openxmlformats.org/officeDocument/2006/relationships/printerSettings" Target="../printerSettings/printerSettings7.bin"/><Relationship Id="rId8" Type="http://schemas.openxmlformats.org/officeDocument/2006/relationships/hyperlink" Target="mailto:Temperature_TDEV1@Sera" TargetMode="External"/><Relationship Id="rId51" Type="http://schemas.openxmlformats.org/officeDocument/2006/relationships/hyperlink" Target="mailto:BL_Leakage_Bright_Ch_2@ALS_FH_Left" TargetMode="External"/><Relationship Id="rId3" Type="http://schemas.openxmlformats.org/officeDocument/2006/relationships/hyperlink" Target="mailto:Read@Juliet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616"/>
  <sheetViews>
    <sheetView showGridLines="0" topLeftCell="A489" workbookViewId="0">
      <selection activeCell="A515" sqref="A515"/>
    </sheetView>
  </sheetViews>
  <sheetFormatPr defaultColWidth="70.625" defaultRowHeight="16.350000000000001" customHeight="1"/>
  <cols>
    <col min="1" max="1" width="117.375" style="1" customWidth="1"/>
    <col min="2" max="2" width="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1415</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1316</v>
      </c>
      <c r="B6" s="10"/>
      <c r="C6" s="11">
        <f>DATE(2020,1,6)</f>
        <v>43836</v>
      </c>
      <c r="D6" s="12" t="s">
        <v>1415</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18" t="s">
        <v>1317</v>
      </c>
      <c r="B7" s="16"/>
      <c r="C7" s="16"/>
      <c r="D7" s="16"/>
    </row>
    <row r="8" spans="1:255" ht="17.100000000000001" customHeight="1">
      <c r="A8" s="119" t="s">
        <v>1320</v>
      </c>
      <c r="B8" s="16"/>
      <c r="C8" s="16"/>
      <c r="D8" s="16"/>
    </row>
    <row r="9" spans="1:255" ht="17.100000000000001" customHeight="1">
      <c r="A9" s="118" t="s">
        <v>1321</v>
      </c>
      <c r="B9" s="16"/>
      <c r="C9" s="16"/>
      <c r="D9" s="16"/>
    </row>
    <row r="10" spans="1:255" ht="16.350000000000001" customHeight="1">
      <c r="A10" s="118" t="s">
        <v>1318</v>
      </c>
      <c r="B10" s="16"/>
      <c r="C10" s="16"/>
      <c r="D10" s="16"/>
    </row>
    <row r="11" spans="1:255" ht="16.350000000000001" customHeight="1">
      <c r="A11" s="118" t="s">
        <v>1319</v>
      </c>
      <c r="B11" s="16"/>
      <c r="C11" s="16"/>
      <c r="D11" s="16"/>
    </row>
    <row r="12" spans="1:255" ht="16.350000000000001" customHeight="1">
      <c r="A12" s="118" t="s">
        <v>1322</v>
      </c>
      <c r="B12" s="16"/>
      <c r="C12" s="16"/>
      <c r="D12" s="16"/>
    </row>
    <row r="13" spans="1:255" ht="16.350000000000001" customHeight="1">
      <c r="A13" s="118" t="s">
        <v>1325</v>
      </c>
      <c r="B13" s="16"/>
      <c r="C13" s="16"/>
      <c r="D13" s="16"/>
    </row>
    <row r="14" spans="1:255" ht="16.350000000000001" customHeight="1">
      <c r="A14" s="118" t="s">
        <v>1323</v>
      </c>
      <c r="B14" s="16"/>
      <c r="C14" s="16"/>
      <c r="D14" s="16"/>
    </row>
    <row r="15" spans="1:255" ht="16.350000000000001" customHeight="1" thickBot="1">
      <c r="A15" s="118" t="s">
        <v>1324</v>
      </c>
      <c r="B15" s="16"/>
      <c r="C15" s="16"/>
      <c r="D15" s="16"/>
    </row>
    <row r="16" spans="1:255" ht="16.350000000000001" customHeight="1" thickBot="1">
      <c r="A16" s="9" t="s">
        <v>1316</v>
      </c>
      <c r="B16" s="10"/>
      <c r="C16" s="11">
        <f>DATE(2020,1,6)</f>
        <v>43836</v>
      </c>
      <c r="D16" s="12" t="s">
        <v>1415</v>
      </c>
    </row>
    <row r="17" spans="1:255" ht="16.350000000000001" customHeight="1">
      <c r="A17" s="118" t="s">
        <v>1317</v>
      </c>
      <c r="B17" s="16"/>
      <c r="C17" s="16"/>
      <c r="D17" s="16"/>
    </row>
    <row r="18" spans="1:255" ht="16.350000000000001" customHeight="1">
      <c r="A18" s="119" t="s">
        <v>1320</v>
      </c>
      <c r="B18" s="16"/>
      <c r="C18" s="16"/>
      <c r="D18" s="16"/>
    </row>
    <row r="19" spans="1:255" ht="16.350000000000001" customHeight="1">
      <c r="A19" s="118" t="s">
        <v>1331</v>
      </c>
      <c r="B19" s="16"/>
      <c r="C19" s="16"/>
      <c r="D19" s="16"/>
    </row>
    <row r="20" spans="1:255" ht="16.350000000000001" customHeight="1">
      <c r="A20" s="118" t="s">
        <v>1332</v>
      </c>
      <c r="B20" s="16"/>
      <c r="C20" s="16"/>
      <c r="D20" s="16"/>
    </row>
    <row r="21" spans="1:255" ht="16.350000000000001" customHeight="1">
      <c r="A21" s="120" t="s">
        <v>1333</v>
      </c>
      <c r="B21" s="16"/>
      <c r="C21" s="16"/>
      <c r="D21" s="16"/>
    </row>
    <row r="22" spans="1:255" ht="16.350000000000001" customHeight="1">
      <c r="A22" s="118" t="s">
        <v>1334</v>
      </c>
      <c r="B22" s="16"/>
      <c r="C22" s="16"/>
      <c r="D22" s="16"/>
    </row>
    <row r="23" spans="1:255" ht="16.350000000000001" customHeight="1">
      <c r="A23" s="121" t="s">
        <v>1339</v>
      </c>
      <c r="B23" s="122"/>
      <c r="C23" s="122"/>
      <c r="D23" s="12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18" t="s">
        <v>1335</v>
      </c>
      <c r="B24" s="16"/>
      <c r="C24" s="16"/>
      <c r="D24" s="16"/>
    </row>
    <row r="25" spans="1:255" ht="16.350000000000001" customHeight="1" thickBot="1">
      <c r="A25" s="118" t="s">
        <v>1336</v>
      </c>
      <c r="B25" s="16"/>
      <c r="C25" s="16"/>
      <c r="D25" s="16"/>
    </row>
    <row r="26" spans="1:255" ht="16.350000000000001" customHeight="1" thickBot="1">
      <c r="A26" s="9" t="s">
        <v>1360</v>
      </c>
      <c r="B26" s="10"/>
      <c r="C26" s="11">
        <f>DATE(2020,1,9)</f>
        <v>43839</v>
      </c>
      <c r="D26" s="12" t="s">
        <v>1415</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18" t="s">
        <v>1361</v>
      </c>
      <c r="B27" s="16"/>
      <c r="C27" s="16"/>
      <c r="D27" s="16"/>
    </row>
    <row r="28" spans="1:255" ht="16.350000000000001" customHeight="1">
      <c r="A28" s="120" t="s">
        <v>1362</v>
      </c>
    </row>
    <row r="29" spans="1:255" ht="16.350000000000001" customHeight="1">
      <c r="A29" s="120" t="s">
        <v>1363</v>
      </c>
    </row>
    <row r="30" spans="1:255" ht="16.350000000000001" customHeight="1" thickBot="1">
      <c r="A30" s="120" t="s">
        <v>1364</v>
      </c>
    </row>
    <row r="31" spans="1:255" ht="16.350000000000001" customHeight="1" thickBot="1">
      <c r="A31" s="9" t="s">
        <v>1367</v>
      </c>
      <c r="B31" s="10"/>
      <c r="C31" s="11">
        <f>DATE(2020,1,10)</f>
        <v>43840</v>
      </c>
      <c r="D31" s="12" t="s">
        <v>1415</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1368</v>
      </c>
      <c r="B32" s="16"/>
      <c r="C32" s="16"/>
      <c r="D32" s="16"/>
    </row>
    <row r="33" spans="1:255" ht="16.350000000000001" customHeight="1">
      <c r="A33" s="16" t="s">
        <v>1369</v>
      </c>
      <c r="B33" s="16"/>
      <c r="C33" s="16"/>
      <c r="D33" s="16"/>
    </row>
    <row r="34" spans="1:255" ht="16.350000000000001" customHeight="1">
      <c r="A34" s="16" t="s">
        <v>1370</v>
      </c>
      <c r="B34" s="16"/>
      <c r="C34" s="16"/>
      <c r="D34" s="16"/>
    </row>
    <row r="35" spans="1:255" ht="16.350000000000001" customHeight="1">
      <c r="A35" s="118" t="s">
        <v>1323</v>
      </c>
      <c r="B35" s="16"/>
      <c r="C35" s="16"/>
      <c r="D35" s="16"/>
    </row>
    <row r="36" spans="1:255" ht="16.350000000000001" customHeight="1">
      <c r="A36" s="16" t="s">
        <v>1372</v>
      </c>
      <c r="B36" s="16"/>
      <c r="C36" s="16"/>
      <c r="D36" s="16"/>
    </row>
    <row r="37" spans="1:255" ht="16.350000000000001" customHeight="1">
      <c r="A37" s="16" t="s">
        <v>1373</v>
      </c>
      <c r="B37" s="16"/>
      <c r="C37" s="16"/>
      <c r="D37" s="16"/>
    </row>
    <row r="38" spans="1:255" ht="16.350000000000001" customHeight="1">
      <c r="A38" s="16" t="s">
        <v>1374</v>
      </c>
      <c r="B38" s="16"/>
      <c r="C38" s="16"/>
      <c r="D38" s="16"/>
    </row>
    <row r="39" spans="1:255" ht="16.350000000000001" customHeight="1" thickBot="1">
      <c r="A39" s="16" t="s">
        <v>1375</v>
      </c>
      <c r="B39" s="16"/>
      <c r="C39" s="16"/>
      <c r="D39" s="16"/>
    </row>
    <row r="40" spans="1:255" ht="16.350000000000001" customHeight="1" thickBot="1">
      <c r="A40" s="9" t="s">
        <v>1379</v>
      </c>
      <c r="B40" s="10"/>
      <c r="C40" s="11">
        <f>DATE(2020,1,11)</f>
        <v>43841</v>
      </c>
      <c r="D40" s="12" t="s">
        <v>1415</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18" t="s">
        <v>1322</v>
      </c>
      <c r="B41" s="16"/>
      <c r="C41" s="16"/>
      <c r="D41" s="16"/>
    </row>
    <row r="42" spans="1:255" ht="16.350000000000001" customHeight="1">
      <c r="A42" s="118" t="s">
        <v>1381</v>
      </c>
      <c r="B42" s="16"/>
      <c r="C42" s="16"/>
      <c r="D42" s="16"/>
    </row>
    <row r="43" spans="1:255" ht="16.350000000000001" customHeight="1">
      <c r="A43" s="118" t="s">
        <v>1380</v>
      </c>
      <c r="B43" s="16"/>
      <c r="C43" s="16"/>
      <c r="D43" s="16"/>
    </row>
    <row r="44" spans="1:255" ht="16.350000000000001" customHeight="1">
      <c r="A44" s="118" t="s">
        <v>1382</v>
      </c>
      <c r="B44" s="16"/>
      <c r="C44" s="16"/>
      <c r="D44" s="16"/>
    </row>
    <row r="45" spans="1:255" ht="16.350000000000001" customHeight="1">
      <c r="A45" s="118" t="s">
        <v>1383</v>
      </c>
      <c r="B45" s="16"/>
      <c r="C45" s="16"/>
      <c r="D45" s="16"/>
    </row>
    <row r="46" spans="1:255" ht="16.350000000000001" customHeight="1">
      <c r="A46" s="118" t="s">
        <v>1335</v>
      </c>
      <c r="B46" s="16"/>
      <c r="C46" s="16"/>
      <c r="D46" s="16"/>
    </row>
    <row r="47" spans="1:255" ht="16.5" customHeight="1" thickBot="1">
      <c r="A47" s="118" t="s">
        <v>1384</v>
      </c>
      <c r="B47" s="16"/>
      <c r="C47" s="16"/>
      <c r="D47" s="16"/>
    </row>
    <row r="48" spans="1:255" ht="16.350000000000001" customHeight="1" thickBot="1">
      <c r="A48" s="9" t="s">
        <v>1390</v>
      </c>
      <c r="B48" s="10"/>
      <c r="C48" s="11">
        <f>DATE(2020,1,11)</f>
        <v>43841</v>
      </c>
      <c r="D48" s="12" t="s">
        <v>1415</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18" t="s">
        <v>1409</v>
      </c>
      <c r="B49" s="16"/>
      <c r="C49" s="16"/>
      <c r="D49" s="16"/>
    </row>
    <row r="50" spans="1:255" ht="16.350000000000001" customHeight="1" thickBot="1">
      <c r="A50" s="118" t="s">
        <v>1417</v>
      </c>
      <c r="B50" s="16"/>
      <c r="C50" s="16"/>
      <c r="D50" s="16"/>
    </row>
    <row r="51" spans="1:255" ht="16.350000000000001" customHeight="1" thickBot="1">
      <c r="A51" s="9" t="s">
        <v>1397</v>
      </c>
      <c r="B51" s="10"/>
      <c r="C51" s="11">
        <f>DATE(2020,1,13)</f>
        <v>43843</v>
      </c>
      <c r="D51" s="12" t="s">
        <v>1415</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18" t="s">
        <v>1410</v>
      </c>
      <c r="B52" s="16"/>
      <c r="C52" s="16"/>
      <c r="D52" s="16"/>
    </row>
    <row r="53" spans="1:255" ht="16.350000000000001" customHeight="1">
      <c r="A53" s="118" t="s">
        <v>1411</v>
      </c>
      <c r="B53" s="16"/>
      <c r="C53" s="16"/>
      <c r="D53" s="16"/>
    </row>
    <row r="54" spans="1:255" ht="16.350000000000001" customHeight="1">
      <c r="A54" s="118" t="s">
        <v>1412</v>
      </c>
      <c r="B54" s="16"/>
      <c r="C54" s="16"/>
      <c r="D54" s="16"/>
    </row>
    <row r="55" spans="1:255" ht="16.350000000000001" customHeight="1">
      <c r="A55" s="118" t="s">
        <v>1413</v>
      </c>
      <c r="B55" s="16"/>
      <c r="C55" s="16"/>
      <c r="D55" s="16"/>
    </row>
    <row r="56" spans="1:255" ht="16.350000000000001" customHeight="1" thickBot="1">
      <c r="A56" s="118" t="s">
        <v>1414</v>
      </c>
      <c r="B56" s="16"/>
      <c r="C56" s="16"/>
      <c r="D56" s="16"/>
    </row>
    <row r="57" spans="1:255" ht="16.350000000000001" customHeight="1" thickBot="1">
      <c r="A57" s="9" t="s">
        <v>1407</v>
      </c>
      <c r="B57" s="10"/>
      <c r="C57" s="11">
        <f>DATE(2020,1,13)</f>
        <v>43843</v>
      </c>
      <c r="D57" s="12" t="s">
        <v>1415</v>
      </c>
    </row>
    <row r="58" spans="1:255" ht="16.350000000000001" customHeight="1">
      <c r="A58" s="118" t="s">
        <v>1335</v>
      </c>
      <c r="B58" s="16"/>
      <c r="C58" s="16"/>
      <c r="D58" s="16"/>
    </row>
    <row r="59" spans="1:255" ht="16.350000000000001" customHeight="1" thickBot="1">
      <c r="A59" s="118" t="s">
        <v>1408</v>
      </c>
      <c r="B59" s="118" t="s">
        <v>1422</v>
      </c>
      <c r="C59" s="16"/>
      <c r="D59" s="16"/>
    </row>
    <row r="60" spans="1:255" ht="16.350000000000001" customHeight="1" thickBot="1">
      <c r="A60" s="9" t="s">
        <v>1421</v>
      </c>
      <c r="B60" s="10"/>
      <c r="C60" s="11">
        <f>DATE(2020,1,14)</f>
        <v>43844</v>
      </c>
      <c r="D60" s="12" t="s">
        <v>1415</v>
      </c>
    </row>
    <row r="61" spans="1:255" ht="16.350000000000001" customHeight="1">
      <c r="A61" s="118" t="s">
        <v>1322</v>
      </c>
      <c r="B61" s="16"/>
      <c r="C61" s="16"/>
      <c r="D61" s="16"/>
    </row>
    <row r="62" spans="1:255" ht="16.350000000000001" customHeight="1">
      <c r="A62" s="118" t="s">
        <v>1424</v>
      </c>
      <c r="B62" s="118" t="s">
        <v>1427</v>
      </c>
      <c r="C62" s="16"/>
      <c r="D62" s="16"/>
    </row>
    <row r="63" spans="1:255" ht="16.350000000000001" customHeight="1">
      <c r="A63" s="118" t="s">
        <v>1323</v>
      </c>
      <c r="B63" s="16"/>
      <c r="C63" s="16"/>
      <c r="D63" s="16"/>
    </row>
    <row r="64" spans="1:255" ht="16.350000000000001" customHeight="1">
      <c r="A64" s="118" t="s">
        <v>1425</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18" t="s">
        <v>1426</v>
      </c>
      <c r="B65" s="16"/>
      <c r="C65" s="16"/>
      <c r="D65" s="16"/>
    </row>
    <row r="66" spans="1:255" ht="16.350000000000001" customHeight="1" thickBot="1">
      <c r="A66" s="9" t="s">
        <v>1436</v>
      </c>
      <c r="B66" s="10"/>
      <c r="C66" s="11">
        <f>DATE(2020,1,16)</f>
        <v>43846</v>
      </c>
      <c r="D66" s="12" t="s">
        <v>1415</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18" t="s">
        <v>1589</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18" t="s">
        <v>1440</v>
      </c>
      <c r="B68" s="118"/>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1446</v>
      </c>
      <c r="B69" s="10"/>
      <c r="C69" s="11">
        <f>DATE(2020,1,16)</f>
        <v>43846</v>
      </c>
      <c r="D69" s="12" t="s">
        <v>1415</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18" t="s">
        <v>1590</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18" t="s">
        <v>1591</v>
      </c>
      <c r="B71" s="118"/>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1452</v>
      </c>
      <c r="B72" s="10"/>
      <c r="C72" s="11">
        <f>DATE(2020,1,18)</f>
        <v>43848</v>
      </c>
      <c r="D72" s="12" t="s">
        <v>1415</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1373</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1454</v>
      </c>
      <c r="B74" s="16" t="s">
        <v>1458</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1380</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1457</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1459</v>
      </c>
      <c r="B77" s="10"/>
      <c r="C77" s="11">
        <f>DATE(2020,1,20)</f>
        <v>43850</v>
      </c>
      <c r="D77" s="12" t="s">
        <v>1415</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1322</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1587</v>
      </c>
      <c r="B79" s="16" t="s">
        <v>1460</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1588</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1472</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1461</v>
      </c>
      <c r="B82" s="10"/>
      <c r="C82" s="11">
        <f>DATE(2020,3,14)</f>
        <v>43904</v>
      </c>
      <c r="D82" s="12" t="s">
        <v>1415</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1576</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1575</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1577</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1578</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1585</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1586</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1600</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18" t="s">
        <v>1603</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1601</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1622</v>
      </c>
      <c r="B92" s="10"/>
      <c r="C92" s="11">
        <f>DATE(2020,3,17)</f>
        <v>43907</v>
      </c>
      <c r="D92" s="12" t="s">
        <v>1415</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1610</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1623</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1637</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18" t="s">
        <v>1613</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1638</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1624</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1636</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18" t="s">
        <v>1639</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1641</v>
      </c>
      <c r="B101" s="10"/>
      <c r="C101" s="11">
        <f>DATE(2020,3,18)</f>
        <v>43908</v>
      </c>
      <c r="D101" s="12" t="s">
        <v>1415</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1672</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18" t="s">
        <v>1669</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1670</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1671</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18" t="s">
        <v>1642</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1678</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18" t="s">
        <v>1679</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1716</v>
      </c>
      <c r="B109" s="10"/>
      <c r="C109" s="11">
        <f>DATE(2020,3,21)</f>
        <v>43911</v>
      </c>
      <c r="D109" s="12" t="s">
        <v>1415</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20" t="s">
        <v>1720</v>
      </c>
    </row>
    <row r="111" spans="1:255" ht="16.350000000000001" customHeight="1" thickBot="1">
      <c r="A111" s="120" t="s">
        <v>1717</v>
      </c>
    </row>
    <row r="112" spans="1:255" ht="16.350000000000001" customHeight="1" thickBot="1">
      <c r="A112" s="9" t="s">
        <v>1788</v>
      </c>
      <c r="B112" s="10"/>
      <c r="C112" s="11">
        <f>DATE(2020,3,23)</f>
        <v>43913</v>
      </c>
      <c r="D112" s="12" t="s">
        <v>1415</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20" t="s">
        <v>1789</v>
      </c>
    </row>
    <row r="114" spans="1:255" ht="16.350000000000001" customHeight="1" thickBot="1">
      <c r="A114" s="120" t="s">
        <v>1790</v>
      </c>
    </row>
    <row r="115" spans="1:255" ht="16.350000000000001" customHeight="1">
      <c r="A115" s="181" t="s">
        <v>1792</v>
      </c>
      <c r="B115" s="182"/>
      <c r="C115" s="183">
        <f>DATE(2020,3,25)</f>
        <v>43915</v>
      </c>
      <c r="D115" s="184" t="s">
        <v>1415</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185" t="s">
        <v>1793</v>
      </c>
      <c r="B116" s="186"/>
      <c r="C116" s="186"/>
      <c r="D116" s="186"/>
    </row>
    <row r="117" spans="1:255" ht="16.350000000000001" customHeight="1">
      <c r="A117" s="185" t="s">
        <v>1795</v>
      </c>
      <c r="B117" s="186"/>
      <c r="C117" s="186"/>
      <c r="D117" s="186"/>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185" t="s">
        <v>1800</v>
      </c>
      <c r="B118" s="186"/>
      <c r="C118" s="186"/>
      <c r="D118" s="186"/>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187" t="s">
        <v>1801</v>
      </c>
      <c r="B119" s="188"/>
      <c r="C119" s="188"/>
      <c r="D119" s="188"/>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189" t="s">
        <v>1803</v>
      </c>
      <c r="B120" s="190"/>
      <c r="C120" s="191">
        <f>DATE(2020,3,26)</f>
        <v>43916</v>
      </c>
      <c r="D120" s="189" t="s">
        <v>1415</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185" t="s">
        <v>1361</v>
      </c>
      <c r="B121" s="186"/>
      <c r="C121" s="186"/>
      <c r="D121" s="186"/>
    </row>
    <row r="122" spans="1:255" ht="16.350000000000001" customHeight="1">
      <c r="A122" s="185" t="s">
        <v>1804</v>
      </c>
      <c r="B122" s="185" t="s">
        <v>1805</v>
      </c>
      <c r="C122" s="186"/>
      <c r="D122" s="186"/>
    </row>
    <row r="123" spans="1:255" ht="16.350000000000001" customHeight="1">
      <c r="A123" s="189" t="s">
        <v>1810</v>
      </c>
      <c r="B123" s="190"/>
      <c r="C123" s="191">
        <f>DATE(2020,3,27)</f>
        <v>43917</v>
      </c>
      <c r="D123" s="189" t="s">
        <v>1809</v>
      </c>
    </row>
    <row r="124" spans="1:255" ht="16.350000000000001" customHeight="1">
      <c r="A124" s="185" t="s">
        <v>1806</v>
      </c>
      <c r="B124" s="186"/>
      <c r="C124" s="186"/>
      <c r="D124" s="186"/>
    </row>
    <row r="125" spans="1:255" ht="16.350000000000001" customHeight="1">
      <c r="A125" s="192" t="s">
        <v>1808</v>
      </c>
      <c r="B125" s="186"/>
      <c r="C125" s="186"/>
      <c r="D125" s="186"/>
    </row>
    <row r="126" spans="1:255" ht="16.350000000000001" customHeight="1">
      <c r="A126" s="189" t="s">
        <v>1814</v>
      </c>
      <c r="B126" s="190"/>
      <c r="C126" s="191">
        <f>DATE(2020,3,27)</f>
        <v>43917</v>
      </c>
      <c r="D126" s="189" t="s">
        <v>1809</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185" t="s">
        <v>1672</v>
      </c>
      <c r="B127" s="186"/>
      <c r="C127" s="186"/>
      <c r="D127" s="186"/>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192" t="s">
        <v>1817</v>
      </c>
      <c r="B128" s="186"/>
      <c r="C128" s="186"/>
      <c r="D128" s="186"/>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185" t="s">
        <v>1820</v>
      </c>
      <c r="B129" s="186"/>
      <c r="C129" s="186"/>
      <c r="D129" s="186"/>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192" t="s">
        <v>1624</v>
      </c>
      <c r="B130" s="186"/>
      <c r="C130" s="186"/>
      <c r="D130" s="186"/>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185" t="s">
        <v>1818</v>
      </c>
      <c r="B131" s="186"/>
      <c r="C131" s="186"/>
      <c r="D131" s="186"/>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192" t="s">
        <v>1819</v>
      </c>
      <c r="B132" s="186" t="s">
        <v>1816</v>
      </c>
      <c r="C132" s="186"/>
      <c r="D132" s="186"/>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185" t="s">
        <v>1822</v>
      </c>
      <c r="B133" s="186"/>
      <c r="C133" s="186"/>
      <c r="D133" s="186"/>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189" t="s">
        <v>1823</v>
      </c>
      <c r="B134" s="190"/>
      <c r="C134" s="191">
        <f>DATE(2020,3,30)</f>
        <v>43920</v>
      </c>
      <c r="D134" s="189" t="s">
        <v>1826</v>
      </c>
    </row>
    <row r="135" spans="1:255" ht="16.350000000000001" customHeight="1">
      <c r="A135" s="185" t="s">
        <v>1824</v>
      </c>
      <c r="B135" s="186"/>
      <c r="C135" s="186"/>
      <c r="D135" s="186"/>
    </row>
    <row r="136" spans="1:255" ht="16.350000000000001" customHeight="1">
      <c r="A136" s="185" t="s">
        <v>1827</v>
      </c>
      <c r="B136" s="186"/>
      <c r="C136" s="186"/>
      <c r="D136" s="186"/>
    </row>
    <row r="137" spans="1:255" ht="16.350000000000001" customHeight="1">
      <c r="A137" s="185" t="s">
        <v>1825</v>
      </c>
      <c r="B137" s="186"/>
      <c r="C137" s="186"/>
      <c r="D137" s="186"/>
    </row>
    <row r="138" spans="1:255" ht="16.350000000000001" customHeight="1">
      <c r="A138" s="185" t="s">
        <v>1827</v>
      </c>
      <c r="B138" s="186"/>
      <c r="C138" s="186"/>
      <c r="D138" s="186"/>
    </row>
    <row r="139" spans="1:255" ht="16.350000000000001" customHeight="1">
      <c r="A139" s="185" t="s">
        <v>1829</v>
      </c>
      <c r="B139" s="186"/>
      <c r="C139" s="186"/>
      <c r="D139" s="186"/>
    </row>
    <row r="140" spans="1:255" ht="16.350000000000001" customHeight="1">
      <c r="A140" s="189" t="s">
        <v>1830</v>
      </c>
      <c r="B140" s="190"/>
      <c r="C140" s="191">
        <f>DATE(2020,3,30)</f>
        <v>43920</v>
      </c>
      <c r="D140" s="189" t="s">
        <v>1415</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185" t="s">
        <v>1672</v>
      </c>
      <c r="B141" s="186"/>
      <c r="C141" s="186"/>
      <c r="D141" s="186"/>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185" t="s">
        <v>1833</v>
      </c>
      <c r="B142" s="186"/>
      <c r="C142" s="186"/>
      <c r="D142" s="186"/>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185" t="s">
        <v>1838</v>
      </c>
      <c r="B143" s="186"/>
      <c r="C143" s="186"/>
      <c r="D143" s="186"/>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185" t="s">
        <v>1380</v>
      </c>
      <c r="B144" s="186"/>
      <c r="C144" s="186"/>
      <c r="D144" s="186"/>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185" t="s">
        <v>1834</v>
      </c>
      <c r="B145" s="186"/>
      <c r="C145" s="186"/>
      <c r="D145" s="186"/>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185" t="s">
        <v>1835</v>
      </c>
      <c r="B146" s="186"/>
      <c r="C146" s="186"/>
      <c r="D146" s="186"/>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185" t="s">
        <v>1624</v>
      </c>
      <c r="B147" s="186"/>
      <c r="C147" s="186"/>
      <c r="D147" s="186"/>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185" t="s">
        <v>1836</v>
      </c>
      <c r="B148" s="186"/>
      <c r="C148" s="186"/>
      <c r="D148" s="186"/>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185" t="s">
        <v>1837</v>
      </c>
      <c r="B149" s="186"/>
      <c r="C149" s="186"/>
      <c r="D149" s="186"/>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185" t="s">
        <v>1836</v>
      </c>
      <c r="B150" s="186"/>
      <c r="C150" s="186"/>
      <c r="D150" s="186"/>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185" t="s">
        <v>1835</v>
      </c>
      <c r="B151" s="186"/>
      <c r="C151" s="186"/>
      <c r="D151" s="186"/>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189" t="s">
        <v>1855</v>
      </c>
      <c r="B152" s="190"/>
      <c r="C152" s="191">
        <f>DATE(2020,3,31)</f>
        <v>43921</v>
      </c>
      <c r="D152" s="189" t="s">
        <v>1415</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185" t="s">
        <v>1867</v>
      </c>
      <c r="B153" s="186"/>
      <c r="C153" s="186"/>
      <c r="D153" s="186"/>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185" t="s">
        <v>1861</v>
      </c>
      <c r="B154" s="186"/>
      <c r="C154" s="186"/>
      <c r="D154" s="186"/>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185" t="s">
        <v>1624</v>
      </c>
      <c r="B155" s="186"/>
      <c r="C155" s="186"/>
      <c r="D155" s="186"/>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185" t="s">
        <v>1862</v>
      </c>
      <c r="B156" s="186"/>
      <c r="C156" s="186"/>
      <c r="D156" s="186"/>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185" t="s">
        <v>1863</v>
      </c>
      <c r="B157" s="186"/>
      <c r="C157" s="186"/>
      <c r="D157" s="186"/>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185" t="s">
        <v>1864</v>
      </c>
      <c r="B158" s="186"/>
      <c r="C158" s="186"/>
      <c r="D158" s="186"/>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185" t="s">
        <v>1865</v>
      </c>
      <c r="B159" s="186"/>
      <c r="C159" s="186"/>
      <c r="D159" s="186"/>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185" t="s">
        <v>1866</v>
      </c>
      <c r="B160" s="186"/>
      <c r="C160" s="186"/>
      <c r="D160" s="186"/>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189" t="s">
        <v>1868</v>
      </c>
      <c r="B161" s="190"/>
      <c r="C161" s="191">
        <f>DATE(2020,3,31)</f>
        <v>43921</v>
      </c>
      <c r="D161" s="189" t="s">
        <v>1415</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185" t="s">
        <v>1322</v>
      </c>
      <c r="B162" s="186"/>
      <c r="C162" s="186"/>
      <c r="D162" s="186"/>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185" t="s">
        <v>1875</v>
      </c>
      <c r="B163" s="186"/>
      <c r="C163" s="186"/>
      <c r="D163" s="186"/>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185" t="s">
        <v>1876</v>
      </c>
      <c r="B164" s="186"/>
      <c r="C164" s="186"/>
      <c r="D164" s="186"/>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185" t="s">
        <v>1873</v>
      </c>
      <c r="B165" s="186"/>
      <c r="C165" s="186"/>
      <c r="D165" s="186"/>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185" t="s">
        <v>1877</v>
      </c>
      <c r="B166" s="186"/>
      <c r="C166" s="186"/>
      <c r="D166" s="186"/>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189" t="s">
        <v>1878</v>
      </c>
      <c r="B167" s="190"/>
      <c r="C167" s="191">
        <f>DATE(2020,4,1)</f>
        <v>43922</v>
      </c>
      <c r="D167" s="189" t="s">
        <v>1415</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185" t="s">
        <v>1879</v>
      </c>
      <c r="B168" s="186"/>
      <c r="C168" s="186"/>
      <c r="D168" s="186"/>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185" t="s">
        <v>1880</v>
      </c>
      <c r="B169" s="186"/>
      <c r="C169" s="186"/>
      <c r="D169" s="186"/>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185" t="s">
        <v>1789</v>
      </c>
      <c r="B170" s="186"/>
      <c r="C170" s="186"/>
      <c r="D170" s="186"/>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185" t="s">
        <v>1881</v>
      </c>
      <c r="B171" s="186"/>
      <c r="C171" s="186"/>
      <c r="D171" s="186"/>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185" t="s">
        <v>1882</v>
      </c>
      <c r="B172" s="186"/>
      <c r="C172" s="186"/>
      <c r="D172" s="186"/>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185" t="s">
        <v>1883</v>
      </c>
      <c r="B173" s="186"/>
      <c r="C173" s="186"/>
      <c r="D173" s="186"/>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185" t="s">
        <v>1884</v>
      </c>
      <c r="B174" s="186"/>
      <c r="C174" s="186"/>
      <c r="D174" s="186"/>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185" t="s">
        <v>1322</v>
      </c>
      <c r="B175" s="186"/>
      <c r="C175" s="186"/>
      <c r="D175" s="186"/>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185" t="s">
        <v>1885</v>
      </c>
      <c r="B176" s="186"/>
      <c r="C176" s="186"/>
      <c r="D176" s="186"/>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189" t="s">
        <v>1886</v>
      </c>
      <c r="B177" s="190"/>
      <c r="C177" s="191">
        <f>DATE(2020,4,1)</f>
        <v>43922</v>
      </c>
      <c r="D177" s="189" t="s">
        <v>1415</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185" t="s">
        <v>1825</v>
      </c>
      <c r="B178" s="186"/>
      <c r="C178" s="186"/>
      <c r="D178" s="186"/>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185" t="s">
        <v>1888</v>
      </c>
      <c r="B179" s="186"/>
      <c r="C179" s="186"/>
      <c r="D179" s="186"/>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189" t="s">
        <v>1890</v>
      </c>
      <c r="B180" s="190"/>
      <c r="C180" s="191">
        <f>DATE(2020,4,1)</f>
        <v>43922</v>
      </c>
      <c r="D180" s="189" t="s">
        <v>1892</v>
      </c>
    </row>
    <row r="181" spans="1:255" ht="15" customHeight="1">
      <c r="A181" s="185" t="s">
        <v>1322</v>
      </c>
      <c r="B181" s="186"/>
      <c r="C181" s="186"/>
      <c r="D181" s="186"/>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185" t="s">
        <v>1912</v>
      </c>
      <c r="B182" s="186"/>
      <c r="C182" s="186"/>
      <c r="D182" s="186"/>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189" t="s">
        <v>1909</v>
      </c>
      <c r="B183" s="190"/>
      <c r="C183" s="191">
        <f>DATE(2020,4,2)</f>
        <v>43923</v>
      </c>
      <c r="D183" s="189" t="s">
        <v>1415</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185" t="s">
        <v>1789</v>
      </c>
      <c r="B184" s="186"/>
      <c r="C184" s="186"/>
      <c r="D184" s="186"/>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185" t="s">
        <v>1956</v>
      </c>
      <c r="B185" s="186"/>
      <c r="C185" s="186"/>
      <c r="D185" s="186"/>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185" t="s">
        <v>1911</v>
      </c>
      <c r="B186" s="186"/>
      <c r="C186" s="186"/>
      <c r="D186" s="186"/>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185" t="s">
        <v>1963</v>
      </c>
      <c r="B187" s="186"/>
      <c r="C187" s="186"/>
      <c r="D187" s="186"/>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185" t="s">
        <v>1955</v>
      </c>
      <c r="B188" s="186"/>
      <c r="C188" s="186"/>
      <c r="D188" s="186"/>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185" t="s">
        <v>1954</v>
      </c>
      <c r="B189" s="186"/>
      <c r="C189" s="186"/>
      <c r="D189" s="186"/>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189" t="s">
        <v>1958</v>
      </c>
      <c r="B190" s="190"/>
      <c r="C190" s="191">
        <f>DATE(2020,4,2)</f>
        <v>43923</v>
      </c>
      <c r="D190" s="189" t="s">
        <v>1415</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185" t="s">
        <v>1959</v>
      </c>
      <c r="B191" s="186"/>
      <c r="C191" s="186"/>
      <c r="D191" s="186"/>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185" t="s">
        <v>1960</v>
      </c>
      <c r="B192" s="186"/>
      <c r="C192" s="186"/>
      <c r="D192" s="186"/>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185" t="s">
        <v>1825</v>
      </c>
      <c r="B193" s="186"/>
      <c r="C193" s="186"/>
      <c r="D193" s="186"/>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185" t="s">
        <v>1961</v>
      </c>
      <c r="B194" s="186"/>
      <c r="C194" s="186"/>
      <c r="D194" s="186"/>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189" t="s">
        <v>1964</v>
      </c>
      <c r="B195" s="190"/>
      <c r="C195" s="191">
        <f>DATE(2020,4,3)</f>
        <v>43924</v>
      </c>
      <c r="D195" s="189" t="s">
        <v>1415</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185" t="s">
        <v>1624</v>
      </c>
      <c r="B196" s="186"/>
      <c r="C196" s="186"/>
      <c r="D196" s="186"/>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185" t="s">
        <v>1978</v>
      </c>
      <c r="B197" s="186"/>
      <c r="C197" s="186"/>
      <c r="D197" s="186"/>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185" t="s">
        <v>1979</v>
      </c>
      <c r="B198" s="186"/>
      <c r="C198" s="186"/>
      <c r="D198" s="186"/>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189" t="s">
        <v>1980</v>
      </c>
      <c r="B199" s="190"/>
      <c r="C199" s="191">
        <f>DATE(2020,4,3)</f>
        <v>43924</v>
      </c>
      <c r="D199" s="189" t="s">
        <v>1415</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185" t="s">
        <v>1981</v>
      </c>
      <c r="B200" s="186"/>
      <c r="C200" s="186"/>
      <c r="D200" s="186"/>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185" t="s">
        <v>1982</v>
      </c>
      <c r="B201" s="186"/>
      <c r="C201" s="186"/>
      <c r="D201" s="186"/>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185" t="s">
        <v>1955</v>
      </c>
      <c r="B202" s="186"/>
      <c r="C202" s="186"/>
      <c r="D202" s="186"/>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185" t="s">
        <v>1983</v>
      </c>
      <c r="B203" s="186"/>
      <c r="C203" s="186"/>
      <c r="D203" s="186"/>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189" t="s">
        <v>1984</v>
      </c>
      <c r="B204" s="190"/>
      <c r="C204" s="191">
        <f>DATE(2020,4,4)</f>
        <v>43925</v>
      </c>
      <c r="D204" s="189" t="s">
        <v>1415</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185" t="s">
        <v>1380</v>
      </c>
      <c r="B205" s="186"/>
      <c r="C205" s="186"/>
      <c r="D205" s="186"/>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185" t="s">
        <v>1993</v>
      </c>
      <c r="B206" s="185" t="s">
        <v>1992</v>
      </c>
      <c r="C206" s="186"/>
      <c r="D206" s="186"/>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185" t="s">
        <v>1990</v>
      </c>
      <c r="B207" s="186"/>
      <c r="C207" s="186"/>
      <c r="D207" s="186"/>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185" t="s">
        <v>1987</v>
      </c>
      <c r="B208" s="186"/>
      <c r="C208" s="186"/>
      <c r="D208" s="186"/>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185" t="s">
        <v>1988</v>
      </c>
      <c r="B209" s="186"/>
      <c r="C209" s="186"/>
      <c r="D209" s="186"/>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189" t="s">
        <v>1996</v>
      </c>
      <c r="B210" s="190"/>
      <c r="C210" s="191">
        <f>DATE(2020,4,6)</f>
        <v>43927</v>
      </c>
      <c r="D210" s="189" t="s">
        <v>1415</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185" t="s">
        <v>1879</v>
      </c>
      <c r="B211" s="186"/>
      <c r="C211" s="186"/>
      <c r="D211" s="186"/>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185" t="s">
        <v>1998</v>
      </c>
      <c r="B212" s="186"/>
      <c r="C212" s="186"/>
      <c r="D212" s="186"/>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185" t="s">
        <v>1322</v>
      </c>
      <c r="B213" s="186"/>
      <c r="C213" s="186"/>
      <c r="D213" s="186"/>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185" t="s">
        <v>1999</v>
      </c>
      <c r="B214" s="186"/>
      <c r="C214" s="186"/>
      <c r="D214" s="186"/>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185" t="s">
        <v>2000</v>
      </c>
      <c r="B215" s="186"/>
      <c r="C215" s="186"/>
      <c r="D215" s="186"/>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185" t="s">
        <v>1624</v>
      </c>
      <c r="B216" s="186"/>
      <c r="C216" s="186"/>
      <c r="D216" s="186"/>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185" t="s">
        <v>2005</v>
      </c>
      <c r="B217" s="186"/>
      <c r="C217" s="186"/>
      <c r="D217" s="186"/>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189" t="s">
        <v>2006</v>
      </c>
      <c r="B218" s="190"/>
      <c r="C218" s="191">
        <f>DATE(2020,4,7)</f>
        <v>43928</v>
      </c>
      <c r="D218" s="189" t="s">
        <v>1415</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185" t="s">
        <v>1624</v>
      </c>
      <c r="B219" s="186"/>
      <c r="C219" s="186"/>
      <c r="D219" s="186"/>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185" t="s">
        <v>2010</v>
      </c>
      <c r="B220" s="186"/>
      <c r="C220" s="186"/>
      <c r="D220" s="186"/>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185" t="s">
        <v>1322</v>
      </c>
      <c r="B221" s="186"/>
      <c r="C221" s="186"/>
      <c r="D221" s="186"/>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185" t="s">
        <v>2015</v>
      </c>
      <c r="B222" s="186"/>
      <c r="C222" s="186"/>
      <c r="D222" s="186"/>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185" t="s">
        <v>2016</v>
      </c>
      <c r="B223" s="186"/>
      <c r="C223" s="186"/>
      <c r="D223" s="186"/>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189" t="s">
        <v>2011</v>
      </c>
      <c r="B224" s="190"/>
      <c r="C224" s="191">
        <f>DATE(2020,4,7)</f>
        <v>43928</v>
      </c>
      <c r="D224" s="189" t="s">
        <v>2012</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186" t="s">
        <v>2013</v>
      </c>
      <c r="B225" s="186"/>
      <c r="C225" s="186"/>
      <c r="D225" s="186"/>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186" t="s">
        <v>2014</v>
      </c>
      <c r="B226" s="186"/>
      <c r="C226" s="186"/>
      <c r="D226" s="186"/>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189" t="s">
        <v>2020</v>
      </c>
      <c r="B227" s="190"/>
      <c r="C227" s="191">
        <f>DATE(2020,4,8)</f>
        <v>43929</v>
      </c>
      <c r="D227" s="189" t="s">
        <v>2012</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186" t="s">
        <v>2021</v>
      </c>
      <c r="B228" s="186"/>
      <c r="C228" s="186"/>
      <c r="D228" s="186"/>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186" t="s">
        <v>2022</v>
      </c>
      <c r="B229" s="186"/>
      <c r="C229" s="186"/>
      <c r="D229" s="186"/>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185" t="s">
        <v>2026</v>
      </c>
      <c r="B230" s="186"/>
      <c r="C230" s="186"/>
      <c r="D230" s="186"/>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186" t="s">
        <v>2025</v>
      </c>
      <c r="B231" s="186"/>
      <c r="C231" s="186"/>
      <c r="D231" s="186"/>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189" t="s">
        <v>2028</v>
      </c>
      <c r="B232" s="190"/>
      <c r="C232" s="191">
        <f>DATE(2020,4,9)</f>
        <v>43930</v>
      </c>
      <c r="D232" s="189" t="s">
        <v>1415</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186" t="s">
        <v>2030</v>
      </c>
      <c r="B233" s="186"/>
      <c r="C233" s="186"/>
      <c r="D233" s="186"/>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186" t="s">
        <v>2031</v>
      </c>
      <c r="B234" s="186"/>
      <c r="C234" s="186"/>
      <c r="D234" s="186"/>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186" t="s">
        <v>2032</v>
      </c>
      <c r="B235" s="186"/>
      <c r="C235" s="186"/>
      <c r="D235" s="186"/>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186" t="s">
        <v>2033</v>
      </c>
      <c r="B236" s="186"/>
      <c r="C236" s="186"/>
      <c r="D236" s="186"/>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189" t="s">
        <v>2039</v>
      </c>
      <c r="B237" s="190"/>
      <c r="C237" s="191">
        <f>DATE(2020,4,9)</f>
        <v>43930</v>
      </c>
      <c r="D237" s="189" t="s">
        <v>1415</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186" t="s">
        <v>1368</v>
      </c>
      <c r="B238" s="186"/>
      <c r="C238" s="186"/>
      <c r="D238" s="186"/>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185" t="s">
        <v>2043</v>
      </c>
      <c r="B239" s="186"/>
      <c r="C239" s="186"/>
      <c r="D239" s="186"/>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186" t="s">
        <v>2042</v>
      </c>
      <c r="B240" s="186"/>
      <c r="C240" s="186"/>
      <c r="D240" s="186"/>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189" t="s">
        <v>2044</v>
      </c>
      <c r="B241" s="190"/>
      <c r="C241" s="191">
        <f>DATE(2020,4,10)</f>
        <v>43931</v>
      </c>
      <c r="D241" s="189" t="s">
        <v>2012</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186" t="s">
        <v>1368</v>
      </c>
      <c r="B242" s="186"/>
      <c r="C242" s="186"/>
      <c r="D242" s="186"/>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186" t="s">
        <v>2045</v>
      </c>
      <c r="B243" s="186"/>
      <c r="C243" s="186"/>
      <c r="D243" s="186"/>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186" t="s">
        <v>2046</v>
      </c>
      <c r="B244" s="186"/>
      <c r="C244" s="186"/>
      <c r="D244" s="186"/>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186" t="s">
        <v>2049</v>
      </c>
      <c r="B245" s="186"/>
      <c r="C245" s="186"/>
      <c r="D245" s="186"/>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189" t="s">
        <v>2050</v>
      </c>
      <c r="B246" s="190"/>
      <c r="C246" s="191">
        <f>DATE(2020,4,11)</f>
        <v>43932</v>
      </c>
      <c r="D246" s="189" t="s">
        <v>2051</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185" t="s">
        <v>2062</v>
      </c>
      <c r="B247" s="186"/>
      <c r="C247" s="186"/>
      <c r="D247" s="186"/>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185" t="s">
        <v>2063</v>
      </c>
      <c r="B248" s="186"/>
      <c r="C248" s="186"/>
      <c r="D248" s="186"/>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186" t="s">
        <v>2058</v>
      </c>
      <c r="B249" s="186"/>
      <c r="C249" s="186"/>
      <c r="D249" s="186"/>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186" t="s">
        <v>2069</v>
      </c>
      <c r="B250" s="186"/>
      <c r="C250" s="186"/>
      <c r="D250" s="186"/>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186" t="s">
        <v>2070</v>
      </c>
      <c r="B251" s="186"/>
      <c r="C251" s="186"/>
      <c r="D251" s="186"/>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186" t="s">
        <v>1825</v>
      </c>
      <c r="B252" s="186"/>
      <c r="C252" s="186"/>
      <c r="D252" s="186"/>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186" t="s">
        <v>2064</v>
      </c>
      <c r="B253" s="186"/>
      <c r="C253" s="186"/>
      <c r="D253" s="186"/>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186" t="s">
        <v>2065</v>
      </c>
      <c r="B254" s="186"/>
      <c r="C254" s="186"/>
      <c r="D254" s="186"/>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186" t="s">
        <v>2071</v>
      </c>
      <c r="B255" s="186"/>
      <c r="C255" s="186"/>
      <c r="D255" s="186"/>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186" t="s">
        <v>2061</v>
      </c>
      <c r="B256" s="186"/>
      <c r="C256" s="186"/>
      <c r="D256" s="186"/>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186" t="s">
        <v>2064</v>
      </c>
      <c r="B257" s="186"/>
      <c r="C257" s="186"/>
      <c r="D257" s="186"/>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186" t="s">
        <v>2058</v>
      </c>
      <c r="B258" s="186"/>
      <c r="C258" s="186"/>
      <c r="D258" s="186"/>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186" t="s">
        <v>2072</v>
      </c>
      <c r="B259" s="186"/>
      <c r="C259" s="186"/>
      <c r="D259" s="186"/>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row r="260" spans="1:255" ht="15.75" customHeight="1">
      <c r="A260" s="189" t="s">
        <v>2073</v>
      </c>
      <c r="B260" s="190"/>
      <c r="C260" s="191">
        <f>DATE(2020,4,11)</f>
        <v>43932</v>
      </c>
      <c r="D260" s="189" t="s">
        <v>2051</v>
      </c>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43"/>
      <c r="CU260" s="43"/>
      <c r="CV260" s="43"/>
      <c r="CW260" s="43"/>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43"/>
      <c r="EJ260" s="43"/>
      <c r="EK260" s="43"/>
      <c r="EL260" s="43"/>
      <c r="EM260" s="43"/>
      <c r="EN260" s="43"/>
      <c r="EO260" s="43"/>
      <c r="EP260" s="43"/>
      <c r="EQ260" s="43"/>
      <c r="ER260" s="43"/>
      <c r="ES260" s="43"/>
      <c r="ET260" s="43"/>
      <c r="EU260" s="43"/>
      <c r="EV260" s="43"/>
      <c r="EW260" s="43"/>
      <c r="EX260" s="43"/>
      <c r="EY260" s="43"/>
      <c r="EZ260" s="43"/>
      <c r="FA260" s="43"/>
      <c r="FB260" s="43"/>
      <c r="FC260" s="43"/>
      <c r="FD260" s="43"/>
      <c r="FE260" s="43"/>
      <c r="FF260" s="43"/>
      <c r="FG260" s="43"/>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43"/>
      <c r="HD260" s="43"/>
      <c r="HE260" s="43"/>
      <c r="HF260" s="43"/>
      <c r="HG260" s="43"/>
      <c r="HH260" s="43"/>
      <c r="HI260" s="43"/>
      <c r="HJ260" s="43"/>
      <c r="HK260" s="43"/>
      <c r="HL260" s="43"/>
      <c r="HM260" s="43"/>
      <c r="HN260" s="43"/>
      <c r="HO260" s="43"/>
      <c r="HP260" s="43"/>
      <c r="HQ260" s="43"/>
      <c r="HR260" s="43"/>
      <c r="HS260" s="43"/>
      <c r="HT260" s="43"/>
      <c r="HU260" s="43"/>
      <c r="HV260" s="43"/>
      <c r="HW260" s="43"/>
      <c r="HX260" s="43"/>
      <c r="HY260" s="43"/>
      <c r="HZ260" s="43"/>
      <c r="IA260" s="43"/>
      <c r="IB260" s="43"/>
      <c r="IC260" s="43"/>
      <c r="ID260" s="43"/>
      <c r="IE260" s="43"/>
      <c r="IF260" s="43"/>
      <c r="IG260" s="43"/>
      <c r="IH260" s="43"/>
      <c r="II260" s="43"/>
      <c r="IJ260" s="43"/>
      <c r="IK260" s="43"/>
      <c r="IL260" s="43"/>
      <c r="IM260" s="43"/>
      <c r="IN260" s="43"/>
      <c r="IO260" s="43"/>
      <c r="IP260" s="43"/>
      <c r="IQ260" s="43"/>
      <c r="IR260" s="43"/>
      <c r="IS260" s="43"/>
      <c r="IT260" s="43"/>
      <c r="IU260" s="43"/>
    </row>
    <row r="261" spans="1:255" ht="15" customHeight="1">
      <c r="A261" s="186" t="s">
        <v>1624</v>
      </c>
      <c r="B261" s="186"/>
      <c r="C261" s="186"/>
      <c r="D261" s="186"/>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43"/>
      <c r="II261" s="43"/>
      <c r="IJ261" s="43"/>
      <c r="IK261" s="43"/>
      <c r="IL261" s="43"/>
      <c r="IM261" s="43"/>
      <c r="IN261" s="43"/>
      <c r="IO261" s="43"/>
      <c r="IP261" s="43"/>
      <c r="IQ261" s="43"/>
      <c r="IR261" s="43"/>
      <c r="IS261" s="43"/>
      <c r="IT261" s="43"/>
      <c r="IU261" s="43"/>
    </row>
    <row r="262" spans="1:255" ht="15" customHeight="1">
      <c r="A262" s="185" t="s">
        <v>2074</v>
      </c>
      <c r="B262" s="186"/>
      <c r="C262" s="186"/>
      <c r="D262" s="186"/>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43"/>
      <c r="HD262" s="43"/>
      <c r="HE262" s="43"/>
      <c r="HF262" s="43"/>
      <c r="HG262" s="43"/>
      <c r="HH262" s="43"/>
      <c r="HI262" s="43"/>
      <c r="HJ262" s="43"/>
      <c r="HK262" s="43"/>
      <c r="HL262" s="43"/>
      <c r="HM262" s="43"/>
      <c r="HN262" s="43"/>
      <c r="HO262" s="43"/>
      <c r="HP262" s="43"/>
      <c r="HQ262" s="43"/>
      <c r="HR262" s="43"/>
      <c r="HS262" s="43"/>
      <c r="HT262" s="43"/>
      <c r="HU262" s="43"/>
      <c r="HV262" s="43"/>
      <c r="HW262" s="43"/>
      <c r="HX262" s="43"/>
      <c r="HY262" s="43"/>
      <c r="HZ262" s="43"/>
      <c r="IA262" s="43"/>
      <c r="IB262" s="43"/>
      <c r="IC262" s="43"/>
      <c r="ID262" s="43"/>
      <c r="IE262" s="43"/>
      <c r="IF262" s="43"/>
      <c r="IG262" s="43"/>
      <c r="IH262" s="43"/>
      <c r="II262" s="43"/>
      <c r="IJ262" s="43"/>
      <c r="IK262" s="43"/>
      <c r="IL262" s="43"/>
      <c r="IM262" s="43"/>
      <c r="IN262" s="43"/>
      <c r="IO262" s="43"/>
      <c r="IP262" s="43"/>
      <c r="IQ262" s="43"/>
      <c r="IR262" s="43"/>
      <c r="IS262" s="43"/>
      <c r="IT262" s="43"/>
      <c r="IU262" s="43"/>
    </row>
    <row r="263" spans="1:255" ht="15.75" customHeight="1">
      <c r="A263" s="189" t="s">
        <v>2078</v>
      </c>
      <c r="B263" s="190"/>
      <c r="C263" s="191">
        <f>DATE(2020,4,13)</f>
        <v>43934</v>
      </c>
      <c r="D263" s="189" t="s">
        <v>2051</v>
      </c>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43"/>
      <c r="HD263" s="43"/>
      <c r="HE263" s="43"/>
      <c r="HF263" s="43"/>
      <c r="HG263" s="43"/>
      <c r="HH263" s="43"/>
      <c r="HI263" s="43"/>
      <c r="HJ263" s="43"/>
      <c r="HK263" s="43"/>
      <c r="HL263" s="43"/>
      <c r="HM263" s="43"/>
      <c r="HN263" s="43"/>
      <c r="HO263" s="43"/>
      <c r="HP263" s="43"/>
      <c r="HQ263" s="43"/>
      <c r="HR263" s="43"/>
      <c r="HS263" s="43"/>
      <c r="HT263" s="43"/>
      <c r="HU263" s="43"/>
      <c r="HV263" s="43"/>
      <c r="HW263" s="43"/>
      <c r="HX263" s="43"/>
      <c r="HY263" s="43"/>
      <c r="HZ263" s="43"/>
      <c r="IA263" s="43"/>
      <c r="IB263" s="43"/>
      <c r="IC263" s="43"/>
      <c r="ID263" s="43"/>
      <c r="IE263" s="43"/>
      <c r="IF263" s="43"/>
      <c r="IG263" s="43"/>
      <c r="IH263" s="43"/>
      <c r="II263" s="43"/>
      <c r="IJ263" s="43"/>
      <c r="IK263" s="43"/>
      <c r="IL263" s="43"/>
      <c r="IM263" s="43"/>
      <c r="IN263" s="43"/>
      <c r="IO263" s="43"/>
      <c r="IP263" s="43"/>
      <c r="IQ263" s="43"/>
      <c r="IR263" s="43"/>
      <c r="IS263" s="43"/>
      <c r="IT263" s="43"/>
      <c r="IU263" s="43"/>
    </row>
    <row r="264" spans="1:255" ht="15" customHeight="1">
      <c r="A264" s="186" t="s">
        <v>1380</v>
      </c>
      <c r="B264" s="186"/>
      <c r="C264" s="186"/>
      <c r="D264" s="186"/>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43"/>
      <c r="HD264" s="43"/>
      <c r="HE264" s="43"/>
      <c r="HF264" s="43"/>
      <c r="HG264" s="43"/>
      <c r="HH264" s="43"/>
      <c r="HI264" s="43"/>
      <c r="HJ264" s="43"/>
      <c r="HK264" s="43"/>
      <c r="HL264" s="43"/>
      <c r="HM264" s="43"/>
      <c r="HN264" s="43"/>
      <c r="HO264" s="43"/>
      <c r="HP264" s="43"/>
      <c r="HQ264" s="43"/>
      <c r="HR264" s="43"/>
      <c r="HS264" s="43"/>
      <c r="HT264" s="43"/>
      <c r="HU264" s="43"/>
      <c r="HV264" s="43"/>
      <c r="HW264" s="43"/>
      <c r="HX264" s="43"/>
      <c r="HY264" s="43"/>
      <c r="HZ264" s="43"/>
      <c r="IA264" s="43"/>
      <c r="IB264" s="43"/>
      <c r="IC264" s="43"/>
      <c r="ID264" s="43"/>
      <c r="IE264" s="43"/>
      <c r="IF264" s="43"/>
      <c r="IG264" s="43"/>
      <c r="IH264" s="43"/>
      <c r="II264" s="43"/>
      <c r="IJ264" s="43"/>
      <c r="IK264" s="43"/>
      <c r="IL264" s="43"/>
      <c r="IM264" s="43"/>
      <c r="IN264" s="43"/>
      <c r="IO264" s="43"/>
      <c r="IP264" s="43"/>
      <c r="IQ264" s="43"/>
      <c r="IR264" s="43"/>
      <c r="IS264" s="43"/>
      <c r="IT264" s="43"/>
      <c r="IU264" s="43"/>
    </row>
    <row r="265" spans="1:255" ht="15" customHeight="1">
      <c r="A265" s="186" t="s">
        <v>2096</v>
      </c>
      <c r="B265" s="186"/>
      <c r="C265" s="186"/>
      <c r="D265" s="186"/>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43"/>
      <c r="II265" s="43"/>
      <c r="IJ265" s="43"/>
      <c r="IK265" s="43"/>
      <c r="IL265" s="43"/>
      <c r="IM265" s="43"/>
      <c r="IN265" s="43"/>
      <c r="IO265" s="43"/>
      <c r="IP265" s="43"/>
      <c r="IQ265" s="43"/>
      <c r="IR265" s="43"/>
      <c r="IS265" s="43"/>
      <c r="IT265" s="43"/>
      <c r="IU265" s="43"/>
    </row>
    <row r="266" spans="1:255" ht="15.75" customHeight="1">
      <c r="A266" s="189" t="s">
        <v>2099</v>
      </c>
      <c r="B266" s="190"/>
      <c r="C266" s="191">
        <f>DATE(2020,4,14)</f>
        <v>43935</v>
      </c>
      <c r="D266" s="189" t="s">
        <v>2051</v>
      </c>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43"/>
      <c r="HD266" s="43"/>
      <c r="HE266" s="43"/>
      <c r="HF266" s="43"/>
      <c r="HG266" s="43"/>
      <c r="HH266" s="43"/>
      <c r="HI266" s="43"/>
      <c r="HJ266" s="43"/>
      <c r="HK266" s="43"/>
      <c r="HL266" s="43"/>
      <c r="HM266" s="43"/>
      <c r="HN266" s="43"/>
      <c r="HO266" s="43"/>
      <c r="HP266" s="43"/>
      <c r="HQ266" s="43"/>
      <c r="HR266" s="43"/>
      <c r="HS266" s="43"/>
      <c r="HT266" s="43"/>
      <c r="HU266" s="43"/>
      <c r="HV266" s="43"/>
      <c r="HW266" s="43"/>
      <c r="HX266" s="43"/>
      <c r="HY266" s="43"/>
      <c r="HZ266" s="43"/>
      <c r="IA266" s="43"/>
      <c r="IB266" s="43"/>
      <c r="IC266" s="43"/>
      <c r="ID266" s="43"/>
      <c r="IE266" s="43"/>
      <c r="IF266" s="43"/>
      <c r="IG266" s="43"/>
      <c r="IH266" s="43"/>
      <c r="II266" s="43"/>
      <c r="IJ266" s="43"/>
      <c r="IK266" s="43"/>
      <c r="IL266" s="43"/>
      <c r="IM266" s="43"/>
      <c r="IN266" s="43"/>
      <c r="IO266" s="43"/>
      <c r="IP266" s="43"/>
      <c r="IQ266" s="43"/>
      <c r="IR266" s="43"/>
      <c r="IS266" s="43"/>
      <c r="IT266" s="43"/>
      <c r="IU266" s="43"/>
    </row>
    <row r="267" spans="1:255" ht="15" customHeight="1">
      <c r="A267" s="185" t="s">
        <v>2101</v>
      </c>
      <c r="B267" s="186"/>
      <c r="C267" s="186"/>
      <c r="D267" s="186"/>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43"/>
      <c r="CU267" s="43"/>
      <c r="CV267" s="43"/>
      <c r="CW267" s="43"/>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43"/>
      <c r="EJ267" s="43"/>
      <c r="EK267" s="43"/>
      <c r="EL267" s="43"/>
      <c r="EM267" s="43"/>
      <c r="EN267" s="43"/>
      <c r="EO267" s="43"/>
      <c r="EP267" s="43"/>
      <c r="EQ267" s="43"/>
      <c r="ER267" s="43"/>
      <c r="ES267" s="43"/>
      <c r="ET267" s="43"/>
      <c r="EU267" s="43"/>
      <c r="EV267" s="43"/>
      <c r="EW267" s="43"/>
      <c r="EX267" s="43"/>
      <c r="EY267" s="43"/>
      <c r="EZ267" s="43"/>
      <c r="FA267" s="43"/>
      <c r="FB267" s="43"/>
      <c r="FC267" s="43"/>
      <c r="FD267" s="43"/>
      <c r="FE267" s="43"/>
      <c r="FF267" s="43"/>
      <c r="FG267" s="43"/>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43"/>
      <c r="HD267" s="43"/>
      <c r="HE267" s="43"/>
      <c r="HF267" s="43"/>
      <c r="HG267" s="43"/>
      <c r="HH267" s="43"/>
      <c r="HI267" s="43"/>
      <c r="HJ267" s="43"/>
      <c r="HK267" s="43"/>
      <c r="HL267" s="43"/>
      <c r="HM267" s="43"/>
      <c r="HN267" s="43"/>
      <c r="HO267" s="43"/>
      <c r="HP267" s="43"/>
      <c r="HQ267" s="43"/>
      <c r="HR267" s="43"/>
      <c r="HS267" s="43"/>
      <c r="HT267" s="43"/>
      <c r="HU267" s="43"/>
      <c r="HV267" s="43"/>
      <c r="HW267" s="43"/>
      <c r="HX267" s="43"/>
      <c r="HY267" s="43"/>
      <c r="HZ267" s="43"/>
      <c r="IA267" s="43"/>
      <c r="IB267" s="43"/>
      <c r="IC267" s="43"/>
      <c r="ID267" s="43"/>
      <c r="IE267" s="43"/>
      <c r="IF267" s="43"/>
      <c r="IG267" s="43"/>
      <c r="IH267" s="43"/>
      <c r="II267" s="43"/>
      <c r="IJ267" s="43"/>
      <c r="IK267" s="43"/>
      <c r="IL267" s="43"/>
      <c r="IM267" s="43"/>
      <c r="IN267" s="43"/>
      <c r="IO267" s="43"/>
      <c r="IP267" s="43"/>
      <c r="IQ267" s="43"/>
      <c r="IR267" s="43"/>
      <c r="IS267" s="43"/>
      <c r="IT267" s="43"/>
      <c r="IU267" s="43"/>
    </row>
    <row r="268" spans="1:255" ht="15" customHeight="1">
      <c r="A268" s="185" t="s">
        <v>2100</v>
      </c>
      <c r="B268" s="186"/>
      <c r="C268" s="186"/>
      <c r="D268" s="186"/>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43"/>
      <c r="CU268" s="43"/>
      <c r="CV268" s="43"/>
      <c r="CW268" s="43"/>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43"/>
      <c r="EJ268" s="43"/>
      <c r="EK268" s="43"/>
      <c r="EL268" s="43"/>
      <c r="EM268" s="43"/>
      <c r="EN268" s="43"/>
      <c r="EO268" s="43"/>
      <c r="EP268" s="43"/>
      <c r="EQ268" s="43"/>
      <c r="ER268" s="43"/>
      <c r="ES268" s="43"/>
      <c r="ET268" s="43"/>
      <c r="EU268" s="43"/>
      <c r="EV268" s="43"/>
      <c r="EW268" s="43"/>
      <c r="EX268" s="43"/>
      <c r="EY268" s="43"/>
      <c r="EZ268" s="43"/>
      <c r="FA268" s="43"/>
      <c r="FB268" s="43"/>
      <c r="FC268" s="43"/>
      <c r="FD268" s="43"/>
      <c r="FE268" s="43"/>
      <c r="FF268" s="43"/>
      <c r="FG268" s="43"/>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43"/>
      <c r="HD268" s="43"/>
      <c r="HE268" s="43"/>
      <c r="HF268" s="43"/>
      <c r="HG268" s="43"/>
      <c r="HH268" s="43"/>
      <c r="HI268" s="43"/>
      <c r="HJ268" s="43"/>
      <c r="HK268" s="43"/>
      <c r="HL268" s="43"/>
      <c r="HM268" s="43"/>
      <c r="HN268" s="43"/>
      <c r="HO268" s="43"/>
      <c r="HP268" s="43"/>
      <c r="HQ268" s="43"/>
      <c r="HR268" s="43"/>
      <c r="HS268" s="43"/>
      <c r="HT268" s="43"/>
      <c r="HU268" s="43"/>
      <c r="HV268" s="43"/>
      <c r="HW268" s="43"/>
      <c r="HX268" s="43"/>
      <c r="HY268" s="43"/>
      <c r="HZ268" s="43"/>
      <c r="IA268" s="43"/>
      <c r="IB268" s="43"/>
      <c r="IC268" s="43"/>
      <c r="ID268" s="43"/>
      <c r="IE268" s="43"/>
      <c r="IF268" s="43"/>
      <c r="IG268" s="43"/>
      <c r="IH268" s="43"/>
      <c r="II268" s="43"/>
      <c r="IJ268" s="43"/>
      <c r="IK268" s="43"/>
      <c r="IL268" s="43"/>
      <c r="IM268" s="43"/>
      <c r="IN268" s="43"/>
      <c r="IO268" s="43"/>
      <c r="IP268" s="43"/>
      <c r="IQ268" s="43"/>
      <c r="IR268" s="43"/>
      <c r="IS268" s="43"/>
      <c r="IT268" s="43"/>
      <c r="IU268" s="43"/>
    </row>
    <row r="269" spans="1:255" ht="15.75" customHeight="1">
      <c r="A269" s="189" t="s">
        <v>2102</v>
      </c>
      <c r="B269" s="190"/>
      <c r="C269" s="191">
        <f>DATE(2020,4,15)</f>
        <v>43936</v>
      </c>
      <c r="D269" s="189" t="s">
        <v>2051</v>
      </c>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43"/>
      <c r="CU269" s="43"/>
      <c r="CV269" s="43"/>
      <c r="CW269" s="43"/>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43"/>
      <c r="EJ269" s="43"/>
      <c r="EK269" s="43"/>
      <c r="EL269" s="43"/>
      <c r="EM269" s="43"/>
      <c r="EN269" s="43"/>
      <c r="EO269" s="43"/>
      <c r="EP269" s="43"/>
      <c r="EQ269" s="43"/>
      <c r="ER269" s="43"/>
      <c r="ES269" s="43"/>
      <c r="ET269" s="43"/>
      <c r="EU269" s="43"/>
      <c r="EV269" s="43"/>
      <c r="EW269" s="43"/>
      <c r="EX269" s="43"/>
      <c r="EY269" s="43"/>
      <c r="EZ269" s="43"/>
      <c r="FA269" s="43"/>
      <c r="FB269" s="43"/>
      <c r="FC269" s="43"/>
      <c r="FD269" s="43"/>
      <c r="FE269" s="43"/>
      <c r="FF269" s="43"/>
      <c r="FG269" s="43"/>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43"/>
      <c r="HD269" s="43"/>
      <c r="HE269" s="43"/>
      <c r="HF269" s="43"/>
      <c r="HG269" s="43"/>
      <c r="HH269" s="43"/>
      <c r="HI269" s="43"/>
      <c r="HJ269" s="43"/>
      <c r="HK269" s="43"/>
      <c r="HL269" s="43"/>
      <c r="HM269" s="43"/>
      <c r="HN269" s="43"/>
      <c r="HO269" s="43"/>
      <c r="HP269" s="43"/>
      <c r="HQ269" s="43"/>
      <c r="HR269" s="43"/>
      <c r="HS269" s="43"/>
      <c r="HT269" s="43"/>
      <c r="HU269" s="43"/>
      <c r="HV269" s="43"/>
      <c r="HW269" s="43"/>
      <c r="HX269" s="43"/>
      <c r="HY269" s="43"/>
      <c r="HZ269" s="43"/>
      <c r="IA269" s="43"/>
      <c r="IB269" s="43"/>
      <c r="IC269" s="43"/>
      <c r="ID269" s="43"/>
      <c r="IE269" s="43"/>
      <c r="IF269" s="43"/>
      <c r="IG269" s="43"/>
      <c r="IH269" s="43"/>
      <c r="II269" s="43"/>
      <c r="IJ269" s="43"/>
      <c r="IK269" s="43"/>
      <c r="IL269" s="43"/>
      <c r="IM269" s="43"/>
      <c r="IN269" s="43"/>
      <c r="IO269" s="43"/>
      <c r="IP269" s="43"/>
      <c r="IQ269" s="43"/>
      <c r="IR269" s="43"/>
      <c r="IS269" s="43"/>
      <c r="IT269" s="43"/>
      <c r="IU269" s="43"/>
    </row>
    <row r="270" spans="1:255" ht="15" customHeight="1">
      <c r="A270" s="185" t="s">
        <v>1624</v>
      </c>
      <c r="B270" s="186"/>
      <c r="C270" s="186"/>
      <c r="D270" s="186"/>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c r="CU270" s="43"/>
      <c r="CV270" s="43"/>
      <c r="CW270" s="43"/>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43"/>
      <c r="EJ270" s="43"/>
      <c r="EK270" s="43"/>
      <c r="EL270" s="43"/>
      <c r="EM270" s="43"/>
      <c r="EN270" s="43"/>
      <c r="EO270" s="43"/>
      <c r="EP270" s="43"/>
      <c r="EQ270" s="43"/>
      <c r="ER270" s="43"/>
      <c r="ES270" s="43"/>
      <c r="ET270" s="43"/>
      <c r="EU270" s="43"/>
      <c r="EV270" s="43"/>
      <c r="EW270" s="43"/>
      <c r="EX270" s="43"/>
      <c r="EY270" s="43"/>
      <c r="EZ270" s="43"/>
      <c r="FA270" s="43"/>
      <c r="FB270" s="43"/>
      <c r="FC270" s="43"/>
      <c r="FD270" s="43"/>
      <c r="FE270" s="43"/>
      <c r="FF270" s="43"/>
      <c r="FG270" s="43"/>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43"/>
      <c r="HD270" s="43"/>
      <c r="HE270" s="43"/>
      <c r="HF270" s="43"/>
      <c r="HG270" s="43"/>
      <c r="HH270" s="43"/>
      <c r="HI270" s="43"/>
      <c r="HJ270" s="43"/>
      <c r="HK270" s="43"/>
      <c r="HL270" s="43"/>
      <c r="HM270" s="43"/>
      <c r="HN270" s="43"/>
      <c r="HO270" s="43"/>
      <c r="HP270" s="43"/>
      <c r="HQ270" s="43"/>
      <c r="HR270" s="43"/>
      <c r="HS270" s="43"/>
      <c r="HT270" s="43"/>
      <c r="HU270" s="43"/>
      <c r="HV270" s="43"/>
      <c r="HW270" s="43"/>
      <c r="HX270" s="43"/>
      <c r="HY270" s="43"/>
      <c r="HZ270" s="43"/>
      <c r="IA270" s="43"/>
      <c r="IB270" s="43"/>
      <c r="IC270" s="43"/>
      <c r="ID270" s="43"/>
      <c r="IE270" s="43"/>
      <c r="IF270" s="43"/>
      <c r="IG270" s="43"/>
      <c r="IH270" s="43"/>
      <c r="II270" s="43"/>
      <c r="IJ270" s="43"/>
      <c r="IK270" s="43"/>
      <c r="IL270" s="43"/>
      <c r="IM270" s="43"/>
      <c r="IN270" s="43"/>
      <c r="IO270" s="43"/>
      <c r="IP270" s="43"/>
      <c r="IQ270" s="43"/>
      <c r="IR270" s="43"/>
      <c r="IS270" s="43"/>
      <c r="IT270" s="43"/>
      <c r="IU270" s="43"/>
    </row>
    <row r="271" spans="1:255" ht="15" customHeight="1">
      <c r="A271" s="185" t="s">
        <v>2107</v>
      </c>
      <c r="B271" s="186"/>
      <c r="C271" s="186"/>
      <c r="D271" s="186"/>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43"/>
      <c r="II271" s="43"/>
      <c r="IJ271" s="43"/>
      <c r="IK271" s="43"/>
      <c r="IL271" s="43"/>
      <c r="IM271" s="43"/>
      <c r="IN271" s="43"/>
      <c r="IO271" s="43"/>
      <c r="IP271" s="43"/>
      <c r="IQ271" s="43"/>
      <c r="IR271" s="43"/>
      <c r="IS271" s="43"/>
      <c r="IT271" s="43"/>
      <c r="IU271" s="43"/>
    </row>
    <row r="272" spans="1:255" ht="15.75" customHeight="1">
      <c r="A272" s="189" t="s">
        <v>2106</v>
      </c>
      <c r="B272" s="190"/>
      <c r="C272" s="191">
        <f>DATE(2020,4,15)</f>
        <v>43936</v>
      </c>
      <c r="D272" s="189" t="s">
        <v>2051</v>
      </c>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43"/>
      <c r="CU272" s="43"/>
      <c r="CV272" s="43"/>
      <c r="CW272" s="43"/>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43"/>
      <c r="EJ272" s="43"/>
      <c r="EK272" s="43"/>
      <c r="EL272" s="43"/>
      <c r="EM272" s="43"/>
      <c r="EN272" s="43"/>
      <c r="EO272" s="43"/>
      <c r="EP272" s="43"/>
      <c r="EQ272" s="43"/>
      <c r="ER272" s="43"/>
      <c r="ES272" s="43"/>
      <c r="ET272" s="43"/>
      <c r="EU272" s="43"/>
      <c r="EV272" s="43"/>
      <c r="EW272" s="43"/>
      <c r="EX272" s="43"/>
      <c r="EY272" s="43"/>
      <c r="EZ272" s="43"/>
      <c r="FA272" s="43"/>
      <c r="FB272" s="43"/>
      <c r="FC272" s="43"/>
      <c r="FD272" s="43"/>
      <c r="FE272" s="43"/>
      <c r="FF272" s="43"/>
      <c r="FG272" s="43"/>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43"/>
      <c r="HD272" s="43"/>
      <c r="HE272" s="43"/>
      <c r="HF272" s="43"/>
      <c r="HG272" s="43"/>
      <c r="HH272" s="43"/>
      <c r="HI272" s="43"/>
      <c r="HJ272" s="43"/>
      <c r="HK272" s="43"/>
      <c r="HL272" s="43"/>
      <c r="HM272" s="43"/>
      <c r="HN272" s="43"/>
      <c r="HO272" s="43"/>
      <c r="HP272" s="43"/>
      <c r="HQ272" s="43"/>
      <c r="HR272" s="43"/>
      <c r="HS272" s="43"/>
      <c r="HT272" s="43"/>
      <c r="HU272" s="43"/>
      <c r="HV272" s="43"/>
      <c r="HW272" s="43"/>
      <c r="HX272" s="43"/>
      <c r="HY272" s="43"/>
      <c r="HZ272" s="43"/>
      <c r="IA272" s="43"/>
      <c r="IB272" s="43"/>
      <c r="IC272" s="43"/>
      <c r="ID272" s="43"/>
      <c r="IE272" s="43"/>
      <c r="IF272" s="43"/>
      <c r="IG272" s="43"/>
      <c r="IH272" s="43"/>
      <c r="II272" s="43"/>
      <c r="IJ272" s="43"/>
      <c r="IK272" s="43"/>
      <c r="IL272" s="43"/>
      <c r="IM272" s="43"/>
      <c r="IN272" s="43"/>
      <c r="IO272" s="43"/>
      <c r="IP272" s="43"/>
      <c r="IQ272" s="43"/>
      <c r="IR272" s="43"/>
      <c r="IS272" s="43"/>
      <c r="IT272" s="43"/>
      <c r="IU272" s="43"/>
    </row>
    <row r="273" spans="1:255" ht="15" customHeight="1">
      <c r="A273" s="185" t="s">
        <v>1789</v>
      </c>
      <c r="B273" s="186"/>
      <c r="C273" s="186"/>
      <c r="D273" s="186"/>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43"/>
      <c r="CU273" s="43"/>
      <c r="CV273" s="43"/>
      <c r="CW273" s="43"/>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43"/>
      <c r="EJ273" s="43"/>
      <c r="EK273" s="43"/>
      <c r="EL273" s="43"/>
      <c r="EM273" s="43"/>
      <c r="EN273" s="43"/>
      <c r="EO273" s="43"/>
      <c r="EP273" s="43"/>
      <c r="EQ273" s="43"/>
      <c r="ER273" s="43"/>
      <c r="ES273" s="43"/>
      <c r="ET273" s="43"/>
      <c r="EU273" s="43"/>
      <c r="EV273" s="43"/>
      <c r="EW273" s="43"/>
      <c r="EX273" s="43"/>
      <c r="EY273" s="43"/>
      <c r="EZ273" s="43"/>
      <c r="FA273" s="43"/>
      <c r="FB273" s="43"/>
      <c r="FC273" s="43"/>
      <c r="FD273" s="43"/>
      <c r="FE273" s="43"/>
      <c r="FF273" s="43"/>
      <c r="FG273" s="43"/>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43"/>
      <c r="HD273" s="43"/>
      <c r="HE273" s="43"/>
      <c r="HF273" s="43"/>
      <c r="HG273" s="43"/>
      <c r="HH273" s="43"/>
      <c r="HI273" s="43"/>
      <c r="HJ273" s="43"/>
      <c r="HK273" s="43"/>
      <c r="HL273" s="43"/>
      <c r="HM273" s="43"/>
      <c r="HN273" s="43"/>
      <c r="HO273" s="43"/>
      <c r="HP273" s="43"/>
      <c r="HQ273" s="43"/>
      <c r="HR273" s="43"/>
      <c r="HS273" s="43"/>
      <c r="HT273" s="43"/>
      <c r="HU273" s="43"/>
      <c r="HV273" s="43"/>
      <c r="HW273" s="43"/>
      <c r="HX273" s="43"/>
      <c r="HY273" s="43"/>
      <c r="HZ273" s="43"/>
      <c r="IA273" s="43"/>
      <c r="IB273" s="43"/>
      <c r="IC273" s="43"/>
      <c r="ID273" s="43"/>
      <c r="IE273" s="43"/>
      <c r="IF273" s="43"/>
      <c r="IG273" s="43"/>
      <c r="IH273" s="43"/>
      <c r="II273" s="43"/>
      <c r="IJ273" s="43"/>
      <c r="IK273" s="43"/>
      <c r="IL273" s="43"/>
      <c r="IM273" s="43"/>
      <c r="IN273" s="43"/>
      <c r="IO273" s="43"/>
      <c r="IP273" s="43"/>
      <c r="IQ273" s="43"/>
      <c r="IR273" s="43"/>
      <c r="IS273" s="43"/>
      <c r="IT273" s="43"/>
      <c r="IU273" s="43"/>
    </row>
    <row r="274" spans="1:255" ht="15" customHeight="1">
      <c r="A274" s="185" t="s">
        <v>2108</v>
      </c>
      <c r="B274" s="186"/>
      <c r="C274" s="186"/>
      <c r="D274" s="186"/>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43"/>
      <c r="II274" s="43"/>
      <c r="IJ274" s="43"/>
      <c r="IK274" s="43"/>
      <c r="IL274" s="43"/>
      <c r="IM274" s="43"/>
      <c r="IN274" s="43"/>
      <c r="IO274" s="43"/>
      <c r="IP274" s="43"/>
      <c r="IQ274" s="43"/>
      <c r="IR274" s="43"/>
      <c r="IS274" s="43"/>
      <c r="IT274" s="43"/>
      <c r="IU274" s="43"/>
    </row>
    <row r="275" spans="1:255" ht="15" customHeight="1">
      <c r="A275" s="185" t="s">
        <v>1981</v>
      </c>
      <c r="B275" s="186"/>
      <c r="C275" s="186"/>
      <c r="D275" s="186"/>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43"/>
      <c r="CU275" s="43"/>
      <c r="CV275" s="43"/>
      <c r="CW275" s="43"/>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43"/>
      <c r="EJ275" s="43"/>
      <c r="EK275" s="43"/>
      <c r="EL275" s="43"/>
      <c r="EM275" s="43"/>
      <c r="EN275" s="43"/>
      <c r="EO275" s="43"/>
      <c r="EP275" s="43"/>
      <c r="EQ275" s="43"/>
      <c r="ER275" s="43"/>
      <c r="ES275" s="43"/>
      <c r="ET275" s="43"/>
      <c r="EU275" s="43"/>
      <c r="EV275" s="43"/>
      <c r="EW275" s="43"/>
      <c r="EX275" s="43"/>
      <c r="EY275" s="43"/>
      <c r="EZ275" s="43"/>
      <c r="FA275" s="43"/>
      <c r="FB275" s="43"/>
      <c r="FC275" s="43"/>
      <c r="FD275" s="43"/>
      <c r="FE275" s="43"/>
      <c r="FF275" s="43"/>
      <c r="FG275" s="43"/>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43"/>
      <c r="HD275" s="43"/>
      <c r="HE275" s="43"/>
      <c r="HF275" s="43"/>
      <c r="HG275" s="43"/>
      <c r="HH275" s="43"/>
      <c r="HI275" s="43"/>
      <c r="HJ275" s="43"/>
      <c r="HK275" s="43"/>
      <c r="HL275" s="43"/>
      <c r="HM275" s="43"/>
      <c r="HN275" s="43"/>
      <c r="HO275" s="43"/>
      <c r="HP275" s="43"/>
      <c r="HQ275" s="43"/>
      <c r="HR275" s="43"/>
      <c r="HS275" s="43"/>
      <c r="HT275" s="43"/>
      <c r="HU275" s="43"/>
      <c r="HV275" s="43"/>
      <c r="HW275" s="43"/>
      <c r="HX275" s="43"/>
      <c r="HY275" s="43"/>
      <c r="HZ275" s="43"/>
      <c r="IA275" s="43"/>
      <c r="IB275" s="43"/>
      <c r="IC275" s="43"/>
      <c r="ID275" s="43"/>
      <c r="IE275" s="43"/>
      <c r="IF275" s="43"/>
      <c r="IG275" s="43"/>
      <c r="IH275" s="43"/>
      <c r="II275" s="43"/>
      <c r="IJ275" s="43"/>
      <c r="IK275" s="43"/>
      <c r="IL275" s="43"/>
      <c r="IM275" s="43"/>
      <c r="IN275" s="43"/>
      <c r="IO275" s="43"/>
      <c r="IP275" s="43"/>
      <c r="IQ275" s="43"/>
      <c r="IR275" s="43"/>
      <c r="IS275" s="43"/>
      <c r="IT275" s="43"/>
      <c r="IU275" s="43"/>
    </row>
    <row r="276" spans="1:255" ht="15" customHeight="1">
      <c r="A276" s="185" t="s">
        <v>2109</v>
      </c>
      <c r="B276" s="186"/>
      <c r="C276" s="186"/>
      <c r="D276" s="186"/>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43"/>
      <c r="CU276" s="43"/>
      <c r="CV276" s="43"/>
      <c r="CW276" s="43"/>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43"/>
      <c r="EJ276" s="43"/>
      <c r="EK276" s="43"/>
      <c r="EL276" s="43"/>
      <c r="EM276" s="43"/>
      <c r="EN276" s="43"/>
      <c r="EO276" s="43"/>
      <c r="EP276" s="43"/>
      <c r="EQ276" s="43"/>
      <c r="ER276" s="43"/>
      <c r="ES276" s="43"/>
      <c r="ET276" s="43"/>
      <c r="EU276" s="43"/>
      <c r="EV276" s="43"/>
      <c r="EW276" s="43"/>
      <c r="EX276" s="43"/>
      <c r="EY276" s="43"/>
      <c r="EZ276" s="43"/>
      <c r="FA276" s="43"/>
      <c r="FB276" s="43"/>
      <c r="FC276" s="43"/>
      <c r="FD276" s="43"/>
      <c r="FE276" s="43"/>
      <c r="FF276" s="43"/>
      <c r="FG276" s="43"/>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43"/>
      <c r="HD276" s="43"/>
      <c r="HE276" s="43"/>
      <c r="HF276" s="43"/>
      <c r="HG276" s="43"/>
      <c r="HH276" s="43"/>
      <c r="HI276" s="43"/>
      <c r="HJ276" s="43"/>
      <c r="HK276" s="43"/>
      <c r="HL276" s="43"/>
      <c r="HM276" s="43"/>
      <c r="HN276" s="43"/>
      <c r="HO276" s="43"/>
      <c r="HP276" s="43"/>
      <c r="HQ276" s="43"/>
      <c r="HR276" s="43"/>
      <c r="HS276" s="43"/>
      <c r="HT276" s="43"/>
      <c r="HU276" s="43"/>
      <c r="HV276" s="43"/>
      <c r="HW276" s="43"/>
      <c r="HX276" s="43"/>
      <c r="HY276" s="43"/>
      <c r="HZ276" s="43"/>
      <c r="IA276" s="43"/>
      <c r="IB276" s="43"/>
      <c r="IC276" s="43"/>
      <c r="ID276" s="43"/>
      <c r="IE276" s="43"/>
      <c r="IF276" s="43"/>
      <c r="IG276" s="43"/>
      <c r="IH276" s="43"/>
      <c r="II276" s="43"/>
      <c r="IJ276" s="43"/>
      <c r="IK276" s="43"/>
      <c r="IL276" s="43"/>
      <c r="IM276" s="43"/>
      <c r="IN276" s="43"/>
      <c r="IO276" s="43"/>
      <c r="IP276" s="43"/>
      <c r="IQ276" s="43"/>
      <c r="IR276" s="43"/>
      <c r="IS276" s="43"/>
      <c r="IT276" s="43"/>
      <c r="IU276" s="43"/>
    </row>
    <row r="277" spans="1:255" ht="15" customHeight="1">
      <c r="A277" s="185" t="s">
        <v>2111</v>
      </c>
      <c r="B277" s="186"/>
      <c r="C277" s="186"/>
      <c r="D277" s="186"/>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43"/>
      <c r="CU277" s="43"/>
      <c r="CV277" s="43"/>
      <c r="CW277" s="43"/>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43"/>
      <c r="EJ277" s="43"/>
      <c r="EK277" s="43"/>
      <c r="EL277" s="43"/>
      <c r="EM277" s="43"/>
      <c r="EN277" s="43"/>
      <c r="EO277" s="43"/>
      <c r="EP277" s="43"/>
      <c r="EQ277" s="43"/>
      <c r="ER277" s="43"/>
      <c r="ES277" s="43"/>
      <c r="ET277" s="43"/>
      <c r="EU277" s="43"/>
      <c r="EV277" s="43"/>
      <c r="EW277" s="43"/>
      <c r="EX277" s="43"/>
      <c r="EY277" s="43"/>
      <c r="EZ277" s="43"/>
      <c r="FA277" s="43"/>
      <c r="FB277" s="43"/>
      <c r="FC277" s="43"/>
      <c r="FD277" s="43"/>
      <c r="FE277" s="43"/>
      <c r="FF277" s="43"/>
      <c r="FG277" s="43"/>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43"/>
      <c r="HD277" s="43"/>
      <c r="HE277" s="43"/>
      <c r="HF277" s="43"/>
      <c r="HG277" s="43"/>
      <c r="HH277" s="43"/>
      <c r="HI277" s="43"/>
      <c r="HJ277" s="43"/>
      <c r="HK277" s="43"/>
      <c r="HL277" s="43"/>
      <c r="HM277" s="43"/>
      <c r="HN277" s="43"/>
      <c r="HO277" s="43"/>
      <c r="HP277" s="43"/>
      <c r="HQ277" s="43"/>
      <c r="HR277" s="43"/>
      <c r="HS277" s="43"/>
      <c r="HT277" s="43"/>
      <c r="HU277" s="43"/>
      <c r="HV277" s="43"/>
      <c r="HW277" s="43"/>
      <c r="HX277" s="43"/>
      <c r="HY277" s="43"/>
      <c r="HZ277" s="43"/>
      <c r="IA277" s="43"/>
      <c r="IB277" s="43"/>
      <c r="IC277" s="43"/>
      <c r="ID277" s="43"/>
      <c r="IE277" s="43"/>
      <c r="IF277" s="43"/>
      <c r="IG277" s="43"/>
      <c r="IH277" s="43"/>
      <c r="II277" s="43"/>
      <c r="IJ277" s="43"/>
      <c r="IK277" s="43"/>
      <c r="IL277" s="43"/>
      <c r="IM277" s="43"/>
      <c r="IN277" s="43"/>
      <c r="IO277" s="43"/>
      <c r="IP277" s="43"/>
      <c r="IQ277" s="43"/>
      <c r="IR277" s="43"/>
      <c r="IS277" s="43"/>
      <c r="IT277" s="43"/>
      <c r="IU277" s="43"/>
    </row>
    <row r="278" spans="1:255" ht="15" customHeight="1">
      <c r="A278" s="185" t="s">
        <v>2112</v>
      </c>
      <c r="B278" s="186"/>
      <c r="C278" s="186"/>
      <c r="D278" s="186"/>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43"/>
      <c r="CU278" s="43"/>
      <c r="CV278" s="43"/>
      <c r="CW278" s="43"/>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43"/>
      <c r="EJ278" s="43"/>
      <c r="EK278" s="43"/>
      <c r="EL278" s="43"/>
      <c r="EM278" s="43"/>
      <c r="EN278" s="43"/>
      <c r="EO278" s="43"/>
      <c r="EP278" s="43"/>
      <c r="EQ278" s="43"/>
      <c r="ER278" s="43"/>
      <c r="ES278" s="43"/>
      <c r="ET278" s="43"/>
      <c r="EU278" s="43"/>
      <c r="EV278" s="43"/>
      <c r="EW278" s="43"/>
      <c r="EX278" s="43"/>
      <c r="EY278" s="43"/>
      <c r="EZ278" s="43"/>
      <c r="FA278" s="43"/>
      <c r="FB278" s="43"/>
      <c r="FC278" s="43"/>
      <c r="FD278" s="43"/>
      <c r="FE278" s="43"/>
      <c r="FF278" s="43"/>
      <c r="FG278" s="43"/>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43"/>
      <c r="HD278" s="43"/>
      <c r="HE278" s="43"/>
      <c r="HF278" s="43"/>
      <c r="HG278" s="43"/>
      <c r="HH278" s="43"/>
      <c r="HI278" s="43"/>
      <c r="HJ278" s="43"/>
      <c r="HK278" s="43"/>
      <c r="HL278" s="43"/>
      <c r="HM278" s="43"/>
      <c r="HN278" s="43"/>
      <c r="HO278" s="43"/>
      <c r="HP278" s="43"/>
      <c r="HQ278" s="43"/>
      <c r="HR278" s="43"/>
      <c r="HS278" s="43"/>
      <c r="HT278" s="43"/>
      <c r="HU278" s="43"/>
      <c r="HV278" s="43"/>
      <c r="HW278" s="43"/>
      <c r="HX278" s="43"/>
      <c r="HY278" s="43"/>
      <c r="HZ278" s="43"/>
      <c r="IA278" s="43"/>
      <c r="IB278" s="43"/>
      <c r="IC278" s="43"/>
      <c r="ID278" s="43"/>
      <c r="IE278" s="43"/>
      <c r="IF278" s="43"/>
      <c r="IG278" s="43"/>
      <c r="IH278" s="43"/>
      <c r="II278" s="43"/>
      <c r="IJ278" s="43"/>
      <c r="IK278" s="43"/>
      <c r="IL278" s="43"/>
      <c r="IM278" s="43"/>
      <c r="IN278" s="43"/>
      <c r="IO278" s="43"/>
      <c r="IP278" s="43"/>
      <c r="IQ278" s="43"/>
      <c r="IR278" s="43"/>
      <c r="IS278" s="43"/>
      <c r="IT278" s="43"/>
      <c r="IU278" s="43"/>
    </row>
    <row r="279" spans="1:255" ht="15.75" customHeight="1">
      <c r="A279" s="189" t="s">
        <v>2117</v>
      </c>
      <c r="B279" s="190"/>
      <c r="C279" s="191">
        <f>DATE(2020,4,16)</f>
        <v>43937</v>
      </c>
      <c r="D279" s="189" t="s">
        <v>2051</v>
      </c>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43"/>
      <c r="CU279" s="43"/>
      <c r="CV279" s="43"/>
      <c r="CW279" s="43"/>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43"/>
      <c r="EJ279" s="43"/>
      <c r="EK279" s="43"/>
      <c r="EL279" s="43"/>
      <c r="EM279" s="43"/>
      <c r="EN279" s="43"/>
      <c r="EO279" s="43"/>
      <c r="EP279" s="43"/>
      <c r="EQ279" s="43"/>
      <c r="ER279" s="43"/>
      <c r="ES279" s="43"/>
      <c r="ET279" s="43"/>
      <c r="EU279" s="43"/>
      <c r="EV279" s="43"/>
      <c r="EW279" s="43"/>
      <c r="EX279" s="43"/>
      <c r="EY279" s="43"/>
      <c r="EZ279" s="43"/>
      <c r="FA279" s="43"/>
      <c r="FB279" s="43"/>
      <c r="FC279" s="43"/>
      <c r="FD279" s="43"/>
      <c r="FE279" s="43"/>
      <c r="FF279" s="43"/>
      <c r="FG279" s="43"/>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43"/>
      <c r="HD279" s="43"/>
      <c r="HE279" s="43"/>
      <c r="HF279" s="43"/>
      <c r="HG279" s="43"/>
      <c r="HH279" s="43"/>
      <c r="HI279" s="43"/>
      <c r="HJ279" s="43"/>
      <c r="HK279" s="43"/>
      <c r="HL279" s="43"/>
      <c r="HM279" s="43"/>
      <c r="HN279" s="43"/>
      <c r="HO279" s="43"/>
      <c r="HP279" s="43"/>
      <c r="HQ279" s="43"/>
      <c r="HR279" s="43"/>
      <c r="HS279" s="43"/>
      <c r="HT279" s="43"/>
      <c r="HU279" s="43"/>
      <c r="HV279" s="43"/>
      <c r="HW279" s="43"/>
      <c r="HX279" s="43"/>
      <c r="HY279" s="43"/>
      <c r="HZ279" s="43"/>
      <c r="IA279" s="43"/>
      <c r="IB279" s="43"/>
      <c r="IC279" s="43"/>
      <c r="ID279" s="43"/>
      <c r="IE279" s="43"/>
      <c r="IF279" s="43"/>
      <c r="IG279" s="43"/>
      <c r="IH279" s="43"/>
      <c r="II279" s="43"/>
      <c r="IJ279" s="43"/>
      <c r="IK279" s="43"/>
      <c r="IL279" s="43"/>
      <c r="IM279" s="43"/>
      <c r="IN279" s="43"/>
      <c r="IO279" s="43"/>
      <c r="IP279" s="43"/>
      <c r="IQ279" s="43"/>
      <c r="IR279" s="43"/>
      <c r="IS279" s="43"/>
      <c r="IT279" s="43"/>
      <c r="IU279" s="43"/>
    </row>
    <row r="280" spans="1:255" ht="15" customHeight="1">
      <c r="A280" s="185" t="s">
        <v>1590</v>
      </c>
      <c r="B280" s="186"/>
      <c r="C280" s="186"/>
      <c r="D280" s="186"/>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43"/>
      <c r="CU280" s="43"/>
      <c r="CV280" s="43"/>
      <c r="CW280" s="43"/>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43"/>
      <c r="EJ280" s="43"/>
      <c r="EK280" s="43"/>
      <c r="EL280" s="43"/>
      <c r="EM280" s="43"/>
      <c r="EN280" s="43"/>
      <c r="EO280" s="43"/>
      <c r="EP280" s="43"/>
      <c r="EQ280" s="43"/>
      <c r="ER280" s="43"/>
      <c r="ES280" s="43"/>
      <c r="ET280" s="43"/>
      <c r="EU280" s="43"/>
      <c r="EV280" s="43"/>
      <c r="EW280" s="43"/>
      <c r="EX280" s="43"/>
      <c r="EY280" s="43"/>
      <c r="EZ280" s="43"/>
      <c r="FA280" s="43"/>
      <c r="FB280" s="43"/>
      <c r="FC280" s="43"/>
      <c r="FD280" s="43"/>
      <c r="FE280" s="43"/>
      <c r="FF280" s="43"/>
      <c r="FG280" s="43"/>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43"/>
      <c r="HD280" s="43"/>
      <c r="HE280" s="43"/>
      <c r="HF280" s="43"/>
      <c r="HG280" s="43"/>
      <c r="HH280" s="43"/>
      <c r="HI280" s="43"/>
      <c r="HJ280" s="43"/>
      <c r="HK280" s="43"/>
      <c r="HL280" s="43"/>
      <c r="HM280" s="43"/>
      <c r="HN280" s="43"/>
      <c r="HO280" s="43"/>
      <c r="HP280" s="43"/>
      <c r="HQ280" s="43"/>
      <c r="HR280" s="43"/>
      <c r="HS280" s="43"/>
      <c r="HT280" s="43"/>
      <c r="HU280" s="43"/>
      <c r="HV280" s="43"/>
      <c r="HW280" s="43"/>
      <c r="HX280" s="43"/>
      <c r="HY280" s="43"/>
      <c r="HZ280" s="43"/>
      <c r="IA280" s="43"/>
      <c r="IB280" s="43"/>
      <c r="IC280" s="43"/>
      <c r="ID280" s="43"/>
      <c r="IE280" s="43"/>
      <c r="IF280" s="43"/>
      <c r="IG280" s="43"/>
      <c r="IH280" s="43"/>
      <c r="II280" s="43"/>
      <c r="IJ280" s="43"/>
      <c r="IK280" s="43"/>
      <c r="IL280" s="43"/>
      <c r="IM280" s="43"/>
      <c r="IN280" s="43"/>
      <c r="IO280" s="43"/>
      <c r="IP280" s="43"/>
      <c r="IQ280" s="43"/>
      <c r="IR280" s="43"/>
      <c r="IS280" s="43"/>
      <c r="IT280" s="43"/>
      <c r="IU280" s="43"/>
    </row>
    <row r="281" spans="1:255" ht="15" customHeight="1">
      <c r="A281" s="185" t="s">
        <v>2120</v>
      </c>
      <c r="B281" s="186"/>
      <c r="C281" s="186"/>
      <c r="D281" s="186"/>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43"/>
      <c r="CU281" s="43"/>
      <c r="CV281" s="43"/>
      <c r="CW281" s="43"/>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43"/>
      <c r="EJ281" s="43"/>
      <c r="EK281" s="43"/>
      <c r="EL281" s="43"/>
      <c r="EM281" s="43"/>
      <c r="EN281" s="43"/>
      <c r="EO281" s="43"/>
      <c r="EP281" s="43"/>
      <c r="EQ281" s="43"/>
      <c r="ER281" s="43"/>
      <c r="ES281" s="43"/>
      <c r="ET281" s="43"/>
      <c r="EU281" s="43"/>
      <c r="EV281" s="43"/>
      <c r="EW281" s="43"/>
      <c r="EX281" s="43"/>
      <c r="EY281" s="43"/>
      <c r="EZ281" s="43"/>
      <c r="FA281" s="43"/>
      <c r="FB281" s="43"/>
      <c r="FC281" s="43"/>
      <c r="FD281" s="43"/>
      <c r="FE281" s="43"/>
      <c r="FF281" s="43"/>
      <c r="FG281" s="43"/>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43"/>
      <c r="HD281" s="43"/>
      <c r="HE281" s="43"/>
      <c r="HF281" s="43"/>
      <c r="HG281" s="43"/>
      <c r="HH281" s="43"/>
      <c r="HI281" s="43"/>
      <c r="HJ281" s="43"/>
      <c r="HK281" s="43"/>
      <c r="HL281" s="43"/>
      <c r="HM281" s="43"/>
      <c r="HN281" s="43"/>
      <c r="HO281" s="43"/>
      <c r="HP281" s="43"/>
      <c r="HQ281" s="43"/>
      <c r="HR281" s="43"/>
      <c r="HS281" s="43"/>
      <c r="HT281" s="43"/>
      <c r="HU281" s="43"/>
      <c r="HV281" s="43"/>
      <c r="HW281" s="43"/>
      <c r="HX281" s="43"/>
      <c r="HY281" s="43"/>
      <c r="HZ281" s="43"/>
      <c r="IA281" s="43"/>
      <c r="IB281" s="43"/>
      <c r="IC281" s="43"/>
      <c r="ID281" s="43"/>
      <c r="IE281" s="43"/>
      <c r="IF281" s="43"/>
      <c r="IG281" s="43"/>
      <c r="IH281" s="43"/>
      <c r="II281" s="43"/>
      <c r="IJ281" s="43"/>
      <c r="IK281" s="43"/>
      <c r="IL281" s="43"/>
      <c r="IM281" s="43"/>
      <c r="IN281" s="43"/>
      <c r="IO281" s="43"/>
      <c r="IP281" s="43"/>
      <c r="IQ281" s="43"/>
      <c r="IR281" s="43"/>
      <c r="IS281" s="43"/>
      <c r="IT281" s="43"/>
      <c r="IU281" s="43"/>
    </row>
    <row r="282" spans="1:255" ht="15.75" customHeight="1">
      <c r="A282" s="189" t="s">
        <v>2121</v>
      </c>
      <c r="B282" s="190"/>
      <c r="C282" s="191">
        <f>DATE(2020,4,17)</f>
        <v>43938</v>
      </c>
      <c r="D282" s="189" t="s">
        <v>2051</v>
      </c>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43"/>
      <c r="CU282" s="43"/>
      <c r="CV282" s="43"/>
      <c r="CW282" s="43"/>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43"/>
      <c r="EJ282" s="43"/>
      <c r="EK282" s="43"/>
      <c r="EL282" s="43"/>
      <c r="EM282" s="43"/>
      <c r="EN282" s="43"/>
      <c r="EO282" s="43"/>
      <c r="EP282" s="43"/>
      <c r="EQ282" s="43"/>
      <c r="ER282" s="43"/>
      <c r="ES282" s="43"/>
      <c r="ET282" s="43"/>
      <c r="EU282" s="43"/>
      <c r="EV282" s="43"/>
      <c r="EW282" s="43"/>
      <c r="EX282" s="43"/>
      <c r="EY282" s="43"/>
      <c r="EZ282" s="43"/>
      <c r="FA282" s="43"/>
      <c r="FB282" s="43"/>
      <c r="FC282" s="43"/>
      <c r="FD282" s="43"/>
      <c r="FE282" s="43"/>
      <c r="FF282" s="43"/>
      <c r="FG282" s="43"/>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43"/>
      <c r="HD282" s="43"/>
      <c r="HE282" s="43"/>
      <c r="HF282" s="43"/>
      <c r="HG282" s="43"/>
      <c r="HH282" s="43"/>
      <c r="HI282" s="43"/>
      <c r="HJ282" s="43"/>
      <c r="HK282" s="43"/>
      <c r="HL282" s="43"/>
      <c r="HM282" s="43"/>
      <c r="HN282" s="43"/>
      <c r="HO282" s="43"/>
      <c r="HP282" s="43"/>
      <c r="HQ282" s="43"/>
      <c r="HR282" s="43"/>
      <c r="HS282" s="43"/>
      <c r="HT282" s="43"/>
      <c r="HU282" s="43"/>
      <c r="HV282" s="43"/>
      <c r="HW282" s="43"/>
      <c r="HX282" s="43"/>
      <c r="HY282" s="43"/>
      <c r="HZ282" s="43"/>
      <c r="IA282" s="43"/>
      <c r="IB282" s="43"/>
      <c r="IC282" s="43"/>
      <c r="ID282" s="43"/>
      <c r="IE282" s="43"/>
      <c r="IF282" s="43"/>
      <c r="IG282" s="43"/>
      <c r="IH282" s="43"/>
      <c r="II282" s="43"/>
      <c r="IJ282" s="43"/>
      <c r="IK282" s="43"/>
      <c r="IL282" s="43"/>
      <c r="IM282" s="43"/>
      <c r="IN282" s="43"/>
      <c r="IO282" s="43"/>
      <c r="IP282" s="43"/>
      <c r="IQ282" s="43"/>
      <c r="IR282" s="43"/>
      <c r="IS282" s="43"/>
      <c r="IT282" s="43"/>
      <c r="IU282" s="43"/>
    </row>
    <row r="283" spans="1:255" ht="15" customHeight="1">
      <c r="A283" s="185" t="s">
        <v>1590</v>
      </c>
      <c r="B283" s="186"/>
      <c r="C283" s="186"/>
      <c r="D283" s="186"/>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43"/>
      <c r="CU283" s="43"/>
      <c r="CV283" s="43"/>
      <c r="CW283" s="43"/>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43"/>
      <c r="EJ283" s="43"/>
      <c r="EK283" s="43"/>
      <c r="EL283" s="43"/>
      <c r="EM283" s="43"/>
      <c r="EN283" s="43"/>
      <c r="EO283" s="43"/>
      <c r="EP283" s="43"/>
      <c r="EQ283" s="43"/>
      <c r="ER283" s="43"/>
      <c r="ES283" s="43"/>
      <c r="ET283" s="43"/>
      <c r="EU283" s="43"/>
      <c r="EV283" s="43"/>
      <c r="EW283" s="43"/>
      <c r="EX283" s="43"/>
      <c r="EY283" s="43"/>
      <c r="EZ283" s="43"/>
      <c r="FA283" s="43"/>
      <c r="FB283" s="43"/>
      <c r="FC283" s="43"/>
      <c r="FD283" s="43"/>
      <c r="FE283" s="43"/>
      <c r="FF283" s="43"/>
      <c r="FG283" s="43"/>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43"/>
      <c r="HD283" s="43"/>
      <c r="HE283" s="43"/>
      <c r="HF283" s="43"/>
      <c r="HG283" s="43"/>
      <c r="HH283" s="43"/>
      <c r="HI283" s="43"/>
      <c r="HJ283" s="43"/>
      <c r="HK283" s="43"/>
      <c r="HL283" s="43"/>
      <c r="HM283" s="43"/>
      <c r="HN283" s="43"/>
      <c r="HO283" s="43"/>
      <c r="HP283" s="43"/>
      <c r="HQ283" s="43"/>
      <c r="HR283" s="43"/>
      <c r="HS283" s="43"/>
      <c r="HT283" s="43"/>
      <c r="HU283" s="43"/>
      <c r="HV283" s="43"/>
      <c r="HW283" s="43"/>
      <c r="HX283" s="43"/>
      <c r="HY283" s="43"/>
      <c r="HZ283" s="43"/>
      <c r="IA283" s="43"/>
      <c r="IB283" s="43"/>
      <c r="IC283" s="43"/>
      <c r="ID283" s="43"/>
      <c r="IE283" s="43"/>
      <c r="IF283" s="43"/>
      <c r="IG283" s="43"/>
      <c r="IH283" s="43"/>
      <c r="II283" s="43"/>
      <c r="IJ283" s="43"/>
      <c r="IK283" s="43"/>
      <c r="IL283" s="43"/>
      <c r="IM283" s="43"/>
      <c r="IN283" s="43"/>
      <c r="IO283" s="43"/>
      <c r="IP283" s="43"/>
      <c r="IQ283" s="43"/>
      <c r="IR283" s="43"/>
      <c r="IS283" s="43"/>
      <c r="IT283" s="43"/>
      <c r="IU283" s="43"/>
    </row>
    <row r="284" spans="1:255" ht="15" customHeight="1">
      <c r="A284" s="185" t="s">
        <v>2166</v>
      </c>
      <c r="B284" s="186"/>
      <c r="C284" s="186"/>
      <c r="D284" s="186"/>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ht="15.75" customHeight="1">
      <c r="A285" s="189" t="s">
        <v>2174</v>
      </c>
      <c r="B285" s="190"/>
      <c r="C285" s="191">
        <f>DATE(2020,4,21)</f>
        <v>43942</v>
      </c>
      <c r="D285" s="189" t="s">
        <v>2051</v>
      </c>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43"/>
      <c r="CU285" s="43"/>
      <c r="CV285" s="43"/>
      <c r="CW285" s="43"/>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43"/>
      <c r="EJ285" s="43"/>
      <c r="EK285" s="43"/>
      <c r="EL285" s="43"/>
      <c r="EM285" s="43"/>
      <c r="EN285" s="43"/>
      <c r="EO285" s="43"/>
      <c r="EP285" s="43"/>
      <c r="EQ285" s="43"/>
      <c r="ER285" s="43"/>
      <c r="ES285" s="43"/>
      <c r="ET285" s="43"/>
      <c r="EU285" s="43"/>
      <c r="EV285" s="43"/>
      <c r="EW285" s="43"/>
      <c r="EX285" s="43"/>
      <c r="EY285" s="43"/>
      <c r="EZ285" s="43"/>
      <c r="FA285" s="43"/>
      <c r="FB285" s="43"/>
      <c r="FC285" s="43"/>
      <c r="FD285" s="43"/>
      <c r="FE285" s="43"/>
      <c r="FF285" s="43"/>
      <c r="FG285" s="43"/>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43"/>
      <c r="HD285" s="43"/>
      <c r="HE285" s="43"/>
      <c r="HF285" s="43"/>
      <c r="HG285" s="43"/>
      <c r="HH285" s="43"/>
      <c r="HI285" s="43"/>
      <c r="HJ285" s="43"/>
      <c r="HK285" s="43"/>
      <c r="HL285" s="43"/>
      <c r="HM285" s="43"/>
      <c r="HN285" s="43"/>
      <c r="HO285" s="43"/>
      <c r="HP285" s="43"/>
      <c r="HQ285" s="43"/>
      <c r="HR285" s="43"/>
      <c r="HS285" s="43"/>
      <c r="HT285" s="43"/>
      <c r="HU285" s="43"/>
      <c r="HV285" s="43"/>
      <c r="HW285" s="43"/>
      <c r="HX285" s="43"/>
      <c r="HY285" s="43"/>
      <c r="HZ285" s="43"/>
      <c r="IA285" s="43"/>
      <c r="IB285" s="43"/>
      <c r="IC285" s="43"/>
      <c r="ID285" s="43"/>
      <c r="IE285" s="43"/>
      <c r="IF285" s="43"/>
      <c r="IG285" s="43"/>
      <c r="IH285" s="43"/>
      <c r="II285" s="43"/>
      <c r="IJ285" s="43"/>
      <c r="IK285" s="43"/>
      <c r="IL285" s="43"/>
      <c r="IM285" s="43"/>
      <c r="IN285" s="43"/>
      <c r="IO285" s="43"/>
      <c r="IP285" s="43"/>
      <c r="IQ285" s="43"/>
      <c r="IR285" s="43"/>
      <c r="IS285" s="43"/>
      <c r="IT285" s="43"/>
      <c r="IU285" s="43"/>
    </row>
    <row r="286" spans="1:255" ht="15" customHeight="1">
      <c r="A286" s="185" t="s">
        <v>2175</v>
      </c>
      <c r="B286" s="186"/>
      <c r="C286" s="186"/>
      <c r="D286" s="186"/>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43"/>
      <c r="CU286" s="43"/>
      <c r="CV286" s="43"/>
      <c r="CW286" s="43"/>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43"/>
      <c r="EJ286" s="43"/>
      <c r="EK286" s="43"/>
      <c r="EL286" s="43"/>
      <c r="EM286" s="43"/>
      <c r="EN286" s="43"/>
      <c r="EO286" s="43"/>
      <c r="EP286" s="43"/>
      <c r="EQ286" s="43"/>
      <c r="ER286" s="43"/>
      <c r="ES286" s="43"/>
      <c r="ET286" s="43"/>
      <c r="EU286" s="43"/>
      <c r="EV286" s="43"/>
      <c r="EW286" s="43"/>
      <c r="EX286" s="43"/>
      <c r="EY286" s="43"/>
      <c r="EZ286" s="43"/>
      <c r="FA286" s="43"/>
      <c r="FB286" s="43"/>
      <c r="FC286" s="43"/>
      <c r="FD286" s="43"/>
      <c r="FE286" s="43"/>
      <c r="FF286" s="43"/>
      <c r="FG286" s="43"/>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43"/>
      <c r="HD286" s="43"/>
      <c r="HE286" s="43"/>
      <c r="HF286" s="43"/>
      <c r="HG286" s="43"/>
      <c r="HH286" s="43"/>
      <c r="HI286" s="43"/>
      <c r="HJ286" s="43"/>
      <c r="HK286" s="43"/>
      <c r="HL286" s="43"/>
      <c r="HM286" s="43"/>
      <c r="HN286" s="43"/>
      <c r="HO286" s="43"/>
      <c r="HP286" s="43"/>
      <c r="HQ286" s="43"/>
      <c r="HR286" s="43"/>
      <c r="HS286" s="43"/>
      <c r="HT286" s="43"/>
      <c r="HU286" s="43"/>
      <c r="HV286" s="43"/>
      <c r="HW286" s="43"/>
      <c r="HX286" s="43"/>
      <c r="HY286" s="43"/>
      <c r="HZ286" s="43"/>
      <c r="IA286" s="43"/>
      <c r="IB286" s="43"/>
      <c r="IC286" s="43"/>
      <c r="ID286" s="43"/>
      <c r="IE286" s="43"/>
      <c r="IF286" s="43"/>
      <c r="IG286" s="43"/>
      <c r="IH286" s="43"/>
      <c r="II286" s="43"/>
      <c r="IJ286" s="43"/>
      <c r="IK286" s="43"/>
      <c r="IL286" s="43"/>
      <c r="IM286" s="43"/>
      <c r="IN286" s="43"/>
      <c r="IO286" s="43"/>
      <c r="IP286" s="43"/>
      <c r="IQ286" s="43"/>
      <c r="IR286" s="43"/>
      <c r="IS286" s="43"/>
      <c r="IT286" s="43"/>
      <c r="IU286" s="43"/>
    </row>
    <row r="287" spans="1:255" ht="15" customHeight="1">
      <c r="A287" s="185" t="s">
        <v>2176</v>
      </c>
      <c r="B287" s="185" t="s">
        <v>2173</v>
      </c>
      <c r="C287" s="186"/>
      <c r="D287" s="185"/>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43"/>
      <c r="CU287" s="43"/>
      <c r="CV287" s="43"/>
      <c r="CW287" s="43"/>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43"/>
      <c r="EJ287" s="43"/>
      <c r="EK287" s="43"/>
      <c r="EL287" s="43"/>
      <c r="EM287" s="43"/>
      <c r="EN287" s="43"/>
      <c r="EO287" s="43"/>
      <c r="EP287" s="43"/>
      <c r="EQ287" s="43"/>
      <c r="ER287" s="43"/>
      <c r="ES287" s="43"/>
      <c r="ET287" s="43"/>
      <c r="EU287" s="43"/>
      <c r="EV287" s="43"/>
      <c r="EW287" s="43"/>
      <c r="EX287" s="43"/>
      <c r="EY287" s="43"/>
      <c r="EZ287" s="43"/>
      <c r="FA287" s="43"/>
      <c r="FB287" s="43"/>
      <c r="FC287" s="43"/>
      <c r="FD287" s="43"/>
      <c r="FE287" s="43"/>
      <c r="FF287" s="43"/>
      <c r="FG287" s="43"/>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43"/>
      <c r="HD287" s="43"/>
      <c r="HE287" s="43"/>
      <c r="HF287" s="43"/>
      <c r="HG287" s="43"/>
      <c r="HH287" s="43"/>
      <c r="HI287" s="43"/>
      <c r="HJ287" s="43"/>
      <c r="HK287" s="43"/>
      <c r="HL287" s="43"/>
      <c r="HM287" s="43"/>
      <c r="HN287" s="43"/>
      <c r="HO287" s="43"/>
      <c r="HP287" s="43"/>
      <c r="HQ287" s="43"/>
      <c r="HR287" s="43"/>
      <c r="HS287" s="43"/>
      <c r="HT287" s="43"/>
      <c r="HU287" s="43"/>
      <c r="HV287" s="43"/>
      <c r="HW287" s="43"/>
      <c r="HX287" s="43"/>
      <c r="HY287" s="43"/>
      <c r="HZ287" s="43"/>
      <c r="IA287" s="43"/>
      <c r="IB287" s="43"/>
      <c r="IC287" s="43"/>
      <c r="ID287" s="43"/>
      <c r="IE287" s="43"/>
      <c r="IF287" s="43"/>
      <c r="IG287" s="43"/>
      <c r="IH287" s="43"/>
      <c r="II287" s="43"/>
      <c r="IJ287" s="43"/>
      <c r="IK287" s="43"/>
      <c r="IL287" s="43"/>
      <c r="IM287" s="43"/>
      <c r="IN287" s="43"/>
      <c r="IO287" s="43"/>
      <c r="IP287" s="43"/>
      <c r="IQ287" s="43"/>
      <c r="IR287" s="43"/>
      <c r="IS287" s="43"/>
      <c r="IT287" s="43"/>
      <c r="IU287" s="43"/>
    </row>
    <row r="288" spans="1:255" ht="15.75" customHeight="1">
      <c r="A288" s="189" t="s">
        <v>2177</v>
      </c>
      <c r="B288" s="190"/>
      <c r="C288" s="191">
        <f>DATE(2020,4,23)</f>
        <v>43944</v>
      </c>
      <c r="D288" s="189" t="s">
        <v>2051</v>
      </c>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43"/>
      <c r="CU288" s="43"/>
      <c r="CV288" s="43"/>
      <c r="CW288" s="43"/>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43"/>
      <c r="EJ288" s="43"/>
      <c r="EK288" s="43"/>
      <c r="EL288" s="43"/>
      <c r="EM288" s="43"/>
      <c r="EN288" s="43"/>
      <c r="EO288" s="43"/>
      <c r="EP288" s="43"/>
      <c r="EQ288" s="43"/>
      <c r="ER288" s="43"/>
      <c r="ES288" s="43"/>
      <c r="ET288" s="43"/>
      <c r="EU288" s="43"/>
      <c r="EV288" s="43"/>
      <c r="EW288" s="43"/>
      <c r="EX288" s="43"/>
      <c r="EY288" s="43"/>
      <c r="EZ288" s="43"/>
      <c r="FA288" s="43"/>
      <c r="FB288" s="43"/>
      <c r="FC288" s="43"/>
      <c r="FD288" s="43"/>
      <c r="FE288" s="43"/>
      <c r="FF288" s="43"/>
      <c r="FG288" s="43"/>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43"/>
      <c r="HD288" s="43"/>
      <c r="HE288" s="43"/>
      <c r="HF288" s="43"/>
      <c r="HG288" s="43"/>
      <c r="HH288" s="43"/>
      <c r="HI288" s="43"/>
      <c r="HJ288" s="43"/>
      <c r="HK288" s="43"/>
      <c r="HL288" s="43"/>
      <c r="HM288" s="43"/>
      <c r="HN288" s="43"/>
      <c r="HO288" s="43"/>
      <c r="HP288" s="43"/>
      <c r="HQ288" s="43"/>
      <c r="HR288" s="43"/>
      <c r="HS288" s="43"/>
      <c r="HT288" s="43"/>
      <c r="HU288" s="43"/>
      <c r="HV288" s="43"/>
      <c r="HW288" s="43"/>
      <c r="HX288" s="43"/>
      <c r="HY288" s="43"/>
      <c r="HZ288" s="43"/>
      <c r="IA288" s="43"/>
      <c r="IB288" s="43"/>
      <c r="IC288" s="43"/>
      <c r="ID288" s="43"/>
      <c r="IE288" s="43"/>
      <c r="IF288" s="43"/>
      <c r="IG288" s="43"/>
      <c r="IH288" s="43"/>
      <c r="II288" s="43"/>
      <c r="IJ288" s="43"/>
      <c r="IK288" s="43"/>
      <c r="IL288" s="43"/>
      <c r="IM288" s="43"/>
      <c r="IN288" s="43"/>
      <c r="IO288" s="43"/>
      <c r="IP288" s="43"/>
      <c r="IQ288" s="43"/>
      <c r="IR288" s="43"/>
      <c r="IS288" s="43"/>
      <c r="IT288" s="43"/>
      <c r="IU288" s="43"/>
    </row>
    <row r="289" spans="1:255" ht="15" customHeight="1">
      <c r="A289" s="185" t="s">
        <v>1368</v>
      </c>
      <c r="B289" s="186"/>
      <c r="C289" s="186"/>
      <c r="D289" s="186"/>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43"/>
      <c r="CU289" s="43"/>
      <c r="CV289" s="43"/>
      <c r="CW289" s="43"/>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43"/>
      <c r="EJ289" s="43"/>
      <c r="EK289" s="43"/>
      <c r="EL289" s="43"/>
      <c r="EM289" s="43"/>
      <c r="EN289" s="43"/>
      <c r="EO289" s="43"/>
      <c r="EP289" s="43"/>
      <c r="EQ289" s="43"/>
      <c r="ER289" s="43"/>
      <c r="ES289" s="43"/>
      <c r="ET289" s="43"/>
      <c r="EU289" s="43"/>
      <c r="EV289" s="43"/>
      <c r="EW289" s="43"/>
      <c r="EX289" s="43"/>
      <c r="EY289" s="43"/>
      <c r="EZ289" s="43"/>
      <c r="FA289" s="43"/>
      <c r="FB289" s="43"/>
      <c r="FC289" s="43"/>
      <c r="FD289" s="43"/>
      <c r="FE289" s="43"/>
      <c r="FF289" s="43"/>
      <c r="FG289" s="43"/>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43"/>
      <c r="HD289" s="43"/>
      <c r="HE289" s="43"/>
      <c r="HF289" s="43"/>
      <c r="HG289" s="43"/>
      <c r="HH289" s="43"/>
      <c r="HI289" s="43"/>
      <c r="HJ289" s="43"/>
      <c r="HK289" s="43"/>
      <c r="HL289" s="43"/>
      <c r="HM289" s="43"/>
      <c r="HN289" s="43"/>
      <c r="HO289" s="43"/>
      <c r="HP289" s="43"/>
      <c r="HQ289" s="43"/>
      <c r="HR289" s="43"/>
      <c r="HS289" s="43"/>
      <c r="HT289" s="43"/>
      <c r="HU289" s="43"/>
      <c r="HV289" s="43"/>
      <c r="HW289" s="43"/>
      <c r="HX289" s="43"/>
      <c r="HY289" s="43"/>
      <c r="HZ289" s="43"/>
      <c r="IA289" s="43"/>
      <c r="IB289" s="43"/>
      <c r="IC289" s="43"/>
      <c r="ID289" s="43"/>
      <c r="IE289" s="43"/>
      <c r="IF289" s="43"/>
      <c r="IG289" s="43"/>
      <c r="IH289" s="43"/>
      <c r="II289" s="43"/>
      <c r="IJ289" s="43"/>
      <c r="IK289" s="43"/>
      <c r="IL289" s="43"/>
      <c r="IM289" s="43"/>
      <c r="IN289" s="43"/>
      <c r="IO289" s="43"/>
      <c r="IP289" s="43"/>
      <c r="IQ289" s="43"/>
      <c r="IR289" s="43"/>
      <c r="IS289" s="43"/>
      <c r="IT289" s="43"/>
      <c r="IU289" s="43"/>
    </row>
    <row r="290" spans="1:255" ht="15" customHeight="1">
      <c r="A290" s="185" t="s">
        <v>2180</v>
      </c>
      <c r="B290" s="186"/>
      <c r="C290" s="186"/>
      <c r="D290" s="186"/>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c r="CU290" s="43"/>
      <c r="CV290" s="43"/>
      <c r="CW290" s="43"/>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43"/>
      <c r="EJ290" s="43"/>
      <c r="EK290" s="43"/>
      <c r="EL290" s="43"/>
      <c r="EM290" s="43"/>
      <c r="EN290" s="43"/>
      <c r="EO290" s="43"/>
      <c r="EP290" s="43"/>
      <c r="EQ290" s="43"/>
      <c r="ER290" s="43"/>
      <c r="ES290" s="43"/>
      <c r="ET290" s="43"/>
      <c r="EU290" s="43"/>
      <c r="EV290" s="43"/>
      <c r="EW290" s="43"/>
      <c r="EX290" s="43"/>
      <c r="EY290" s="43"/>
      <c r="EZ290" s="43"/>
      <c r="FA290" s="43"/>
      <c r="FB290" s="43"/>
      <c r="FC290" s="43"/>
      <c r="FD290" s="43"/>
      <c r="FE290" s="43"/>
      <c r="FF290" s="43"/>
      <c r="FG290" s="43"/>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43"/>
      <c r="HD290" s="43"/>
      <c r="HE290" s="43"/>
      <c r="HF290" s="43"/>
      <c r="HG290" s="43"/>
      <c r="HH290" s="43"/>
      <c r="HI290" s="43"/>
      <c r="HJ290" s="43"/>
      <c r="HK290" s="43"/>
      <c r="HL290" s="43"/>
      <c r="HM290" s="43"/>
      <c r="HN290" s="43"/>
      <c r="HO290" s="43"/>
      <c r="HP290" s="43"/>
      <c r="HQ290" s="43"/>
      <c r="HR290" s="43"/>
      <c r="HS290" s="43"/>
      <c r="HT290" s="43"/>
      <c r="HU290" s="43"/>
      <c r="HV290" s="43"/>
      <c r="HW290" s="43"/>
      <c r="HX290" s="43"/>
      <c r="HY290" s="43"/>
      <c r="HZ290" s="43"/>
      <c r="IA290" s="43"/>
      <c r="IB290" s="43"/>
      <c r="IC290" s="43"/>
      <c r="ID290" s="43"/>
      <c r="IE290" s="43"/>
      <c r="IF290" s="43"/>
      <c r="IG290" s="43"/>
      <c r="IH290" s="43"/>
      <c r="II290" s="43"/>
      <c r="IJ290" s="43"/>
      <c r="IK290" s="43"/>
      <c r="IL290" s="43"/>
      <c r="IM290" s="43"/>
      <c r="IN290" s="43"/>
      <c r="IO290" s="43"/>
      <c r="IP290" s="43"/>
      <c r="IQ290" s="43"/>
      <c r="IR290" s="43"/>
      <c r="IS290" s="43"/>
      <c r="IT290" s="43"/>
      <c r="IU290" s="43"/>
    </row>
    <row r="291" spans="1:255" ht="15.75" customHeight="1">
      <c r="A291" s="189" t="s">
        <v>2186</v>
      </c>
      <c r="B291" s="190"/>
      <c r="C291" s="191">
        <f>DATE(2020,4,23)</f>
        <v>43944</v>
      </c>
      <c r="D291" s="189" t="s">
        <v>2051</v>
      </c>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c r="EM291" s="43"/>
      <c r="EN291" s="43"/>
      <c r="EO291" s="43"/>
      <c r="EP291" s="43"/>
      <c r="EQ291" s="43"/>
      <c r="ER291" s="43"/>
      <c r="ES291" s="43"/>
      <c r="ET291" s="43"/>
      <c r="EU291" s="43"/>
      <c r="EV291" s="43"/>
      <c r="EW291" s="43"/>
      <c r="EX291" s="43"/>
      <c r="EY291" s="43"/>
      <c r="EZ291" s="43"/>
      <c r="FA291" s="43"/>
      <c r="FB291" s="43"/>
      <c r="FC291" s="43"/>
      <c r="FD291" s="43"/>
      <c r="FE291" s="43"/>
      <c r="FF291" s="43"/>
      <c r="FG291" s="43"/>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43"/>
      <c r="HD291" s="43"/>
      <c r="HE291" s="43"/>
      <c r="HF291" s="43"/>
      <c r="HG291" s="43"/>
      <c r="HH291" s="43"/>
      <c r="HI291" s="43"/>
      <c r="HJ291" s="43"/>
      <c r="HK291" s="43"/>
      <c r="HL291" s="43"/>
      <c r="HM291" s="43"/>
      <c r="HN291" s="43"/>
      <c r="HO291" s="43"/>
      <c r="HP291" s="43"/>
      <c r="HQ291" s="43"/>
      <c r="HR291" s="43"/>
      <c r="HS291" s="43"/>
      <c r="HT291" s="43"/>
      <c r="HU291" s="43"/>
      <c r="HV291" s="43"/>
      <c r="HW291" s="43"/>
      <c r="HX291" s="43"/>
      <c r="HY291" s="43"/>
      <c r="HZ291" s="43"/>
      <c r="IA291" s="43"/>
      <c r="IB291" s="43"/>
      <c r="IC291" s="43"/>
      <c r="ID291" s="43"/>
      <c r="IE291" s="43"/>
      <c r="IF291" s="43"/>
      <c r="IG291" s="43"/>
      <c r="IH291" s="43"/>
      <c r="II291" s="43"/>
      <c r="IJ291" s="43"/>
      <c r="IK291" s="43"/>
      <c r="IL291" s="43"/>
      <c r="IM291" s="43"/>
      <c r="IN291" s="43"/>
      <c r="IO291" s="43"/>
      <c r="IP291" s="43"/>
      <c r="IQ291" s="43"/>
      <c r="IR291" s="43"/>
      <c r="IS291" s="43"/>
      <c r="IT291" s="43"/>
      <c r="IU291" s="43"/>
    </row>
    <row r="292" spans="1:255" ht="15" customHeight="1">
      <c r="A292" s="185" t="s">
        <v>2183</v>
      </c>
      <c r="B292" s="186"/>
      <c r="C292" s="186"/>
      <c r="D292" s="186"/>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c r="EM292" s="43"/>
      <c r="EN292" s="43"/>
      <c r="EO292" s="43"/>
      <c r="EP292" s="43"/>
      <c r="EQ292" s="43"/>
      <c r="ER292" s="43"/>
      <c r="ES292" s="43"/>
      <c r="ET292" s="43"/>
      <c r="EU292" s="43"/>
      <c r="EV292" s="43"/>
      <c r="EW292" s="43"/>
      <c r="EX292" s="43"/>
      <c r="EY292" s="43"/>
      <c r="EZ292" s="43"/>
      <c r="FA292" s="43"/>
      <c r="FB292" s="43"/>
      <c r="FC292" s="43"/>
      <c r="FD292" s="43"/>
      <c r="FE292" s="43"/>
      <c r="FF292" s="43"/>
      <c r="FG292" s="43"/>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43"/>
      <c r="HD292" s="43"/>
      <c r="HE292" s="43"/>
      <c r="HF292" s="43"/>
      <c r="HG292" s="43"/>
      <c r="HH292" s="43"/>
      <c r="HI292" s="43"/>
      <c r="HJ292" s="43"/>
      <c r="HK292" s="43"/>
      <c r="HL292" s="43"/>
      <c r="HM292" s="43"/>
      <c r="HN292" s="43"/>
      <c r="HO292" s="43"/>
      <c r="HP292" s="43"/>
      <c r="HQ292" s="43"/>
      <c r="HR292" s="43"/>
      <c r="HS292" s="43"/>
      <c r="HT292" s="43"/>
      <c r="HU292" s="43"/>
      <c r="HV292" s="43"/>
      <c r="HW292" s="43"/>
      <c r="HX292" s="43"/>
      <c r="HY292" s="43"/>
      <c r="HZ292" s="43"/>
      <c r="IA292" s="43"/>
      <c r="IB292" s="43"/>
      <c r="IC292" s="43"/>
      <c r="ID292" s="43"/>
      <c r="IE292" s="43"/>
      <c r="IF292" s="43"/>
      <c r="IG292" s="43"/>
      <c r="IH292" s="43"/>
      <c r="II292" s="43"/>
      <c r="IJ292" s="43"/>
      <c r="IK292" s="43"/>
      <c r="IL292" s="43"/>
      <c r="IM292" s="43"/>
      <c r="IN292" s="43"/>
      <c r="IO292" s="43"/>
      <c r="IP292" s="43"/>
      <c r="IQ292" s="43"/>
      <c r="IR292" s="43"/>
      <c r="IS292" s="43"/>
      <c r="IT292" s="43"/>
      <c r="IU292" s="43"/>
    </row>
    <row r="293" spans="1:255" ht="15" customHeight="1">
      <c r="A293" s="185" t="s">
        <v>2188</v>
      </c>
      <c r="B293" s="186"/>
      <c r="C293" s="186"/>
      <c r="D293" s="186"/>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c r="EM293" s="43"/>
      <c r="EN293" s="43"/>
      <c r="EO293" s="43"/>
      <c r="EP293" s="43"/>
      <c r="EQ293" s="43"/>
      <c r="ER293" s="43"/>
      <c r="ES293" s="43"/>
      <c r="ET293" s="43"/>
      <c r="EU293" s="43"/>
      <c r="EV293" s="43"/>
      <c r="EW293" s="43"/>
      <c r="EX293" s="43"/>
      <c r="EY293" s="43"/>
      <c r="EZ293" s="43"/>
      <c r="FA293" s="43"/>
      <c r="FB293" s="43"/>
      <c r="FC293" s="43"/>
      <c r="FD293" s="43"/>
      <c r="FE293" s="43"/>
      <c r="FF293" s="43"/>
      <c r="FG293" s="43"/>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43"/>
      <c r="HD293" s="43"/>
      <c r="HE293" s="43"/>
      <c r="HF293" s="43"/>
      <c r="HG293" s="43"/>
      <c r="HH293" s="43"/>
      <c r="HI293" s="43"/>
      <c r="HJ293" s="43"/>
      <c r="HK293" s="43"/>
      <c r="HL293" s="43"/>
      <c r="HM293" s="43"/>
      <c r="HN293" s="43"/>
      <c r="HO293" s="43"/>
      <c r="HP293" s="43"/>
      <c r="HQ293" s="43"/>
      <c r="HR293" s="43"/>
      <c r="HS293" s="43"/>
      <c r="HT293" s="43"/>
      <c r="HU293" s="43"/>
      <c r="HV293" s="43"/>
      <c r="HW293" s="43"/>
      <c r="HX293" s="43"/>
      <c r="HY293" s="43"/>
      <c r="HZ293" s="43"/>
      <c r="IA293" s="43"/>
      <c r="IB293" s="43"/>
      <c r="IC293" s="43"/>
      <c r="ID293" s="43"/>
      <c r="IE293" s="43"/>
      <c r="IF293" s="43"/>
      <c r="IG293" s="43"/>
      <c r="IH293" s="43"/>
      <c r="II293" s="43"/>
      <c r="IJ293" s="43"/>
      <c r="IK293" s="43"/>
      <c r="IL293" s="43"/>
      <c r="IM293" s="43"/>
      <c r="IN293" s="43"/>
      <c r="IO293" s="43"/>
      <c r="IP293" s="43"/>
      <c r="IQ293" s="43"/>
      <c r="IR293" s="43"/>
      <c r="IS293" s="43"/>
      <c r="IT293" s="43"/>
      <c r="IU293" s="43"/>
    </row>
    <row r="294" spans="1:255" ht="15" customHeight="1">
      <c r="A294" s="185" t="s">
        <v>2184</v>
      </c>
      <c r="B294" s="186"/>
      <c r="C294" s="186"/>
      <c r="D294" s="186"/>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c r="EM294" s="43"/>
      <c r="EN294" s="43"/>
      <c r="EO294" s="43"/>
      <c r="EP294" s="43"/>
      <c r="EQ294" s="43"/>
      <c r="ER294" s="43"/>
      <c r="ES294" s="43"/>
      <c r="ET294" s="43"/>
      <c r="EU294" s="43"/>
      <c r="EV294" s="43"/>
      <c r="EW294" s="43"/>
      <c r="EX294" s="43"/>
      <c r="EY294" s="43"/>
      <c r="EZ294" s="43"/>
      <c r="FA294" s="43"/>
      <c r="FB294" s="43"/>
      <c r="FC294" s="43"/>
      <c r="FD294" s="43"/>
      <c r="FE294" s="43"/>
      <c r="FF294" s="43"/>
      <c r="FG294" s="43"/>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43"/>
      <c r="HD294" s="43"/>
      <c r="HE294" s="43"/>
      <c r="HF294" s="43"/>
      <c r="HG294" s="43"/>
      <c r="HH294" s="43"/>
      <c r="HI294" s="43"/>
      <c r="HJ294" s="43"/>
      <c r="HK294" s="43"/>
      <c r="HL294" s="43"/>
      <c r="HM294" s="43"/>
      <c r="HN294" s="43"/>
      <c r="HO294" s="43"/>
      <c r="HP294" s="43"/>
      <c r="HQ294" s="43"/>
      <c r="HR294" s="43"/>
      <c r="HS294" s="43"/>
      <c r="HT294" s="43"/>
      <c r="HU294" s="43"/>
      <c r="HV294" s="43"/>
      <c r="HW294" s="43"/>
      <c r="HX294" s="43"/>
      <c r="HY294" s="43"/>
      <c r="HZ294" s="43"/>
      <c r="IA294" s="43"/>
      <c r="IB294" s="43"/>
      <c r="IC294" s="43"/>
      <c r="ID294" s="43"/>
      <c r="IE294" s="43"/>
      <c r="IF294" s="43"/>
      <c r="IG294" s="43"/>
      <c r="IH294" s="43"/>
      <c r="II294" s="43"/>
      <c r="IJ294" s="43"/>
      <c r="IK294" s="43"/>
      <c r="IL294" s="43"/>
      <c r="IM294" s="43"/>
      <c r="IN294" s="43"/>
      <c r="IO294" s="43"/>
      <c r="IP294" s="43"/>
      <c r="IQ294" s="43"/>
      <c r="IR294" s="43"/>
      <c r="IS294" s="43"/>
      <c r="IT294" s="43"/>
      <c r="IU294" s="43"/>
    </row>
    <row r="295" spans="1:255" ht="15" customHeight="1">
      <c r="A295" s="185" t="s">
        <v>2185</v>
      </c>
      <c r="B295" s="185" t="s">
        <v>2187</v>
      </c>
      <c r="C295" s="186"/>
      <c r="D295" s="186"/>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43"/>
      <c r="CU295" s="43"/>
      <c r="CV295" s="43"/>
      <c r="CW295" s="43"/>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43"/>
      <c r="EJ295" s="43"/>
      <c r="EK295" s="43"/>
      <c r="EL295" s="43"/>
      <c r="EM295" s="43"/>
      <c r="EN295" s="43"/>
      <c r="EO295" s="43"/>
      <c r="EP295" s="43"/>
      <c r="EQ295" s="43"/>
      <c r="ER295" s="43"/>
      <c r="ES295" s="43"/>
      <c r="ET295" s="43"/>
      <c r="EU295" s="43"/>
      <c r="EV295" s="43"/>
      <c r="EW295" s="43"/>
      <c r="EX295" s="43"/>
      <c r="EY295" s="43"/>
      <c r="EZ295" s="43"/>
      <c r="FA295" s="43"/>
      <c r="FB295" s="43"/>
      <c r="FC295" s="43"/>
      <c r="FD295" s="43"/>
      <c r="FE295" s="43"/>
      <c r="FF295" s="43"/>
      <c r="FG295" s="43"/>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43"/>
      <c r="HD295" s="43"/>
      <c r="HE295" s="43"/>
      <c r="HF295" s="43"/>
      <c r="HG295" s="43"/>
      <c r="HH295" s="43"/>
      <c r="HI295" s="43"/>
      <c r="HJ295" s="43"/>
      <c r="HK295" s="43"/>
      <c r="HL295" s="43"/>
      <c r="HM295" s="43"/>
      <c r="HN295" s="43"/>
      <c r="HO295" s="43"/>
      <c r="HP295" s="43"/>
      <c r="HQ295" s="43"/>
      <c r="HR295" s="43"/>
      <c r="HS295" s="43"/>
      <c r="HT295" s="43"/>
      <c r="HU295" s="43"/>
      <c r="HV295" s="43"/>
      <c r="HW295" s="43"/>
      <c r="HX295" s="43"/>
      <c r="HY295" s="43"/>
      <c r="HZ295" s="43"/>
      <c r="IA295" s="43"/>
      <c r="IB295" s="43"/>
      <c r="IC295" s="43"/>
      <c r="ID295" s="43"/>
      <c r="IE295" s="43"/>
      <c r="IF295" s="43"/>
      <c r="IG295" s="43"/>
      <c r="IH295" s="43"/>
      <c r="II295" s="43"/>
      <c r="IJ295" s="43"/>
      <c r="IK295" s="43"/>
      <c r="IL295" s="43"/>
      <c r="IM295" s="43"/>
      <c r="IN295" s="43"/>
      <c r="IO295" s="43"/>
      <c r="IP295" s="43"/>
      <c r="IQ295" s="43"/>
      <c r="IR295" s="43"/>
      <c r="IS295" s="43"/>
      <c r="IT295" s="43"/>
      <c r="IU295" s="43"/>
    </row>
    <row r="296" spans="1:255" ht="15.75" customHeight="1">
      <c r="A296" s="189" t="s">
        <v>2189</v>
      </c>
      <c r="B296" s="190"/>
      <c r="C296" s="191">
        <f>DATE(2020,4,24)</f>
        <v>43945</v>
      </c>
      <c r="D296" s="189" t="s">
        <v>2051</v>
      </c>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43"/>
      <c r="EJ296" s="43"/>
      <c r="EK296" s="43"/>
      <c r="EL296" s="43"/>
      <c r="EM296" s="43"/>
      <c r="EN296" s="43"/>
      <c r="EO296" s="43"/>
      <c r="EP296" s="43"/>
      <c r="EQ296" s="43"/>
      <c r="ER296" s="43"/>
      <c r="ES296" s="43"/>
      <c r="ET296" s="43"/>
      <c r="EU296" s="43"/>
      <c r="EV296" s="43"/>
      <c r="EW296" s="43"/>
      <c r="EX296" s="43"/>
      <c r="EY296" s="43"/>
      <c r="EZ296" s="43"/>
      <c r="FA296" s="43"/>
      <c r="FB296" s="43"/>
      <c r="FC296" s="43"/>
      <c r="FD296" s="43"/>
      <c r="FE296" s="43"/>
      <c r="FF296" s="43"/>
      <c r="FG296" s="43"/>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43"/>
      <c r="HD296" s="43"/>
      <c r="HE296" s="43"/>
      <c r="HF296" s="43"/>
      <c r="HG296" s="43"/>
      <c r="HH296" s="43"/>
      <c r="HI296" s="43"/>
      <c r="HJ296" s="43"/>
      <c r="HK296" s="43"/>
      <c r="HL296" s="43"/>
      <c r="HM296" s="43"/>
      <c r="HN296" s="43"/>
      <c r="HO296" s="43"/>
      <c r="HP296" s="43"/>
      <c r="HQ296" s="43"/>
      <c r="HR296" s="43"/>
      <c r="HS296" s="43"/>
      <c r="HT296" s="43"/>
      <c r="HU296" s="43"/>
      <c r="HV296" s="43"/>
      <c r="HW296" s="43"/>
      <c r="HX296" s="43"/>
      <c r="HY296" s="43"/>
      <c r="HZ296" s="43"/>
      <c r="IA296" s="43"/>
      <c r="IB296" s="43"/>
      <c r="IC296" s="43"/>
      <c r="ID296" s="43"/>
      <c r="IE296" s="43"/>
      <c r="IF296" s="43"/>
      <c r="IG296" s="43"/>
      <c r="IH296" s="43"/>
      <c r="II296" s="43"/>
      <c r="IJ296" s="43"/>
      <c r="IK296" s="43"/>
      <c r="IL296" s="43"/>
      <c r="IM296" s="43"/>
      <c r="IN296" s="43"/>
      <c r="IO296" s="43"/>
      <c r="IP296" s="43"/>
      <c r="IQ296" s="43"/>
      <c r="IR296" s="43"/>
      <c r="IS296" s="43"/>
      <c r="IT296" s="43"/>
      <c r="IU296" s="43"/>
    </row>
    <row r="297" spans="1:255" ht="15" customHeight="1">
      <c r="A297" s="185" t="s">
        <v>2062</v>
      </c>
      <c r="B297" s="186"/>
      <c r="C297" s="186"/>
      <c r="D297" s="186"/>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43"/>
      <c r="CU297" s="43"/>
      <c r="CV297" s="43"/>
      <c r="CW297" s="43"/>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43"/>
      <c r="EJ297" s="43"/>
      <c r="EK297" s="43"/>
      <c r="EL297" s="43"/>
      <c r="EM297" s="43"/>
      <c r="EN297" s="43"/>
      <c r="EO297" s="43"/>
      <c r="EP297" s="43"/>
      <c r="EQ297" s="43"/>
      <c r="ER297" s="43"/>
      <c r="ES297" s="43"/>
      <c r="ET297" s="43"/>
      <c r="EU297" s="43"/>
      <c r="EV297" s="43"/>
      <c r="EW297" s="43"/>
      <c r="EX297" s="43"/>
      <c r="EY297" s="43"/>
      <c r="EZ297" s="43"/>
      <c r="FA297" s="43"/>
      <c r="FB297" s="43"/>
      <c r="FC297" s="43"/>
      <c r="FD297" s="43"/>
      <c r="FE297" s="43"/>
      <c r="FF297" s="43"/>
      <c r="FG297" s="43"/>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43"/>
      <c r="HD297" s="43"/>
      <c r="HE297" s="43"/>
      <c r="HF297" s="43"/>
      <c r="HG297" s="43"/>
      <c r="HH297" s="43"/>
      <c r="HI297" s="43"/>
      <c r="HJ297" s="43"/>
      <c r="HK297" s="43"/>
      <c r="HL297" s="43"/>
      <c r="HM297" s="43"/>
      <c r="HN297" s="43"/>
      <c r="HO297" s="43"/>
      <c r="HP297" s="43"/>
      <c r="HQ297" s="43"/>
      <c r="HR297" s="43"/>
      <c r="HS297" s="43"/>
      <c r="HT297" s="43"/>
      <c r="HU297" s="43"/>
      <c r="HV297" s="43"/>
      <c r="HW297" s="43"/>
      <c r="HX297" s="43"/>
      <c r="HY297" s="43"/>
      <c r="HZ297" s="43"/>
      <c r="IA297" s="43"/>
      <c r="IB297" s="43"/>
      <c r="IC297" s="43"/>
      <c r="ID297" s="43"/>
      <c r="IE297" s="43"/>
      <c r="IF297" s="43"/>
      <c r="IG297" s="43"/>
      <c r="IH297" s="43"/>
      <c r="II297" s="43"/>
      <c r="IJ297" s="43"/>
      <c r="IK297" s="43"/>
      <c r="IL297" s="43"/>
      <c r="IM297" s="43"/>
      <c r="IN297" s="43"/>
      <c r="IO297" s="43"/>
      <c r="IP297" s="43"/>
      <c r="IQ297" s="43"/>
      <c r="IR297" s="43"/>
      <c r="IS297" s="43"/>
      <c r="IT297" s="43"/>
      <c r="IU297" s="43"/>
    </row>
    <row r="298" spans="1:255" ht="15" customHeight="1">
      <c r="A298" s="185" t="s">
        <v>2191</v>
      </c>
      <c r="B298" s="186"/>
      <c r="C298" s="186"/>
      <c r="D298" s="186"/>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43"/>
      <c r="CU298" s="43"/>
      <c r="CV298" s="43"/>
      <c r="CW298" s="43"/>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43"/>
      <c r="EJ298" s="43"/>
      <c r="EK298" s="43"/>
      <c r="EL298" s="43"/>
      <c r="EM298" s="43"/>
      <c r="EN298" s="43"/>
      <c r="EO298" s="43"/>
      <c r="EP298" s="43"/>
      <c r="EQ298" s="43"/>
      <c r="ER298" s="43"/>
      <c r="ES298" s="43"/>
      <c r="ET298" s="43"/>
      <c r="EU298" s="43"/>
      <c r="EV298" s="43"/>
      <c r="EW298" s="43"/>
      <c r="EX298" s="43"/>
      <c r="EY298" s="43"/>
      <c r="EZ298" s="43"/>
      <c r="FA298" s="43"/>
      <c r="FB298" s="43"/>
      <c r="FC298" s="43"/>
      <c r="FD298" s="43"/>
      <c r="FE298" s="43"/>
      <c r="FF298" s="43"/>
      <c r="FG298" s="43"/>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43"/>
      <c r="HD298" s="43"/>
      <c r="HE298" s="43"/>
      <c r="HF298" s="43"/>
      <c r="HG298" s="43"/>
      <c r="HH298" s="43"/>
      <c r="HI298" s="43"/>
      <c r="HJ298" s="43"/>
      <c r="HK298" s="43"/>
      <c r="HL298" s="43"/>
      <c r="HM298" s="43"/>
      <c r="HN298" s="43"/>
      <c r="HO298" s="43"/>
      <c r="HP298" s="43"/>
      <c r="HQ298" s="43"/>
      <c r="HR298" s="43"/>
      <c r="HS298" s="43"/>
      <c r="HT298" s="43"/>
      <c r="HU298" s="43"/>
      <c r="HV298" s="43"/>
      <c r="HW298" s="43"/>
      <c r="HX298" s="43"/>
      <c r="HY298" s="43"/>
      <c r="HZ298" s="43"/>
      <c r="IA298" s="43"/>
      <c r="IB298" s="43"/>
      <c r="IC298" s="43"/>
      <c r="ID298" s="43"/>
      <c r="IE298" s="43"/>
      <c r="IF298" s="43"/>
      <c r="IG298" s="43"/>
      <c r="IH298" s="43"/>
      <c r="II298" s="43"/>
      <c r="IJ298" s="43"/>
      <c r="IK298" s="43"/>
      <c r="IL298" s="43"/>
      <c r="IM298" s="43"/>
      <c r="IN298" s="43"/>
      <c r="IO298" s="43"/>
      <c r="IP298" s="43"/>
      <c r="IQ298" s="43"/>
      <c r="IR298" s="43"/>
      <c r="IS298" s="43"/>
      <c r="IT298" s="43"/>
      <c r="IU298" s="43"/>
    </row>
    <row r="299" spans="1:255" ht="15" customHeight="1">
      <c r="A299" s="185" t="s">
        <v>2194</v>
      </c>
      <c r="B299" s="186"/>
      <c r="C299" s="186"/>
      <c r="D299" s="186"/>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43"/>
      <c r="CU299" s="43"/>
      <c r="CV299" s="43"/>
      <c r="CW299" s="43"/>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43"/>
      <c r="EJ299" s="43"/>
      <c r="EK299" s="43"/>
      <c r="EL299" s="43"/>
      <c r="EM299" s="43"/>
      <c r="EN299" s="43"/>
      <c r="EO299" s="43"/>
      <c r="EP299" s="43"/>
      <c r="EQ299" s="43"/>
      <c r="ER299" s="43"/>
      <c r="ES299" s="43"/>
      <c r="ET299" s="43"/>
      <c r="EU299" s="43"/>
      <c r="EV299" s="43"/>
      <c r="EW299" s="43"/>
      <c r="EX299" s="43"/>
      <c r="EY299" s="43"/>
      <c r="EZ299" s="43"/>
      <c r="FA299" s="43"/>
      <c r="FB299" s="43"/>
      <c r="FC299" s="43"/>
      <c r="FD299" s="43"/>
      <c r="FE299" s="43"/>
      <c r="FF299" s="43"/>
      <c r="FG299" s="43"/>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43"/>
      <c r="HD299" s="43"/>
      <c r="HE299" s="43"/>
      <c r="HF299" s="43"/>
      <c r="HG299" s="43"/>
      <c r="HH299" s="43"/>
      <c r="HI299" s="43"/>
      <c r="HJ299" s="43"/>
      <c r="HK299" s="43"/>
      <c r="HL299" s="43"/>
      <c r="HM299" s="43"/>
      <c r="HN299" s="43"/>
      <c r="HO299" s="43"/>
      <c r="HP299" s="43"/>
      <c r="HQ299" s="43"/>
      <c r="HR299" s="43"/>
      <c r="HS299" s="43"/>
      <c r="HT299" s="43"/>
      <c r="HU299" s="43"/>
      <c r="HV299" s="43"/>
      <c r="HW299" s="43"/>
      <c r="HX299" s="43"/>
      <c r="HY299" s="43"/>
      <c r="HZ299" s="43"/>
      <c r="IA299" s="43"/>
      <c r="IB299" s="43"/>
      <c r="IC299" s="43"/>
      <c r="ID299" s="43"/>
      <c r="IE299" s="43"/>
      <c r="IF299" s="43"/>
      <c r="IG299" s="43"/>
      <c r="IH299" s="43"/>
      <c r="II299" s="43"/>
      <c r="IJ299" s="43"/>
      <c r="IK299" s="43"/>
      <c r="IL299" s="43"/>
      <c r="IM299" s="43"/>
      <c r="IN299" s="43"/>
      <c r="IO299" s="43"/>
      <c r="IP299" s="43"/>
      <c r="IQ299" s="43"/>
      <c r="IR299" s="43"/>
      <c r="IS299" s="43"/>
      <c r="IT299" s="43"/>
      <c r="IU299" s="43"/>
    </row>
    <row r="300" spans="1:255" ht="15" customHeight="1">
      <c r="A300" s="185" t="s">
        <v>1624</v>
      </c>
      <c r="B300" s="186"/>
      <c r="C300" s="186"/>
      <c r="D300" s="186"/>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43"/>
      <c r="EJ300" s="43"/>
      <c r="EK300" s="43"/>
      <c r="EL300" s="43"/>
      <c r="EM300" s="43"/>
      <c r="EN300" s="43"/>
      <c r="EO300" s="43"/>
      <c r="EP300" s="43"/>
      <c r="EQ300" s="43"/>
      <c r="ER300" s="43"/>
      <c r="ES300" s="43"/>
      <c r="ET300" s="43"/>
      <c r="EU300" s="43"/>
      <c r="EV300" s="43"/>
      <c r="EW300" s="43"/>
      <c r="EX300" s="43"/>
      <c r="EY300" s="43"/>
      <c r="EZ300" s="43"/>
      <c r="FA300" s="43"/>
      <c r="FB300" s="43"/>
      <c r="FC300" s="43"/>
      <c r="FD300" s="43"/>
      <c r="FE300" s="43"/>
      <c r="FF300" s="43"/>
      <c r="FG300" s="43"/>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43"/>
      <c r="HD300" s="43"/>
      <c r="HE300" s="43"/>
      <c r="HF300" s="43"/>
      <c r="HG300" s="43"/>
      <c r="HH300" s="43"/>
      <c r="HI300" s="43"/>
      <c r="HJ300" s="43"/>
      <c r="HK300" s="43"/>
      <c r="HL300" s="43"/>
      <c r="HM300" s="43"/>
      <c r="HN300" s="43"/>
      <c r="HO300" s="43"/>
      <c r="HP300" s="43"/>
      <c r="HQ300" s="43"/>
      <c r="HR300" s="43"/>
      <c r="HS300" s="43"/>
      <c r="HT300" s="43"/>
      <c r="HU300" s="43"/>
      <c r="HV300" s="43"/>
      <c r="HW300" s="43"/>
      <c r="HX300" s="43"/>
      <c r="HY300" s="43"/>
      <c r="HZ300" s="43"/>
      <c r="IA300" s="43"/>
      <c r="IB300" s="43"/>
      <c r="IC300" s="43"/>
      <c r="ID300" s="43"/>
      <c r="IE300" s="43"/>
      <c r="IF300" s="43"/>
      <c r="IG300" s="43"/>
      <c r="IH300" s="43"/>
      <c r="II300" s="43"/>
      <c r="IJ300" s="43"/>
      <c r="IK300" s="43"/>
      <c r="IL300" s="43"/>
      <c r="IM300" s="43"/>
      <c r="IN300" s="43"/>
      <c r="IO300" s="43"/>
      <c r="IP300" s="43"/>
      <c r="IQ300" s="43"/>
      <c r="IR300" s="43"/>
      <c r="IS300" s="43"/>
      <c r="IT300" s="43"/>
      <c r="IU300" s="43"/>
    </row>
    <row r="301" spans="1:255" ht="15" customHeight="1">
      <c r="A301" s="185" t="s">
        <v>2192</v>
      </c>
      <c r="B301" s="186"/>
      <c r="C301" s="186"/>
      <c r="D301" s="186"/>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43"/>
      <c r="CU301" s="43"/>
      <c r="CV301" s="43"/>
      <c r="CW301" s="43"/>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43"/>
      <c r="EJ301" s="43"/>
      <c r="EK301" s="43"/>
      <c r="EL301" s="43"/>
      <c r="EM301" s="43"/>
      <c r="EN301" s="43"/>
      <c r="EO301" s="43"/>
      <c r="EP301" s="43"/>
      <c r="EQ301" s="43"/>
      <c r="ER301" s="43"/>
      <c r="ES301" s="43"/>
      <c r="ET301" s="43"/>
      <c r="EU301" s="43"/>
      <c r="EV301" s="43"/>
      <c r="EW301" s="43"/>
      <c r="EX301" s="43"/>
      <c r="EY301" s="43"/>
      <c r="EZ301" s="43"/>
      <c r="FA301" s="43"/>
      <c r="FB301" s="43"/>
      <c r="FC301" s="43"/>
      <c r="FD301" s="43"/>
      <c r="FE301" s="43"/>
      <c r="FF301" s="43"/>
      <c r="FG301" s="43"/>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43"/>
      <c r="HD301" s="43"/>
      <c r="HE301" s="43"/>
      <c r="HF301" s="43"/>
      <c r="HG301" s="43"/>
      <c r="HH301" s="43"/>
      <c r="HI301" s="43"/>
      <c r="HJ301" s="43"/>
      <c r="HK301" s="43"/>
      <c r="HL301" s="43"/>
      <c r="HM301" s="43"/>
      <c r="HN301" s="43"/>
      <c r="HO301" s="43"/>
      <c r="HP301" s="43"/>
      <c r="HQ301" s="43"/>
      <c r="HR301" s="43"/>
      <c r="HS301" s="43"/>
      <c r="HT301" s="43"/>
      <c r="HU301" s="43"/>
      <c r="HV301" s="43"/>
      <c r="HW301" s="43"/>
      <c r="HX301" s="43"/>
      <c r="HY301" s="43"/>
      <c r="HZ301" s="43"/>
      <c r="IA301" s="43"/>
      <c r="IB301" s="43"/>
      <c r="IC301" s="43"/>
      <c r="ID301" s="43"/>
      <c r="IE301" s="43"/>
      <c r="IF301" s="43"/>
      <c r="IG301" s="43"/>
      <c r="IH301" s="43"/>
      <c r="II301" s="43"/>
      <c r="IJ301" s="43"/>
      <c r="IK301" s="43"/>
      <c r="IL301" s="43"/>
      <c r="IM301" s="43"/>
      <c r="IN301" s="43"/>
      <c r="IO301" s="43"/>
      <c r="IP301" s="43"/>
      <c r="IQ301" s="43"/>
      <c r="IR301" s="43"/>
      <c r="IS301" s="43"/>
      <c r="IT301" s="43"/>
      <c r="IU301" s="43"/>
    </row>
    <row r="302" spans="1:255" ht="15" customHeight="1">
      <c r="A302" s="185" t="s">
        <v>1883</v>
      </c>
      <c r="B302" s="186"/>
      <c r="C302" s="186"/>
      <c r="D302" s="186"/>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43"/>
      <c r="CU302" s="43"/>
      <c r="CV302" s="43"/>
      <c r="CW302" s="43"/>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43"/>
      <c r="EJ302" s="43"/>
      <c r="EK302" s="43"/>
      <c r="EL302" s="43"/>
      <c r="EM302" s="43"/>
      <c r="EN302" s="43"/>
      <c r="EO302" s="43"/>
      <c r="EP302" s="43"/>
      <c r="EQ302" s="43"/>
      <c r="ER302" s="43"/>
      <c r="ES302" s="43"/>
      <c r="ET302" s="43"/>
      <c r="EU302" s="43"/>
      <c r="EV302" s="43"/>
      <c r="EW302" s="43"/>
      <c r="EX302" s="43"/>
      <c r="EY302" s="43"/>
      <c r="EZ302" s="43"/>
      <c r="FA302" s="43"/>
      <c r="FB302" s="43"/>
      <c r="FC302" s="43"/>
      <c r="FD302" s="43"/>
      <c r="FE302" s="43"/>
      <c r="FF302" s="43"/>
      <c r="FG302" s="43"/>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43"/>
      <c r="HD302" s="43"/>
      <c r="HE302" s="43"/>
      <c r="HF302" s="43"/>
      <c r="HG302" s="43"/>
      <c r="HH302" s="43"/>
      <c r="HI302" s="43"/>
      <c r="HJ302" s="43"/>
      <c r="HK302" s="43"/>
      <c r="HL302" s="43"/>
      <c r="HM302" s="43"/>
      <c r="HN302" s="43"/>
      <c r="HO302" s="43"/>
      <c r="HP302" s="43"/>
      <c r="HQ302" s="43"/>
      <c r="HR302" s="43"/>
      <c r="HS302" s="43"/>
      <c r="HT302" s="43"/>
      <c r="HU302" s="43"/>
      <c r="HV302" s="43"/>
      <c r="HW302" s="43"/>
      <c r="HX302" s="43"/>
      <c r="HY302" s="43"/>
      <c r="HZ302" s="43"/>
      <c r="IA302" s="43"/>
      <c r="IB302" s="43"/>
      <c r="IC302" s="43"/>
      <c r="ID302" s="43"/>
      <c r="IE302" s="43"/>
      <c r="IF302" s="43"/>
      <c r="IG302" s="43"/>
      <c r="IH302" s="43"/>
      <c r="II302" s="43"/>
      <c r="IJ302" s="43"/>
      <c r="IK302" s="43"/>
      <c r="IL302" s="43"/>
      <c r="IM302" s="43"/>
      <c r="IN302" s="43"/>
      <c r="IO302" s="43"/>
      <c r="IP302" s="43"/>
      <c r="IQ302" s="43"/>
      <c r="IR302" s="43"/>
      <c r="IS302" s="43"/>
      <c r="IT302" s="43"/>
      <c r="IU302" s="43"/>
    </row>
    <row r="303" spans="1:255" ht="15" customHeight="1">
      <c r="A303" s="185" t="s">
        <v>2193</v>
      </c>
      <c r="B303" s="186"/>
      <c r="C303" s="186"/>
      <c r="D303" s="186"/>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43"/>
      <c r="CU303" s="43"/>
      <c r="CV303" s="43"/>
      <c r="CW303" s="43"/>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43"/>
      <c r="EJ303" s="43"/>
      <c r="EK303" s="43"/>
      <c r="EL303" s="43"/>
      <c r="EM303" s="43"/>
      <c r="EN303" s="43"/>
      <c r="EO303" s="43"/>
      <c r="EP303" s="43"/>
      <c r="EQ303" s="43"/>
      <c r="ER303" s="43"/>
      <c r="ES303" s="43"/>
      <c r="ET303" s="43"/>
      <c r="EU303" s="43"/>
      <c r="EV303" s="43"/>
      <c r="EW303" s="43"/>
      <c r="EX303" s="43"/>
      <c r="EY303" s="43"/>
      <c r="EZ303" s="43"/>
      <c r="FA303" s="43"/>
      <c r="FB303" s="43"/>
      <c r="FC303" s="43"/>
      <c r="FD303" s="43"/>
      <c r="FE303" s="43"/>
      <c r="FF303" s="43"/>
      <c r="FG303" s="43"/>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43"/>
      <c r="HD303" s="43"/>
      <c r="HE303" s="43"/>
      <c r="HF303" s="43"/>
      <c r="HG303" s="43"/>
      <c r="HH303" s="43"/>
      <c r="HI303" s="43"/>
      <c r="HJ303" s="43"/>
      <c r="HK303" s="43"/>
      <c r="HL303" s="43"/>
      <c r="HM303" s="43"/>
      <c r="HN303" s="43"/>
      <c r="HO303" s="43"/>
      <c r="HP303" s="43"/>
      <c r="HQ303" s="43"/>
      <c r="HR303" s="43"/>
      <c r="HS303" s="43"/>
      <c r="HT303" s="43"/>
      <c r="HU303" s="43"/>
      <c r="HV303" s="43"/>
      <c r="HW303" s="43"/>
      <c r="HX303" s="43"/>
      <c r="HY303" s="43"/>
      <c r="HZ303" s="43"/>
      <c r="IA303" s="43"/>
      <c r="IB303" s="43"/>
      <c r="IC303" s="43"/>
      <c r="ID303" s="43"/>
      <c r="IE303" s="43"/>
      <c r="IF303" s="43"/>
      <c r="IG303" s="43"/>
      <c r="IH303" s="43"/>
      <c r="II303" s="43"/>
      <c r="IJ303" s="43"/>
      <c r="IK303" s="43"/>
      <c r="IL303" s="43"/>
      <c r="IM303" s="43"/>
      <c r="IN303" s="43"/>
      <c r="IO303" s="43"/>
      <c r="IP303" s="43"/>
      <c r="IQ303" s="43"/>
      <c r="IR303" s="43"/>
      <c r="IS303" s="43"/>
      <c r="IT303" s="43"/>
      <c r="IU303" s="43"/>
    </row>
    <row r="304" spans="1:255" ht="15" customHeight="1">
      <c r="A304" s="185" t="s">
        <v>1585</v>
      </c>
      <c r="B304" s="186"/>
      <c r="C304" s="186"/>
      <c r="D304" s="186"/>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43"/>
      <c r="EJ304" s="43"/>
      <c r="EK304" s="43"/>
      <c r="EL304" s="43"/>
      <c r="EM304" s="43"/>
      <c r="EN304" s="43"/>
      <c r="EO304" s="43"/>
      <c r="EP304" s="43"/>
      <c r="EQ304" s="43"/>
      <c r="ER304" s="43"/>
      <c r="ES304" s="43"/>
      <c r="ET304" s="43"/>
      <c r="EU304" s="43"/>
      <c r="EV304" s="43"/>
      <c r="EW304" s="43"/>
      <c r="EX304" s="43"/>
      <c r="EY304" s="43"/>
      <c r="EZ304" s="43"/>
      <c r="FA304" s="43"/>
      <c r="FB304" s="43"/>
      <c r="FC304" s="43"/>
      <c r="FD304" s="43"/>
      <c r="FE304" s="43"/>
      <c r="FF304" s="43"/>
      <c r="FG304" s="43"/>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43"/>
      <c r="HD304" s="43"/>
      <c r="HE304" s="43"/>
      <c r="HF304" s="43"/>
      <c r="HG304" s="43"/>
      <c r="HH304" s="43"/>
      <c r="HI304" s="43"/>
      <c r="HJ304" s="43"/>
      <c r="HK304" s="43"/>
      <c r="HL304" s="43"/>
      <c r="HM304" s="43"/>
      <c r="HN304" s="43"/>
      <c r="HO304" s="43"/>
      <c r="HP304" s="43"/>
      <c r="HQ304" s="43"/>
      <c r="HR304" s="43"/>
      <c r="HS304" s="43"/>
      <c r="HT304" s="43"/>
      <c r="HU304" s="43"/>
      <c r="HV304" s="43"/>
      <c r="HW304" s="43"/>
      <c r="HX304" s="43"/>
      <c r="HY304" s="43"/>
      <c r="HZ304" s="43"/>
      <c r="IA304" s="43"/>
      <c r="IB304" s="43"/>
      <c r="IC304" s="43"/>
      <c r="ID304" s="43"/>
      <c r="IE304" s="43"/>
      <c r="IF304" s="43"/>
      <c r="IG304" s="43"/>
      <c r="IH304" s="43"/>
      <c r="II304" s="43"/>
      <c r="IJ304" s="43"/>
      <c r="IK304" s="43"/>
      <c r="IL304" s="43"/>
      <c r="IM304" s="43"/>
      <c r="IN304" s="43"/>
      <c r="IO304" s="43"/>
      <c r="IP304" s="43"/>
      <c r="IQ304" s="43"/>
      <c r="IR304" s="43"/>
      <c r="IS304" s="43"/>
      <c r="IT304" s="43"/>
      <c r="IU304" s="43"/>
    </row>
    <row r="305" spans="1:255" ht="15" customHeight="1">
      <c r="A305" s="185" t="s">
        <v>2192</v>
      </c>
      <c r="B305" s="186"/>
      <c r="C305" s="186"/>
      <c r="D305" s="186"/>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43"/>
      <c r="CU305" s="43"/>
      <c r="CV305" s="43"/>
      <c r="CW305" s="43"/>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43"/>
      <c r="FE305" s="43"/>
      <c r="FF305" s="43"/>
      <c r="FG305" s="43"/>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43"/>
      <c r="HD305" s="43"/>
      <c r="HE305" s="43"/>
      <c r="HF305" s="43"/>
      <c r="HG305" s="43"/>
      <c r="HH305" s="43"/>
      <c r="HI305" s="43"/>
      <c r="HJ305" s="43"/>
      <c r="HK305" s="43"/>
      <c r="HL305" s="43"/>
      <c r="HM305" s="43"/>
      <c r="HN305" s="43"/>
      <c r="HO305" s="43"/>
      <c r="HP305" s="43"/>
      <c r="HQ305" s="43"/>
      <c r="HR305" s="43"/>
      <c r="HS305" s="43"/>
      <c r="HT305" s="43"/>
      <c r="HU305" s="43"/>
      <c r="HV305" s="43"/>
      <c r="HW305" s="43"/>
      <c r="HX305" s="43"/>
      <c r="HY305" s="43"/>
      <c r="HZ305" s="43"/>
      <c r="IA305" s="43"/>
      <c r="IB305" s="43"/>
      <c r="IC305" s="43"/>
      <c r="ID305" s="43"/>
      <c r="IE305" s="43"/>
      <c r="IF305" s="43"/>
      <c r="IG305" s="43"/>
      <c r="IH305" s="43"/>
      <c r="II305" s="43"/>
      <c r="IJ305" s="43"/>
      <c r="IK305" s="43"/>
      <c r="IL305" s="43"/>
      <c r="IM305" s="43"/>
      <c r="IN305" s="43"/>
      <c r="IO305" s="43"/>
      <c r="IP305" s="43"/>
      <c r="IQ305" s="43"/>
      <c r="IR305" s="43"/>
      <c r="IS305" s="43"/>
      <c r="IT305" s="43"/>
      <c r="IU305" s="43"/>
    </row>
    <row r="306" spans="1:255" ht="15.75" customHeight="1">
      <c r="A306" s="189" t="s">
        <v>2196</v>
      </c>
      <c r="B306" s="190"/>
      <c r="C306" s="191">
        <f>DATE(2020,4,25)</f>
        <v>43946</v>
      </c>
      <c r="D306" s="189" t="s">
        <v>2051</v>
      </c>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43"/>
      <c r="CU306" s="43"/>
      <c r="CV306" s="43"/>
      <c r="CW306" s="43"/>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43"/>
      <c r="EJ306" s="43"/>
      <c r="EK306" s="43"/>
      <c r="EL306" s="43"/>
      <c r="EM306" s="43"/>
      <c r="EN306" s="43"/>
      <c r="EO306" s="43"/>
      <c r="EP306" s="43"/>
      <c r="EQ306" s="43"/>
      <c r="ER306" s="43"/>
      <c r="ES306" s="43"/>
      <c r="ET306" s="43"/>
      <c r="EU306" s="43"/>
      <c r="EV306" s="43"/>
      <c r="EW306" s="43"/>
      <c r="EX306" s="43"/>
      <c r="EY306" s="43"/>
      <c r="EZ306" s="43"/>
      <c r="FA306" s="43"/>
      <c r="FB306" s="43"/>
      <c r="FC306" s="43"/>
      <c r="FD306" s="43"/>
      <c r="FE306" s="43"/>
      <c r="FF306" s="43"/>
      <c r="FG306" s="43"/>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43"/>
      <c r="HD306" s="43"/>
      <c r="HE306" s="43"/>
      <c r="HF306" s="43"/>
      <c r="HG306" s="43"/>
      <c r="HH306" s="43"/>
      <c r="HI306" s="43"/>
      <c r="HJ306" s="43"/>
      <c r="HK306" s="43"/>
      <c r="HL306" s="43"/>
      <c r="HM306" s="43"/>
      <c r="HN306" s="43"/>
      <c r="HO306" s="43"/>
      <c r="HP306" s="43"/>
      <c r="HQ306" s="43"/>
      <c r="HR306" s="43"/>
      <c r="HS306" s="43"/>
      <c r="HT306" s="43"/>
      <c r="HU306" s="43"/>
      <c r="HV306" s="43"/>
      <c r="HW306" s="43"/>
      <c r="HX306" s="43"/>
      <c r="HY306" s="43"/>
      <c r="HZ306" s="43"/>
      <c r="IA306" s="43"/>
      <c r="IB306" s="43"/>
      <c r="IC306" s="43"/>
      <c r="ID306" s="43"/>
      <c r="IE306" s="43"/>
      <c r="IF306" s="43"/>
      <c r="IG306" s="43"/>
      <c r="IH306" s="43"/>
      <c r="II306" s="43"/>
      <c r="IJ306" s="43"/>
      <c r="IK306" s="43"/>
      <c r="IL306" s="43"/>
      <c r="IM306" s="43"/>
      <c r="IN306" s="43"/>
      <c r="IO306" s="43"/>
      <c r="IP306" s="43"/>
      <c r="IQ306" s="43"/>
      <c r="IR306" s="43"/>
      <c r="IS306" s="43"/>
      <c r="IT306" s="43"/>
      <c r="IU306" s="43"/>
    </row>
    <row r="307" spans="1:255" ht="15" customHeight="1">
      <c r="A307" s="185" t="s">
        <v>2200</v>
      </c>
      <c r="B307" s="186"/>
      <c r="C307" s="186"/>
      <c r="D307" s="186"/>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43"/>
      <c r="CU307" s="43"/>
      <c r="CV307" s="43"/>
      <c r="CW307" s="43"/>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43"/>
      <c r="EJ307" s="43"/>
      <c r="EK307" s="43"/>
      <c r="EL307" s="43"/>
      <c r="EM307" s="43"/>
      <c r="EN307" s="43"/>
      <c r="EO307" s="43"/>
      <c r="EP307" s="43"/>
      <c r="EQ307" s="43"/>
      <c r="ER307" s="43"/>
      <c r="ES307" s="43"/>
      <c r="ET307" s="43"/>
      <c r="EU307" s="43"/>
      <c r="EV307" s="43"/>
      <c r="EW307" s="43"/>
      <c r="EX307" s="43"/>
      <c r="EY307" s="43"/>
      <c r="EZ307" s="43"/>
      <c r="FA307" s="43"/>
      <c r="FB307" s="43"/>
      <c r="FC307" s="43"/>
      <c r="FD307" s="43"/>
      <c r="FE307" s="43"/>
      <c r="FF307" s="43"/>
      <c r="FG307" s="43"/>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43"/>
      <c r="HD307" s="43"/>
      <c r="HE307" s="43"/>
      <c r="HF307" s="43"/>
      <c r="HG307" s="43"/>
      <c r="HH307" s="43"/>
      <c r="HI307" s="43"/>
      <c r="HJ307" s="43"/>
      <c r="HK307" s="43"/>
      <c r="HL307" s="43"/>
      <c r="HM307" s="43"/>
      <c r="HN307" s="43"/>
      <c r="HO307" s="43"/>
      <c r="HP307" s="43"/>
      <c r="HQ307" s="43"/>
      <c r="HR307" s="43"/>
      <c r="HS307" s="43"/>
      <c r="HT307" s="43"/>
      <c r="HU307" s="43"/>
      <c r="HV307" s="43"/>
      <c r="HW307" s="43"/>
      <c r="HX307" s="43"/>
      <c r="HY307" s="43"/>
      <c r="HZ307" s="43"/>
      <c r="IA307" s="43"/>
      <c r="IB307" s="43"/>
      <c r="IC307" s="43"/>
      <c r="ID307" s="43"/>
      <c r="IE307" s="43"/>
      <c r="IF307" s="43"/>
      <c r="IG307" s="43"/>
      <c r="IH307" s="43"/>
      <c r="II307" s="43"/>
      <c r="IJ307" s="43"/>
      <c r="IK307" s="43"/>
      <c r="IL307" s="43"/>
      <c r="IM307" s="43"/>
      <c r="IN307" s="43"/>
      <c r="IO307" s="43"/>
      <c r="IP307" s="43"/>
      <c r="IQ307" s="43"/>
      <c r="IR307" s="43"/>
      <c r="IS307" s="43"/>
      <c r="IT307" s="43"/>
      <c r="IU307" s="43"/>
    </row>
    <row r="308" spans="1:255" ht="15" customHeight="1">
      <c r="A308" s="185" t="s">
        <v>2201</v>
      </c>
      <c r="B308" s="186"/>
      <c r="C308" s="186"/>
      <c r="D308" s="186"/>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43"/>
      <c r="EJ308" s="43"/>
      <c r="EK308" s="43"/>
      <c r="EL308" s="43"/>
      <c r="EM308" s="43"/>
      <c r="EN308" s="43"/>
      <c r="EO308" s="43"/>
      <c r="EP308" s="43"/>
      <c r="EQ308" s="43"/>
      <c r="ER308" s="43"/>
      <c r="ES308" s="43"/>
      <c r="ET308" s="43"/>
      <c r="EU308" s="43"/>
      <c r="EV308" s="43"/>
      <c r="EW308" s="43"/>
      <c r="EX308" s="43"/>
      <c r="EY308" s="43"/>
      <c r="EZ308" s="43"/>
      <c r="FA308" s="43"/>
      <c r="FB308" s="43"/>
      <c r="FC308" s="43"/>
      <c r="FD308" s="43"/>
      <c r="FE308" s="43"/>
      <c r="FF308" s="43"/>
      <c r="FG308" s="43"/>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43"/>
      <c r="HD308" s="43"/>
      <c r="HE308" s="43"/>
      <c r="HF308" s="43"/>
      <c r="HG308" s="43"/>
      <c r="HH308" s="43"/>
      <c r="HI308" s="43"/>
      <c r="HJ308" s="43"/>
      <c r="HK308" s="43"/>
      <c r="HL308" s="43"/>
      <c r="HM308" s="43"/>
      <c r="HN308" s="43"/>
      <c r="HO308" s="43"/>
      <c r="HP308" s="43"/>
      <c r="HQ308" s="43"/>
      <c r="HR308" s="43"/>
      <c r="HS308" s="43"/>
      <c r="HT308" s="43"/>
      <c r="HU308" s="43"/>
      <c r="HV308" s="43"/>
      <c r="HW308" s="43"/>
      <c r="HX308" s="43"/>
      <c r="HY308" s="43"/>
      <c r="HZ308" s="43"/>
      <c r="IA308" s="43"/>
      <c r="IB308" s="43"/>
      <c r="IC308" s="43"/>
      <c r="ID308" s="43"/>
      <c r="IE308" s="43"/>
      <c r="IF308" s="43"/>
      <c r="IG308" s="43"/>
      <c r="IH308" s="43"/>
      <c r="II308" s="43"/>
      <c r="IJ308" s="43"/>
      <c r="IK308" s="43"/>
      <c r="IL308" s="43"/>
      <c r="IM308" s="43"/>
      <c r="IN308" s="43"/>
      <c r="IO308" s="43"/>
      <c r="IP308" s="43"/>
      <c r="IQ308" s="43"/>
      <c r="IR308" s="43"/>
      <c r="IS308" s="43"/>
      <c r="IT308" s="43"/>
      <c r="IU308" s="43"/>
    </row>
    <row r="309" spans="1:255" ht="15" customHeight="1">
      <c r="A309" s="185" t="s">
        <v>2202</v>
      </c>
      <c r="B309" s="186"/>
      <c r="C309" s="186"/>
      <c r="D309" s="186"/>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43"/>
      <c r="CU309" s="43"/>
      <c r="CV309" s="43"/>
      <c r="CW309" s="43"/>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43"/>
      <c r="EJ309" s="43"/>
      <c r="EK309" s="43"/>
      <c r="EL309" s="43"/>
      <c r="EM309" s="43"/>
      <c r="EN309" s="43"/>
      <c r="EO309" s="43"/>
      <c r="EP309" s="43"/>
      <c r="EQ309" s="43"/>
      <c r="ER309" s="43"/>
      <c r="ES309" s="43"/>
      <c r="ET309" s="43"/>
      <c r="EU309" s="43"/>
      <c r="EV309" s="43"/>
      <c r="EW309" s="43"/>
      <c r="EX309" s="43"/>
      <c r="EY309" s="43"/>
      <c r="EZ309" s="43"/>
      <c r="FA309" s="43"/>
      <c r="FB309" s="43"/>
      <c r="FC309" s="43"/>
      <c r="FD309" s="43"/>
      <c r="FE309" s="43"/>
      <c r="FF309" s="43"/>
      <c r="FG309" s="43"/>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43"/>
      <c r="HD309" s="43"/>
      <c r="HE309" s="43"/>
      <c r="HF309" s="43"/>
      <c r="HG309" s="43"/>
      <c r="HH309" s="43"/>
      <c r="HI309" s="43"/>
      <c r="HJ309" s="43"/>
      <c r="HK309" s="43"/>
      <c r="HL309" s="43"/>
      <c r="HM309" s="43"/>
      <c r="HN309" s="43"/>
      <c r="HO309" s="43"/>
      <c r="HP309" s="43"/>
      <c r="HQ309" s="43"/>
      <c r="HR309" s="43"/>
      <c r="HS309" s="43"/>
      <c r="HT309" s="43"/>
      <c r="HU309" s="43"/>
      <c r="HV309" s="43"/>
      <c r="HW309" s="43"/>
      <c r="HX309" s="43"/>
      <c r="HY309" s="43"/>
      <c r="HZ309" s="43"/>
      <c r="IA309" s="43"/>
      <c r="IB309" s="43"/>
      <c r="IC309" s="43"/>
      <c r="ID309" s="43"/>
      <c r="IE309" s="43"/>
      <c r="IF309" s="43"/>
      <c r="IG309" s="43"/>
      <c r="IH309" s="43"/>
      <c r="II309" s="43"/>
      <c r="IJ309" s="43"/>
      <c r="IK309" s="43"/>
      <c r="IL309" s="43"/>
      <c r="IM309" s="43"/>
      <c r="IN309" s="43"/>
      <c r="IO309" s="43"/>
      <c r="IP309" s="43"/>
      <c r="IQ309" s="43"/>
      <c r="IR309" s="43"/>
      <c r="IS309" s="43"/>
      <c r="IT309" s="43"/>
      <c r="IU309" s="43"/>
    </row>
    <row r="310" spans="1:255" ht="15" customHeight="1">
      <c r="A310" s="185" t="s">
        <v>2203</v>
      </c>
      <c r="B310" s="186"/>
      <c r="C310" s="186"/>
      <c r="D310" s="186"/>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43"/>
      <c r="CU310" s="43"/>
      <c r="CV310" s="43"/>
      <c r="CW310" s="43"/>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43"/>
      <c r="EJ310" s="43"/>
      <c r="EK310" s="43"/>
      <c r="EL310" s="43"/>
      <c r="EM310" s="43"/>
      <c r="EN310" s="43"/>
      <c r="EO310" s="43"/>
      <c r="EP310" s="43"/>
      <c r="EQ310" s="43"/>
      <c r="ER310" s="43"/>
      <c r="ES310" s="43"/>
      <c r="ET310" s="43"/>
      <c r="EU310" s="43"/>
      <c r="EV310" s="43"/>
      <c r="EW310" s="43"/>
      <c r="EX310" s="43"/>
      <c r="EY310" s="43"/>
      <c r="EZ310" s="43"/>
      <c r="FA310" s="43"/>
      <c r="FB310" s="43"/>
      <c r="FC310" s="43"/>
      <c r="FD310" s="43"/>
      <c r="FE310" s="43"/>
      <c r="FF310" s="43"/>
      <c r="FG310" s="43"/>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43"/>
      <c r="HD310" s="43"/>
      <c r="HE310" s="43"/>
      <c r="HF310" s="43"/>
      <c r="HG310" s="43"/>
      <c r="HH310" s="43"/>
      <c r="HI310" s="43"/>
      <c r="HJ310" s="43"/>
      <c r="HK310" s="43"/>
      <c r="HL310" s="43"/>
      <c r="HM310" s="43"/>
      <c r="HN310" s="43"/>
      <c r="HO310" s="43"/>
      <c r="HP310" s="43"/>
      <c r="HQ310" s="43"/>
      <c r="HR310" s="43"/>
      <c r="HS310" s="43"/>
      <c r="HT310" s="43"/>
      <c r="HU310" s="43"/>
      <c r="HV310" s="43"/>
      <c r="HW310" s="43"/>
      <c r="HX310" s="43"/>
      <c r="HY310" s="43"/>
      <c r="HZ310" s="43"/>
      <c r="IA310" s="43"/>
      <c r="IB310" s="43"/>
      <c r="IC310" s="43"/>
      <c r="ID310" s="43"/>
      <c r="IE310" s="43"/>
      <c r="IF310" s="43"/>
      <c r="IG310" s="43"/>
      <c r="IH310" s="43"/>
      <c r="II310" s="43"/>
      <c r="IJ310" s="43"/>
      <c r="IK310" s="43"/>
      <c r="IL310" s="43"/>
      <c r="IM310" s="43"/>
      <c r="IN310" s="43"/>
      <c r="IO310" s="43"/>
      <c r="IP310" s="43"/>
      <c r="IQ310" s="43"/>
      <c r="IR310" s="43"/>
      <c r="IS310" s="43"/>
      <c r="IT310" s="43"/>
      <c r="IU310" s="43"/>
    </row>
    <row r="311" spans="1:255" ht="15" customHeight="1">
      <c r="A311" s="185" t="s">
        <v>1624</v>
      </c>
      <c r="B311" s="186"/>
      <c r="C311" s="186"/>
      <c r="D311" s="186"/>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43"/>
      <c r="CU311" s="43"/>
      <c r="CV311" s="43"/>
      <c r="CW311" s="43"/>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43"/>
      <c r="EJ311" s="43"/>
      <c r="EK311" s="43"/>
      <c r="EL311" s="43"/>
      <c r="EM311" s="43"/>
      <c r="EN311" s="43"/>
      <c r="EO311" s="43"/>
      <c r="EP311" s="43"/>
      <c r="EQ311" s="43"/>
      <c r="ER311" s="43"/>
      <c r="ES311" s="43"/>
      <c r="ET311" s="43"/>
      <c r="EU311" s="43"/>
      <c r="EV311" s="43"/>
      <c r="EW311" s="43"/>
      <c r="EX311" s="43"/>
      <c r="EY311" s="43"/>
      <c r="EZ311" s="43"/>
      <c r="FA311" s="43"/>
      <c r="FB311" s="43"/>
      <c r="FC311" s="43"/>
      <c r="FD311" s="43"/>
      <c r="FE311" s="43"/>
      <c r="FF311" s="43"/>
      <c r="FG311" s="43"/>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43"/>
      <c r="HD311" s="43"/>
      <c r="HE311" s="43"/>
      <c r="HF311" s="43"/>
      <c r="HG311" s="43"/>
      <c r="HH311" s="43"/>
      <c r="HI311" s="43"/>
      <c r="HJ311" s="43"/>
      <c r="HK311" s="43"/>
      <c r="HL311" s="43"/>
      <c r="HM311" s="43"/>
      <c r="HN311" s="43"/>
      <c r="HO311" s="43"/>
      <c r="HP311" s="43"/>
      <c r="HQ311" s="43"/>
      <c r="HR311" s="43"/>
      <c r="HS311" s="43"/>
      <c r="HT311" s="43"/>
      <c r="HU311" s="43"/>
      <c r="HV311" s="43"/>
      <c r="HW311" s="43"/>
      <c r="HX311" s="43"/>
      <c r="HY311" s="43"/>
      <c r="HZ311" s="43"/>
      <c r="IA311" s="43"/>
      <c r="IB311" s="43"/>
      <c r="IC311" s="43"/>
      <c r="ID311" s="43"/>
      <c r="IE311" s="43"/>
      <c r="IF311" s="43"/>
      <c r="IG311" s="43"/>
      <c r="IH311" s="43"/>
      <c r="II311" s="43"/>
      <c r="IJ311" s="43"/>
      <c r="IK311" s="43"/>
      <c r="IL311" s="43"/>
      <c r="IM311" s="43"/>
      <c r="IN311" s="43"/>
      <c r="IO311" s="43"/>
      <c r="IP311" s="43"/>
      <c r="IQ311" s="43"/>
      <c r="IR311" s="43"/>
      <c r="IS311" s="43"/>
      <c r="IT311" s="43"/>
      <c r="IU311" s="43"/>
    </row>
    <row r="312" spans="1:255" ht="15" customHeight="1">
      <c r="A312" s="185" t="s">
        <v>2207</v>
      </c>
      <c r="B312" s="186"/>
      <c r="C312" s="186"/>
      <c r="D312" s="186"/>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43"/>
      <c r="EJ312" s="43"/>
      <c r="EK312" s="43"/>
      <c r="EL312" s="43"/>
      <c r="EM312" s="43"/>
      <c r="EN312" s="43"/>
      <c r="EO312" s="43"/>
      <c r="EP312" s="43"/>
      <c r="EQ312" s="43"/>
      <c r="ER312" s="43"/>
      <c r="ES312" s="43"/>
      <c r="ET312" s="43"/>
      <c r="EU312" s="43"/>
      <c r="EV312" s="43"/>
      <c r="EW312" s="43"/>
      <c r="EX312" s="43"/>
      <c r="EY312" s="43"/>
      <c r="EZ312" s="43"/>
      <c r="FA312" s="43"/>
      <c r="FB312" s="43"/>
      <c r="FC312" s="43"/>
      <c r="FD312" s="43"/>
      <c r="FE312" s="43"/>
      <c r="FF312" s="43"/>
      <c r="FG312" s="43"/>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43"/>
      <c r="HD312" s="43"/>
      <c r="HE312" s="43"/>
      <c r="HF312" s="43"/>
      <c r="HG312" s="43"/>
      <c r="HH312" s="43"/>
      <c r="HI312" s="43"/>
      <c r="HJ312" s="43"/>
      <c r="HK312" s="43"/>
      <c r="HL312" s="43"/>
      <c r="HM312" s="43"/>
      <c r="HN312" s="43"/>
      <c r="HO312" s="43"/>
      <c r="HP312" s="43"/>
      <c r="HQ312" s="43"/>
      <c r="HR312" s="43"/>
      <c r="HS312" s="43"/>
      <c r="HT312" s="43"/>
      <c r="HU312" s="43"/>
      <c r="HV312" s="43"/>
      <c r="HW312" s="43"/>
      <c r="HX312" s="43"/>
      <c r="HY312" s="43"/>
      <c r="HZ312" s="43"/>
      <c r="IA312" s="43"/>
      <c r="IB312" s="43"/>
      <c r="IC312" s="43"/>
      <c r="ID312" s="43"/>
      <c r="IE312" s="43"/>
      <c r="IF312" s="43"/>
      <c r="IG312" s="43"/>
      <c r="IH312" s="43"/>
      <c r="II312" s="43"/>
      <c r="IJ312" s="43"/>
      <c r="IK312" s="43"/>
      <c r="IL312" s="43"/>
      <c r="IM312" s="43"/>
      <c r="IN312" s="43"/>
      <c r="IO312" s="43"/>
      <c r="IP312" s="43"/>
      <c r="IQ312" s="43"/>
      <c r="IR312" s="43"/>
      <c r="IS312" s="43"/>
      <c r="IT312" s="43"/>
      <c r="IU312" s="43"/>
    </row>
    <row r="313" spans="1:255" ht="15" customHeight="1">
      <c r="A313" s="185" t="s">
        <v>2208</v>
      </c>
      <c r="B313" s="186"/>
      <c r="C313" s="186"/>
      <c r="D313" s="186"/>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43"/>
      <c r="CU313" s="43"/>
      <c r="CV313" s="43"/>
      <c r="CW313" s="43"/>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43"/>
      <c r="EJ313" s="43"/>
      <c r="EK313" s="43"/>
      <c r="EL313" s="43"/>
      <c r="EM313" s="43"/>
      <c r="EN313" s="43"/>
      <c r="EO313" s="43"/>
      <c r="EP313" s="43"/>
      <c r="EQ313" s="43"/>
      <c r="ER313" s="43"/>
      <c r="ES313" s="43"/>
      <c r="ET313" s="43"/>
      <c r="EU313" s="43"/>
      <c r="EV313" s="43"/>
      <c r="EW313" s="43"/>
      <c r="EX313" s="43"/>
      <c r="EY313" s="43"/>
      <c r="EZ313" s="43"/>
      <c r="FA313" s="43"/>
      <c r="FB313" s="43"/>
      <c r="FC313" s="43"/>
      <c r="FD313" s="43"/>
      <c r="FE313" s="43"/>
      <c r="FF313" s="43"/>
      <c r="FG313" s="43"/>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43"/>
      <c r="HD313" s="43"/>
      <c r="HE313" s="43"/>
      <c r="HF313" s="43"/>
      <c r="HG313" s="43"/>
      <c r="HH313" s="43"/>
      <c r="HI313" s="43"/>
      <c r="HJ313" s="43"/>
      <c r="HK313" s="43"/>
      <c r="HL313" s="43"/>
      <c r="HM313" s="43"/>
      <c r="HN313" s="43"/>
      <c r="HO313" s="43"/>
      <c r="HP313" s="43"/>
      <c r="HQ313" s="43"/>
      <c r="HR313" s="43"/>
      <c r="HS313" s="43"/>
      <c r="HT313" s="43"/>
      <c r="HU313" s="43"/>
      <c r="HV313" s="43"/>
      <c r="HW313" s="43"/>
      <c r="HX313" s="43"/>
      <c r="HY313" s="43"/>
      <c r="HZ313" s="43"/>
      <c r="IA313" s="43"/>
      <c r="IB313" s="43"/>
      <c r="IC313" s="43"/>
      <c r="ID313" s="43"/>
      <c r="IE313" s="43"/>
      <c r="IF313" s="43"/>
      <c r="IG313" s="43"/>
      <c r="IH313" s="43"/>
      <c r="II313" s="43"/>
      <c r="IJ313" s="43"/>
      <c r="IK313" s="43"/>
      <c r="IL313" s="43"/>
      <c r="IM313" s="43"/>
      <c r="IN313" s="43"/>
      <c r="IO313" s="43"/>
      <c r="IP313" s="43"/>
      <c r="IQ313" s="43"/>
      <c r="IR313" s="43"/>
      <c r="IS313" s="43"/>
      <c r="IT313" s="43"/>
      <c r="IU313" s="43"/>
    </row>
    <row r="314" spans="1:255" ht="15" customHeight="1">
      <c r="A314" s="185" t="s">
        <v>2204</v>
      </c>
      <c r="B314" s="186"/>
      <c r="C314" s="186"/>
      <c r="D314" s="186"/>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c r="IU314" s="43"/>
    </row>
    <row r="315" spans="1:255" ht="15" customHeight="1">
      <c r="A315" s="185" t="s">
        <v>2207</v>
      </c>
      <c r="B315" s="186"/>
      <c r="C315" s="186"/>
      <c r="D315" s="186"/>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43"/>
      <c r="CU315" s="43"/>
      <c r="CV315" s="43"/>
      <c r="CW315" s="43"/>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43"/>
      <c r="EJ315" s="43"/>
      <c r="EK315" s="43"/>
      <c r="EL315" s="43"/>
      <c r="EM315" s="43"/>
      <c r="EN315" s="43"/>
      <c r="EO315" s="43"/>
      <c r="EP315" s="43"/>
      <c r="EQ315" s="43"/>
      <c r="ER315" s="43"/>
      <c r="ES315" s="43"/>
      <c r="ET315" s="43"/>
      <c r="EU315" s="43"/>
      <c r="EV315" s="43"/>
      <c r="EW315" s="43"/>
      <c r="EX315" s="43"/>
      <c r="EY315" s="43"/>
      <c r="EZ315" s="43"/>
      <c r="FA315" s="43"/>
      <c r="FB315" s="43"/>
      <c r="FC315" s="43"/>
      <c r="FD315" s="43"/>
      <c r="FE315" s="43"/>
      <c r="FF315" s="43"/>
      <c r="FG315" s="43"/>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43"/>
      <c r="HD315" s="43"/>
      <c r="HE315" s="43"/>
      <c r="HF315" s="43"/>
      <c r="HG315" s="43"/>
      <c r="HH315" s="43"/>
      <c r="HI315" s="43"/>
      <c r="HJ315" s="43"/>
      <c r="HK315" s="43"/>
      <c r="HL315" s="43"/>
      <c r="HM315" s="43"/>
      <c r="HN315" s="43"/>
      <c r="HO315" s="43"/>
      <c r="HP315" s="43"/>
      <c r="HQ315" s="43"/>
      <c r="HR315" s="43"/>
      <c r="HS315" s="43"/>
      <c r="HT315" s="43"/>
      <c r="HU315" s="43"/>
      <c r="HV315" s="43"/>
      <c r="HW315" s="43"/>
      <c r="HX315" s="43"/>
      <c r="HY315" s="43"/>
      <c r="HZ315" s="43"/>
      <c r="IA315" s="43"/>
      <c r="IB315" s="43"/>
      <c r="IC315" s="43"/>
      <c r="ID315" s="43"/>
      <c r="IE315" s="43"/>
      <c r="IF315" s="43"/>
      <c r="IG315" s="43"/>
      <c r="IH315" s="43"/>
      <c r="II315" s="43"/>
      <c r="IJ315" s="43"/>
      <c r="IK315" s="43"/>
      <c r="IL315" s="43"/>
      <c r="IM315" s="43"/>
      <c r="IN315" s="43"/>
      <c r="IO315" s="43"/>
      <c r="IP315" s="43"/>
      <c r="IQ315" s="43"/>
      <c r="IR315" s="43"/>
      <c r="IS315" s="43"/>
      <c r="IT315" s="43"/>
      <c r="IU315" s="43"/>
    </row>
    <row r="316" spans="1:255" ht="15" customHeight="1">
      <c r="A316" s="185" t="s">
        <v>1585</v>
      </c>
      <c r="B316" s="186"/>
      <c r="C316" s="186"/>
      <c r="D316" s="186"/>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43"/>
      <c r="EJ316" s="43"/>
      <c r="EK316" s="43"/>
      <c r="EL316" s="43"/>
      <c r="EM316" s="43"/>
      <c r="EN316" s="43"/>
      <c r="EO316" s="43"/>
      <c r="EP316" s="43"/>
      <c r="EQ316" s="43"/>
      <c r="ER316" s="43"/>
      <c r="ES316" s="43"/>
      <c r="ET316" s="43"/>
      <c r="EU316" s="43"/>
      <c r="EV316" s="43"/>
      <c r="EW316" s="43"/>
      <c r="EX316" s="43"/>
      <c r="EY316" s="43"/>
      <c r="EZ316" s="43"/>
      <c r="FA316" s="43"/>
      <c r="FB316" s="43"/>
      <c r="FC316" s="43"/>
      <c r="FD316" s="43"/>
      <c r="FE316" s="43"/>
      <c r="FF316" s="43"/>
      <c r="FG316" s="43"/>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43"/>
      <c r="HD316" s="43"/>
      <c r="HE316" s="43"/>
      <c r="HF316" s="43"/>
      <c r="HG316" s="43"/>
      <c r="HH316" s="43"/>
      <c r="HI316" s="43"/>
      <c r="HJ316" s="43"/>
      <c r="HK316" s="43"/>
      <c r="HL316" s="43"/>
      <c r="HM316" s="43"/>
      <c r="HN316" s="43"/>
      <c r="HO316" s="43"/>
      <c r="HP316" s="43"/>
      <c r="HQ316" s="43"/>
      <c r="HR316" s="43"/>
      <c r="HS316" s="43"/>
      <c r="HT316" s="43"/>
      <c r="HU316" s="43"/>
      <c r="HV316" s="43"/>
      <c r="HW316" s="43"/>
      <c r="HX316" s="43"/>
      <c r="HY316" s="43"/>
      <c r="HZ316" s="43"/>
      <c r="IA316" s="43"/>
      <c r="IB316" s="43"/>
      <c r="IC316" s="43"/>
      <c r="ID316" s="43"/>
      <c r="IE316" s="43"/>
      <c r="IF316" s="43"/>
      <c r="IG316" s="43"/>
      <c r="IH316" s="43"/>
      <c r="II316" s="43"/>
      <c r="IJ316" s="43"/>
      <c r="IK316" s="43"/>
      <c r="IL316" s="43"/>
      <c r="IM316" s="43"/>
      <c r="IN316" s="43"/>
      <c r="IO316" s="43"/>
      <c r="IP316" s="43"/>
      <c r="IQ316" s="43"/>
      <c r="IR316" s="43"/>
      <c r="IS316" s="43"/>
      <c r="IT316" s="43"/>
      <c r="IU316" s="43"/>
    </row>
    <row r="317" spans="1:255" ht="15" customHeight="1">
      <c r="A317" s="185" t="s">
        <v>2209</v>
      </c>
      <c r="B317" s="186"/>
      <c r="C317" s="186"/>
      <c r="D317" s="186"/>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43"/>
      <c r="CU317" s="43"/>
      <c r="CV317" s="43"/>
      <c r="CW317" s="43"/>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43"/>
      <c r="EJ317" s="43"/>
      <c r="EK317" s="43"/>
      <c r="EL317" s="43"/>
      <c r="EM317" s="43"/>
      <c r="EN317" s="43"/>
      <c r="EO317" s="43"/>
      <c r="EP317" s="43"/>
      <c r="EQ317" s="43"/>
      <c r="ER317" s="43"/>
      <c r="ES317" s="43"/>
      <c r="ET317" s="43"/>
      <c r="EU317" s="43"/>
      <c r="EV317" s="43"/>
      <c r="EW317" s="43"/>
      <c r="EX317" s="43"/>
      <c r="EY317" s="43"/>
      <c r="EZ317" s="43"/>
      <c r="FA317" s="43"/>
      <c r="FB317" s="43"/>
      <c r="FC317" s="43"/>
      <c r="FD317" s="43"/>
      <c r="FE317" s="43"/>
      <c r="FF317" s="43"/>
      <c r="FG317" s="43"/>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43"/>
      <c r="HD317" s="43"/>
      <c r="HE317" s="43"/>
      <c r="HF317" s="43"/>
      <c r="HG317" s="43"/>
      <c r="HH317" s="43"/>
      <c r="HI317" s="43"/>
      <c r="HJ317" s="43"/>
      <c r="HK317" s="43"/>
      <c r="HL317" s="43"/>
      <c r="HM317" s="43"/>
      <c r="HN317" s="43"/>
      <c r="HO317" s="43"/>
      <c r="HP317" s="43"/>
      <c r="HQ317" s="43"/>
      <c r="HR317" s="43"/>
      <c r="HS317" s="43"/>
      <c r="HT317" s="43"/>
      <c r="HU317" s="43"/>
      <c r="HV317" s="43"/>
      <c r="HW317" s="43"/>
      <c r="HX317" s="43"/>
      <c r="HY317" s="43"/>
      <c r="HZ317" s="43"/>
      <c r="IA317" s="43"/>
      <c r="IB317" s="43"/>
      <c r="IC317" s="43"/>
      <c r="ID317" s="43"/>
      <c r="IE317" s="43"/>
      <c r="IF317" s="43"/>
      <c r="IG317" s="43"/>
      <c r="IH317" s="43"/>
      <c r="II317" s="43"/>
      <c r="IJ317" s="43"/>
      <c r="IK317" s="43"/>
      <c r="IL317" s="43"/>
      <c r="IM317" s="43"/>
      <c r="IN317" s="43"/>
      <c r="IO317" s="43"/>
      <c r="IP317" s="43"/>
      <c r="IQ317" s="43"/>
      <c r="IR317" s="43"/>
      <c r="IS317" s="43"/>
      <c r="IT317" s="43"/>
      <c r="IU317" s="43"/>
    </row>
    <row r="318" spans="1:255" ht="15" customHeight="1">
      <c r="A318" s="185" t="s">
        <v>2210</v>
      </c>
      <c r="B318" s="186"/>
      <c r="C318" s="186"/>
      <c r="D318" s="186"/>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43"/>
      <c r="CU318" s="43"/>
      <c r="CV318" s="43"/>
      <c r="CW318" s="43"/>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43"/>
      <c r="EJ318" s="43"/>
      <c r="EK318" s="43"/>
      <c r="EL318" s="43"/>
      <c r="EM318" s="43"/>
      <c r="EN318" s="43"/>
      <c r="EO318" s="43"/>
      <c r="EP318" s="43"/>
      <c r="EQ318" s="43"/>
      <c r="ER318" s="43"/>
      <c r="ES318" s="43"/>
      <c r="ET318" s="43"/>
      <c r="EU318" s="43"/>
      <c r="EV318" s="43"/>
      <c r="EW318" s="43"/>
      <c r="EX318" s="43"/>
      <c r="EY318" s="43"/>
      <c r="EZ318" s="43"/>
      <c r="FA318" s="43"/>
      <c r="FB318" s="43"/>
      <c r="FC318" s="43"/>
      <c r="FD318" s="43"/>
      <c r="FE318" s="43"/>
      <c r="FF318" s="43"/>
      <c r="FG318" s="43"/>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43"/>
      <c r="HD318" s="43"/>
      <c r="HE318" s="43"/>
      <c r="HF318" s="43"/>
      <c r="HG318" s="43"/>
      <c r="HH318" s="43"/>
      <c r="HI318" s="43"/>
      <c r="HJ318" s="43"/>
      <c r="HK318" s="43"/>
      <c r="HL318" s="43"/>
      <c r="HM318" s="43"/>
      <c r="HN318" s="43"/>
      <c r="HO318" s="43"/>
      <c r="HP318" s="43"/>
      <c r="HQ318" s="43"/>
      <c r="HR318" s="43"/>
      <c r="HS318" s="43"/>
      <c r="HT318" s="43"/>
      <c r="HU318" s="43"/>
      <c r="HV318" s="43"/>
      <c r="HW318" s="43"/>
      <c r="HX318" s="43"/>
      <c r="HY318" s="43"/>
      <c r="HZ318" s="43"/>
      <c r="IA318" s="43"/>
      <c r="IB318" s="43"/>
      <c r="IC318" s="43"/>
      <c r="ID318" s="43"/>
      <c r="IE318" s="43"/>
      <c r="IF318" s="43"/>
      <c r="IG318" s="43"/>
      <c r="IH318" s="43"/>
      <c r="II318" s="43"/>
      <c r="IJ318" s="43"/>
      <c r="IK318" s="43"/>
      <c r="IL318" s="43"/>
      <c r="IM318" s="43"/>
      <c r="IN318" s="43"/>
      <c r="IO318" s="43"/>
      <c r="IP318" s="43"/>
      <c r="IQ318" s="43"/>
      <c r="IR318" s="43"/>
      <c r="IS318" s="43"/>
      <c r="IT318" s="43"/>
      <c r="IU318" s="43"/>
    </row>
    <row r="319" spans="1:255" ht="15" customHeight="1">
      <c r="A319" s="185" t="s">
        <v>2203</v>
      </c>
      <c r="B319" s="186"/>
      <c r="C319" s="186"/>
      <c r="D319" s="186"/>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43"/>
      <c r="CU319" s="43"/>
      <c r="CV319" s="43"/>
      <c r="CW319" s="43"/>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43"/>
      <c r="EJ319" s="43"/>
      <c r="EK319" s="43"/>
      <c r="EL319" s="43"/>
      <c r="EM319" s="43"/>
      <c r="EN319" s="43"/>
      <c r="EO319" s="43"/>
      <c r="EP319" s="43"/>
      <c r="EQ319" s="43"/>
      <c r="ER319" s="43"/>
      <c r="ES319" s="43"/>
      <c r="ET319" s="43"/>
      <c r="EU319" s="43"/>
      <c r="EV319" s="43"/>
      <c r="EW319" s="43"/>
      <c r="EX319" s="43"/>
      <c r="EY319" s="43"/>
      <c r="EZ319" s="43"/>
      <c r="FA319" s="43"/>
      <c r="FB319" s="43"/>
      <c r="FC319" s="43"/>
      <c r="FD319" s="43"/>
      <c r="FE319" s="43"/>
      <c r="FF319" s="43"/>
      <c r="FG319" s="43"/>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43"/>
      <c r="HD319" s="43"/>
      <c r="HE319" s="43"/>
      <c r="HF319" s="43"/>
      <c r="HG319" s="43"/>
      <c r="HH319" s="43"/>
      <c r="HI319" s="43"/>
      <c r="HJ319" s="43"/>
      <c r="HK319" s="43"/>
      <c r="HL319" s="43"/>
      <c r="HM319" s="43"/>
      <c r="HN319" s="43"/>
      <c r="HO319" s="43"/>
      <c r="HP319" s="43"/>
      <c r="HQ319" s="43"/>
      <c r="HR319" s="43"/>
      <c r="HS319" s="43"/>
      <c r="HT319" s="43"/>
      <c r="HU319" s="43"/>
      <c r="HV319" s="43"/>
      <c r="HW319" s="43"/>
      <c r="HX319" s="43"/>
      <c r="HY319" s="43"/>
      <c r="HZ319" s="43"/>
      <c r="IA319" s="43"/>
      <c r="IB319" s="43"/>
      <c r="IC319" s="43"/>
      <c r="ID319" s="43"/>
      <c r="IE319" s="43"/>
      <c r="IF319" s="43"/>
      <c r="IG319" s="43"/>
      <c r="IH319" s="43"/>
      <c r="II319" s="43"/>
      <c r="IJ319" s="43"/>
      <c r="IK319" s="43"/>
      <c r="IL319" s="43"/>
      <c r="IM319" s="43"/>
      <c r="IN319" s="43"/>
      <c r="IO319" s="43"/>
      <c r="IP319" s="43"/>
      <c r="IQ319" s="43"/>
      <c r="IR319" s="43"/>
      <c r="IS319" s="43"/>
      <c r="IT319" s="43"/>
      <c r="IU319" s="43"/>
    </row>
    <row r="320" spans="1:255" ht="15.75" customHeight="1">
      <c r="A320" s="189" t="s">
        <v>2226</v>
      </c>
      <c r="B320" s="190"/>
      <c r="C320" s="191">
        <f>DATE(2020,4,28)</f>
        <v>43949</v>
      </c>
      <c r="D320" s="189" t="s">
        <v>2051</v>
      </c>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43"/>
      <c r="CU320" s="43"/>
      <c r="CV320" s="43"/>
      <c r="CW320" s="43"/>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43"/>
      <c r="EJ320" s="43"/>
      <c r="EK320" s="43"/>
      <c r="EL320" s="43"/>
      <c r="EM320" s="43"/>
      <c r="EN320" s="43"/>
      <c r="EO320" s="43"/>
      <c r="EP320" s="43"/>
      <c r="EQ320" s="43"/>
      <c r="ER320" s="43"/>
      <c r="ES320" s="43"/>
      <c r="ET320" s="43"/>
      <c r="EU320" s="43"/>
      <c r="EV320" s="43"/>
      <c r="EW320" s="43"/>
      <c r="EX320" s="43"/>
      <c r="EY320" s="43"/>
      <c r="EZ320" s="43"/>
      <c r="FA320" s="43"/>
      <c r="FB320" s="43"/>
      <c r="FC320" s="43"/>
      <c r="FD320" s="43"/>
      <c r="FE320" s="43"/>
      <c r="FF320" s="43"/>
      <c r="FG320" s="43"/>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43"/>
      <c r="HD320" s="43"/>
      <c r="HE320" s="43"/>
      <c r="HF320" s="43"/>
      <c r="HG320" s="43"/>
      <c r="HH320" s="43"/>
      <c r="HI320" s="43"/>
      <c r="HJ320" s="43"/>
      <c r="HK320" s="43"/>
      <c r="HL320" s="43"/>
      <c r="HM320" s="43"/>
      <c r="HN320" s="43"/>
      <c r="HO320" s="43"/>
      <c r="HP320" s="43"/>
      <c r="HQ320" s="43"/>
      <c r="HR320" s="43"/>
      <c r="HS320" s="43"/>
      <c r="HT320" s="43"/>
      <c r="HU320" s="43"/>
      <c r="HV320" s="43"/>
      <c r="HW320" s="43"/>
      <c r="HX320" s="43"/>
      <c r="HY320" s="43"/>
      <c r="HZ320" s="43"/>
      <c r="IA320" s="43"/>
      <c r="IB320" s="43"/>
      <c r="IC320" s="43"/>
      <c r="ID320" s="43"/>
      <c r="IE320" s="43"/>
      <c r="IF320" s="43"/>
      <c r="IG320" s="43"/>
      <c r="IH320" s="43"/>
      <c r="II320" s="43"/>
      <c r="IJ320" s="43"/>
      <c r="IK320" s="43"/>
      <c r="IL320" s="43"/>
      <c r="IM320" s="43"/>
      <c r="IN320" s="43"/>
      <c r="IO320" s="43"/>
      <c r="IP320" s="43"/>
      <c r="IQ320" s="43"/>
      <c r="IR320" s="43"/>
      <c r="IS320" s="43"/>
      <c r="IT320" s="43"/>
      <c r="IU320" s="43"/>
    </row>
    <row r="321" spans="1:255" ht="15" customHeight="1">
      <c r="A321" s="515" t="s">
        <v>2229</v>
      </c>
      <c r="B321" s="516"/>
      <c r="C321" s="516"/>
      <c r="D321" s="516"/>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43"/>
      <c r="CU321" s="43"/>
      <c r="CV321" s="43"/>
      <c r="CW321" s="43"/>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43"/>
      <c r="EJ321" s="43"/>
      <c r="EK321" s="43"/>
      <c r="EL321" s="43"/>
      <c r="EM321" s="43"/>
      <c r="EN321" s="43"/>
      <c r="EO321" s="43"/>
      <c r="EP321" s="43"/>
      <c r="EQ321" s="43"/>
      <c r="ER321" s="43"/>
      <c r="ES321" s="43"/>
      <c r="ET321" s="43"/>
      <c r="EU321" s="43"/>
      <c r="EV321" s="43"/>
      <c r="EW321" s="43"/>
      <c r="EX321" s="43"/>
      <c r="EY321" s="43"/>
      <c r="EZ321" s="43"/>
      <c r="FA321" s="43"/>
      <c r="FB321" s="43"/>
      <c r="FC321" s="43"/>
      <c r="FD321" s="43"/>
      <c r="FE321" s="43"/>
      <c r="FF321" s="43"/>
      <c r="FG321" s="43"/>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43"/>
      <c r="HD321" s="43"/>
      <c r="HE321" s="43"/>
      <c r="HF321" s="43"/>
      <c r="HG321" s="43"/>
      <c r="HH321" s="43"/>
      <c r="HI321" s="43"/>
      <c r="HJ321" s="43"/>
      <c r="HK321" s="43"/>
      <c r="HL321" s="43"/>
      <c r="HM321" s="43"/>
      <c r="HN321" s="43"/>
      <c r="HO321" s="43"/>
      <c r="HP321" s="43"/>
      <c r="HQ321" s="43"/>
      <c r="HR321" s="43"/>
      <c r="HS321" s="43"/>
      <c r="HT321" s="43"/>
      <c r="HU321" s="43"/>
      <c r="HV321" s="43"/>
      <c r="HW321" s="43"/>
      <c r="HX321" s="43"/>
      <c r="HY321" s="43"/>
      <c r="HZ321" s="43"/>
      <c r="IA321" s="43"/>
      <c r="IB321" s="43"/>
      <c r="IC321" s="43"/>
      <c r="ID321" s="43"/>
      <c r="IE321" s="43"/>
      <c r="IF321" s="43"/>
      <c r="IG321" s="43"/>
      <c r="IH321" s="43"/>
      <c r="II321" s="43"/>
      <c r="IJ321" s="43"/>
      <c r="IK321" s="43"/>
      <c r="IL321" s="43"/>
      <c r="IM321" s="43"/>
      <c r="IN321" s="43"/>
      <c r="IO321" s="43"/>
      <c r="IP321" s="43"/>
      <c r="IQ321" s="43"/>
      <c r="IR321" s="43"/>
      <c r="IS321" s="43"/>
      <c r="IT321" s="43"/>
      <c r="IU321" s="43"/>
    </row>
    <row r="322" spans="1:255" ht="15" customHeight="1">
      <c r="A322" s="515" t="s">
        <v>2230</v>
      </c>
      <c r="B322" s="516"/>
      <c r="C322" s="516"/>
      <c r="D322" s="516"/>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43"/>
      <c r="CU322" s="43"/>
      <c r="CV322" s="43"/>
      <c r="CW322" s="43"/>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43"/>
      <c r="EJ322" s="43"/>
      <c r="EK322" s="43"/>
      <c r="EL322" s="43"/>
      <c r="EM322" s="43"/>
      <c r="EN322" s="43"/>
      <c r="EO322" s="43"/>
      <c r="EP322" s="43"/>
      <c r="EQ322" s="43"/>
      <c r="ER322" s="43"/>
      <c r="ES322" s="43"/>
      <c r="ET322" s="43"/>
      <c r="EU322" s="43"/>
      <c r="EV322" s="43"/>
      <c r="EW322" s="43"/>
      <c r="EX322" s="43"/>
      <c r="EY322" s="43"/>
      <c r="EZ322" s="43"/>
      <c r="FA322" s="43"/>
      <c r="FB322" s="43"/>
      <c r="FC322" s="43"/>
      <c r="FD322" s="43"/>
      <c r="FE322" s="43"/>
      <c r="FF322" s="43"/>
      <c r="FG322" s="43"/>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43"/>
      <c r="HD322" s="43"/>
      <c r="HE322" s="43"/>
      <c r="HF322" s="43"/>
      <c r="HG322" s="43"/>
      <c r="HH322" s="43"/>
      <c r="HI322" s="43"/>
      <c r="HJ322" s="43"/>
      <c r="HK322" s="43"/>
      <c r="HL322" s="43"/>
      <c r="HM322" s="43"/>
      <c r="HN322" s="43"/>
      <c r="HO322" s="43"/>
      <c r="HP322" s="43"/>
      <c r="HQ322" s="43"/>
      <c r="HR322" s="43"/>
      <c r="HS322" s="43"/>
      <c r="HT322" s="43"/>
      <c r="HU322" s="43"/>
      <c r="HV322" s="43"/>
      <c r="HW322" s="43"/>
      <c r="HX322" s="43"/>
      <c r="HY322" s="43"/>
      <c r="HZ322" s="43"/>
      <c r="IA322" s="43"/>
      <c r="IB322" s="43"/>
      <c r="IC322" s="43"/>
      <c r="ID322" s="43"/>
      <c r="IE322" s="43"/>
      <c r="IF322" s="43"/>
      <c r="IG322" s="43"/>
      <c r="IH322" s="43"/>
      <c r="II322" s="43"/>
      <c r="IJ322" s="43"/>
      <c r="IK322" s="43"/>
      <c r="IL322" s="43"/>
      <c r="IM322" s="43"/>
      <c r="IN322" s="43"/>
      <c r="IO322" s="43"/>
      <c r="IP322" s="43"/>
      <c r="IQ322" s="43"/>
      <c r="IR322" s="43"/>
      <c r="IS322" s="43"/>
      <c r="IT322" s="43"/>
      <c r="IU322" s="43"/>
    </row>
    <row r="323" spans="1:255" ht="15" customHeight="1">
      <c r="A323" s="185" t="s">
        <v>1380</v>
      </c>
      <c r="B323" s="186"/>
      <c r="C323" s="186"/>
      <c r="D323" s="186"/>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43"/>
      <c r="CW323" s="43"/>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43"/>
      <c r="EJ323" s="43"/>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43"/>
      <c r="HY323" s="43"/>
      <c r="HZ323" s="43"/>
      <c r="IA323" s="43"/>
      <c r="IB323" s="43"/>
      <c r="IC323" s="43"/>
      <c r="ID323" s="43"/>
      <c r="IE323" s="43"/>
      <c r="IF323" s="43"/>
      <c r="IG323" s="43"/>
      <c r="IH323" s="43"/>
      <c r="II323" s="43"/>
      <c r="IJ323" s="43"/>
      <c r="IK323" s="43"/>
      <c r="IL323" s="43"/>
      <c r="IM323" s="43"/>
      <c r="IN323" s="43"/>
      <c r="IO323" s="43"/>
      <c r="IP323" s="43"/>
      <c r="IQ323" s="43"/>
      <c r="IR323" s="43"/>
      <c r="IS323" s="43"/>
      <c r="IT323" s="43"/>
      <c r="IU323" s="43"/>
    </row>
    <row r="324" spans="1:255" ht="15" customHeight="1">
      <c r="A324" s="185" t="s">
        <v>2227</v>
      </c>
      <c r="B324" s="186"/>
      <c r="C324" s="186"/>
      <c r="D324" s="186"/>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43"/>
      <c r="CW324" s="43"/>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43"/>
      <c r="EJ324" s="43"/>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43"/>
      <c r="HY324" s="43"/>
      <c r="HZ324" s="43"/>
      <c r="IA324" s="43"/>
      <c r="IB324" s="43"/>
      <c r="IC324" s="43"/>
      <c r="ID324" s="43"/>
      <c r="IE324" s="43"/>
      <c r="IF324" s="43"/>
      <c r="IG324" s="43"/>
      <c r="IH324" s="43"/>
      <c r="II324" s="43"/>
      <c r="IJ324" s="43"/>
      <c r="IK324" s="43"/>
      <c r="IL324" s="43"/>
      <c r="IM324" s="43"/>
      <c r="IN324" s="43"/>
      <c r="IO324" s="43"/>
      <c r="IP324" s="43"/>
      <c r="IQ324" s="43"/>
      <c r="IR324" s="43"/>
      <c r="IS324" s="43"/>
      <c r="IT324" s="43"/>
      <c r="IU324" s="43"/>
    </row>
    <row r="325" spans="1:255" ht="15" customHeight="1">
      <c r="A325" s="185" t="s">
        <v>2231</v>
      </c>
      <c r="B325" s="186"/>
      <c r="C325" s="186"/>
      <c r="D325" s="186"/>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43"/>
      <c r="CW325" s="43"/>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43"/>
      <c r="EJ325" s="43"/>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43"/>
      <c r="HY325" s="43"/>
      <c r="HZ325" s="43"/>
      <c r="IA325" s="43"/>
      <c r="IB325" s="43"/>
      <c r="IC325" s="43"/>
      <c r="ID325" s="43"/>
      <c r="IE325" s="43"/>
      <c r="IF325" s="43"/>
      <c r="IG325" s="43"/>
      <c r="IH325" s="43"/>
      <c r="II325" s="43"/>
      <c r="IJ325" s="43"/>
      <c r="IK325" s="43"/>
      <c r="IL325" s="43"/>
      <c r="IM325" s="43"/>
      <c r="IN325" s="43"/>
      <c r="IO325" s="43"/>
      <c r="IP325" s="43"/>
      <c r="IQ325" s="43"/>
      <c r="IR325" s="43"/>
      <c r="IS325" s="43"/>
      <c r="IT325" s="43"/>
      <c r="IU325" s="43"/>
    </row>
    <row r="326" spans="1:255" ht="15" customHeight="1">
      <c r="A326" s="185" t="s">
        <v>1837</v>
      </c>
      <c r="B326" s="186"/>
      <c r="C326" s="186"/>
      <c r="D326" s="186"/>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c r="IU326" s="43"/>
    </row>
    <row r="327" spans="1:255" ht="15" customHeight="1">
      <c r="A327" s="185" t="s">
        <v>2227</v>
      </c>
      <c r="B327" s="186"/>
      <c r="C327" s="186"/>
      <c r="D327" s="186"/>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43"/>
      <c r="CW327" s="43"/>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43"/>
      <c r="EJ327" s="43"/>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43"/>
      <c r="HY327" s="43"/>
      <c r="HZ327" s="43"/>
      <c r="IA327" s="43"/>
      <c r="IB327" s="43"/>
      <c r="IC327" s="43"/>
      <c r="ID327" s="43"/>
      <c r="IE327" s="43"/>
      <c r="IF327" s="43"/>
      <c r="IG327" s="43"/>
      <c r="IH327" s="43"/>
      <c r="II327" s="43"/>
      <c r="IJ327" s="43"/>
      <c r="IK327" s="43"/>
      <c r="IL327" s="43"/>
      <c r="IM327" s="43"/>
      <c r="IN327" s="43"/>
      <c r="IO327" s="43"/>
      <c r="IP327" s="43"/>
      <c r="IQ327" s="43"/>
      <c r="IR327" s="43"/>
      <c r="IS327" s="43"/>
      <c r="IT327" s="43"/>
      <c r="IU327" s="43"/>
    </row>
    <row r="328" spans="1:255" ht="15" customHeight="1">
      <c r="A328" s="185" t="s">
        <v>2231</v>
      </c>
      <c r="B328" s="186"/>
      <c r="C328" s="186"/>
      <c r="D328" s="186"/>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43"/>
      <c r="CW328" s="43"/>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43"/>
      <c r="EJ328" s="43"/>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43"/>
      <c r="HY328" s="43"/>
      <c r="HZ328" s="43"/>
      <c r="IA328" s="43"/>
      <c r="IB328" s="43"/>
      <c r="IC328" s="43"/>
      <c r="ID328" s="43"/>
      <c r="IE328" s="43"/>
      <c r="IF328" s="43"/>
      <c r="IG328" s="43"/>
      <c r="IH328" s="43"/>
      <c r="II328" s="43"/>
      <c r="IJ328" s="43"/>
      <c r="IK328" s="43"/>
      <c r="IL328" s="43"/>
      <c r="IM328" s="43"/>
      <c r="IN328" s="43"/>
      <c r="IO328" s="43"/>
      <c r="IP328" s="43"/>
      <c r="IQ328" s="43"/>
      <c r="IR328" s="43"/>
      <c r="IS328" s="43"/>
      <c r="IT328" s="43"/>
      <c r="IU328" s="43"/>
    </row>
    <row r="329" spans="1:255" ht="15.75" customHeight="1">
      <c r="A329" s="189" t="s">
        <v>2237</v>
      </c>
      <c r="B329" s="190"/>
      <c r="C329" s="191">
        <f>DATE(2020,4,29)</f>
        <v>43950</v>
      </c>
      <c r="D329" s="189" t="s">
        <v>2051</v>
      </c>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43"/>
      <c r="CW329" s="43"/>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43"/>
      <c r="EJ329" s="43"/>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43"/>
      <c r="HY329" s="43"/>
      <c r="HZ329" s="43"/>
      <c r="IA329" s="43"/>
      <c r="IB329" s="43"/>
      <c r="IC329" s="43"/>
      <c r="ID329" s="43"/>
      <c r="IE329" s="43"/>
      <c r="IF329" s="43"/>
      <c r="IG329" s="43"/>
      <c r="IH329" s="43"/>
      <c r="II329" s="43"/>
      <c r="IJ329" s="43"/>
      <c r="IK329" s="43"/>
      <c r="IL329" s="43"/>
      <c r="IM329" s="43"/>
      <c r="IN329" s="43"/>
      <c r="IO329" s="43"/>
      <c r="IP329" s="43"/>
      <c r="IQ329" s="43"/>
      <c r="IR329" s="43"/>
      <c r="IS329" s="43"/>
      <c r="IT329" s="43"/>
      <c r="IU329" s="43"/>
    </row>
    <row r="330" spans="1:255" ht="15" customHeight="1">
      <c r="A330" s="185" t="s">
        <v>1624</v>
      </c>
      <c r="B330" s="186"/>
      <c r="C330" s="186"/>
      <c r="D330" s="186"/>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43"/>
      <c r="CW330" s="43"/>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43"/>
      <c r="EJ330" s="43"/>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43"/>
      <c r="HY330" s="43"/>
      <c r="HZ330" s="43"/>
      <c r="IA330" s="43"/>
      <c r="IB330" s="43"/>
      <c r="IC330" s="43"/>
      <c r="ID330" s="43"/>
      <c r="IE330" s="43"/>
      <c r="IF330" s="43"/>
      <c r="IG330" s="43"/>
      <c r="IH330" s="43"/>
      <c r="II330" s="43"/>
      <c r="IJ330" s="43"/>
      <c r="IK330" s="43"/>
      <c r="IL330" s="43"/>
      <c r="IM330" s="43"/>
      <c r="IN330" s="43"/>
      <c r="IO330" s="43"/>
      <c r="IP330" s="43"/>
      <c r="IQ330" s="43"/>
      <c r="IR330" s="43"/>
      <c r="IS330" s="43"/>
      <c r="IT330" s="43"/>
      <c r="IU330" s="43"/>
    </row>
    <row r="331" spans="1:255" ht="15" customHeight="1">
      <c r="A331" s="185" t="s">
        <v>2239</v>
      </c>
      <c r="B331" s="186"/>
      <c r="C331" s="186"/>
      <c r="D331" s="186"/>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43"/>
      <c r="CW331" s="43"/>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43"/>
      <c r="EJ331" s="43"/>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43"/>
      <c r="HY331" s="43"/>
      <c r="HZ331" s="43"/>
      <c r="IA331" s="43"/>
      <c r="IB331" s="43"/>
      <c r="IC331" s="43"/>
      <c r="ID331" s="43"/>
      <c r="IE331" s="43"/>
      <c r="IF331" s="43"/>
      <c r="IG331" s="43"/>
      <c r="IH331" s="43"/>
      <c r="II331" s="43"/>
      <c r="IJ331" s="43"/>
      <c r="IK331" s="43"/>
      <c r="IL331" s="43"/>
      <c r="IM331" s="43"/>
      <c r="IN331" s="43"/>
      <c r="IO331" s="43"/>
      <c r="IP331" s="43"/>
      <c r="IQ331" s="43"/>
      <c r="IR331" s="43"/>
      <c r="IS331" s="43"/>
      <c r="IT331" s="43"/>
      <c r="IU331" s="43"/>
    </row>
    <row r="332" spans="1:255" ht="15.75" customHeight="1">
      <c r="A332" s="189" t="s">
        <v>2254</v>
      </c>
      <c r="B332" s="190"/>
      <c r="C332" s="191">
        <f>DATE(2020,4,30)</f>
        <v>43951</v>
      </c>
      <c r="D332" s="189" t="s">
        <v>2051</v>
      </c>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43"/>
      <c r="CU332" s="43"/>
      <c r="CV332" s="43"/>
      <c r="CW332" s="43"/>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43"/>
      <c r="EJ332" s="43"/>
      <c r="EK332" s="43"/>
      <c r="EL332" s="43"/>
      <c r="EM332" s="43"/>
      <c r="EN332" s="43"/>
      <c r="EO332" s="43"/>
      <c r="EP332" s="43"/>
      <c r="EQ332" s="43"/>
      <c r="ER332" s="43"/>
      <c r="ES332" s="43"/>
      <c r="ET332" s="43"/>
      <c r="EU332" s="43"/>
      <c r="EV332" s="43"/>
      <c r="EW332" s="43"/>
      <c r="EX332" s="43"/>
      <c r="EY332" s="43"/>
      <c r="EZ332" s="43"/>
      <c r="FA332" s="43"/>
      <c r="FB332" s="43"/>
      <c r="FC332" s="43"/>
      <c r="FD332" s="43"/>
      <c r="FE332" s="43"/>
      <c r="FF332" s="43"/>
      <c r="FG332" s="43"/>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43"/>
      <c r="HD332" s="43"/>
      <c r="HE332" s="43"/>
      <c r="HF332" s="43"/>
      <c r="HG332" s="43"/>
      <c r="HH332" s="43"/>
      <c r="HI332" s="43"/>
      <c r="HJ332" s="43"/>
      <c r="HK332" s="43"/>
      <c r="HL332" s="43"/>
      <c r="HM332" s="43"/>
      <c r="HN332" s="43"/>
      <c r="HO332" s="43"/>
      <c r="HP332" s="43"/>
      <c r="HQ332" s="43"/>
      <c r="HR332" s="43"/>
      <c r="HS332" s="43"/>
      <c r="HT332" s="43"/>
      <c r="HU332" s="43"/>
      <c r="HV332" s="43"/>
      <c r="HW332" s="43"/>
      <c r="HX332" s="43"/>
      <c r="HY332" s="43"/>
      <c r="HZ332" s="43"/>
      <c r="IA332" s="43"/>
      <c r="IB332" s="43"/>
      <c r="IC332" s="43"/>
      <c r="ID332" s="43"/>
      <c r="IE332" s="43"/>
      <c r="IF332" s="43"/>
      <c r="IG332" s="43"/>
      <c r="IH332" s="43"/>
      <c r="II332" s="43"/>
      <c r="IJ332" s="43"/>
      <c r="IK332" s="43"/>
      <c r="IL332" s="43"/>
      <c r="IM332" s="43"/>
      <c r="IN332" s="43"/>
      <c r="IO332" s="43"/>
      <c r="IP332" s="43"/>
      <c r="IQ332" s="43"/>
      <c r="IR332" s="43"/>
      <c r="IS332" s="43"/>
      <c r="IT332" s="43"/>
      <c r="IU332" s="43"/>
    </row>
    <row r="333" spans="1:255" ht="15" customHeight="1">
      <c r="A333" s="185" t="s">
        <v>1624</v>
      </c>
      <c r="B333" s="186"/>
      <c r="C333" s="186"/>
      <c r="D333" s="186"/>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43"/>
      <c r="CU333" s="43"/>
      <c r="CV333" s="43"/>
      <c r="CW333" s="43"/>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43"/>
      <c r="EJ333" s="43"/>
      <c r="EK333" s="43"/>
      <c r="EL333" s="43"/>
      <c r="EM333" s="43"/>
      <c r="EN333" s="43"/>
      <c r="EO333" s="43"/>
      <c r="EP333" s="43"/>
      <c r="EQ333" s="43"/>
      <c r="ER333" s="43"/>
      <c r="ES333" s="43"/>
      <c r="ET333" s="43"/>
      <c r="EU333" s="43"/>
      <c r="EV333" s="43"/>
      <c r="EW333" s="43"/>
      <c r="EX333" s="43"/>
      <c r="EY333" s="43"/>
      <c r="EZ333" s="43"/>
      <c r="FA333" s="43"/>
      <c r="FB333" s="43"/>
      <c r="FC333" s="43"/>
      <c r="FD333" s="43"/>
      <c r="FE333" s="43"/>
      <c r="FF333" s="43"/>
      <c r="FG333" s="43"/>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43"/>
      <c r="HD333" s="43"/>
      <c r="HE333" s="43"/>
      <c r="HF333" s="43"/>
      <c r="HG333" s="43"/>
      <c r="HH333" s="43"/>
      <c r="HI333" s="43"/>
      <c r="HJ333" s="43"/>
      <c r="HK333" s="43"/>
      <c r="HL333" s="43"/>
      <c r="HM333" s="43"/>
      <c r="HN333" s="43"/>
      <c r="HO333" s="43"/>
      <c r="HP333" s="43"/>
      <c r="HQ333" s="43"/>
      <c r="HR333" s="43"/>
      <c r="HS333" s="43"/>
      <c r="HT333" s="43"/>
      <c r="HU333" s="43"/>
      <c r="HV333" s="43"/>
      <c r="HW333" s="43"/>
      <c r="HX333" s="43"/>
      <c r="HY333" s="43"/>
      <c r="HZ333" s="43"/>
      <c r="IA333" s="43"/>
      <c r="IB333" s="43"/>
      <c r="IC333" s="43"/>
      <c r="ID333" s="43"/>
      <c r="IE333" s="43"/>
      <c r="IF333" s="43"/>
      <c r="IG333" s="43"/>
      <c r="IH333" s="43"/>
      <c r="II333" s="43"/>
      <c r="IJ333" s="43"/>
      <c r="IK333" s="43"/>
      <c r="IL333" s="43"/>
      <c r="IM333" s="43"/>
      <c r="IN333" s="43"/>
      <c r="IO333" s="43"/>
      <c r="IP333" s="43"/>
      <c r="IQ333" s="43"/>
      <c r="IR333" s="43"/>
      <c r="IS333" s="43"/>
      <c r="IT333" s="43"/>
      <c r="IU333" s="43"/>
    </row>
    <row r="334" spans="1:255" ht="15" customHeight="1">
      <c r="A334" s="185" t="s">
        <v>2253</v>
      </c>
      <c r="B334" s="186"/>
      <c r="C334" s="186"/>
      <c r="D334" s="186"/>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43"/>
      <c r="CU334" s="43"/>
      <c r="CV334" s="43"/>
      <c r="CW334" s="43"/>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43"/>
      <c r="EJ334" s="43"/>
      <c r="EK334" s="43"/>
      <c r="EL334" s="43"/>
      <c r="EM334" s="43"/>
      <c r="EN334" s="43"/>
      <c r="EO334" s="43"/>
      <c r="EP334" s="43"/>
      <c r="EQ334" s="43"/>
      <c r="ER334" s="43"/>
      <c r="ES334" s="43"/>
      <c r="ET334" s="43"/>
      <c r="EU334" s="43"/>
      <c r="EV334" s="43"/>
      <c r="EW334" s="43"/>
      <c r="EX334" s="43"/>
      <c r="EY334" s="43"/>
      <c r="EZ334" s="43"/>
      <c r="FA334" s="43"/>
      <c r="FB334" s="43"/>
      <c r="FC334" s="43"/>
      <c r="FD334" s="43"/>
      <c r="FE334" s="43"/>
      <c r="FF334" s="43"/>
      <c r="FG334" s="43"/>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43"/>
      <c r="HD334" s="43"/>
      <c r="HE334" s="43"/>
      <c r="HF334" s="43"/>
      <c r="HG334" s="43"/>
      <c r="HH334" s="43"/>
      <c r="HI334" s="43"/>
      <c r="HJ334" s="43"/>
      <c r="HK334" s="43"/>
      <c r="HL334" s="43"/>
      <c r="HM334" s="43"/>
      <c r="HN334" s="43"/>
      <c r="HO334" s="43"/>
      <c r="HP334" s="43"/>
      <c r="HQ334" s="43"/>
      <c r="HR334" s="43"/>
      <c r="HS334" s="43"/>
      <c r="HT334" s="43"/>
      <c r="HU334" s="43"/>
      <c r="HV334" s="43"/>
      <c r="HW334" s="43"/>
      <c r="HX334" s="43"/>
      <c r="HY334" s="43"/>
      <c r="HZ334" s="43"/>
      <c r="IA334" s="43"/>
      <c r="IB334" s="43"/>
      <c r="IC334" s="43"/>
      <c r="ID334" s="43"/>
      <c r="IE334" s="43"/>
      <c r="IF334" s="43"/>
      <c r="IG334" s="43"/>
      <c r="IH334" s="43"/>
      <c r="II334" s="43"/>
      <c r="IJ334" s="43"/>
      <c r="IK334" s="43"/>
      <c r="IL334" s="43"/>
      <c r="IM334" s="43"/>
      <c r="IN334" s="43"/>
      <c r="IO334" s="43"/>
      <c r="IP334" s="43"/>
      <c r="IQ334" s="43"/>
      <c r="IR334" s="43"/>
      <c r="IS334" s="43"/>
      <c r="IT334" s="43"/>
      <c r="IU334" s="43"/>
    </row>
    <row r="335" spans="1:255" ht="16.350000000000001" customHeight="1">
      <c r="A335" s="189" t="s">
        <v>2373</v>
      </c>
      <c r="B335" s="190"/>
      <c r="C335" s="191">
        <f>DATE(2020,5,1)</f>
        <v>43952</v>
      </c>
      <c r="D335" s="189" t="s">
        <v>1415</v>
      </c>
    </row>
    <row r="336" spans="1:255" ht="15" customHeight="1">
      <c r="A336" s="185" t="s">
        <v>2378</v>
      </c>
      <c r="B336" s="186"/>
      <c r="C336" s="186"/>
      <c r="D336" s="186"/>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43"/>
      <c r="CU336" s="43"/>
      <c r="CV336" s="43"/>
      <c r="CW336" s="43"/>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43"/>
      <c r="EJ336" s="43"/>
      <c r="EK336" s="43"/>
      <c r="EL336" s="43"/>
      <c r="EM336" s="43"/>
      <c r="EN336" s="43"/>
      <c r="EO336" s="43"/>
      <c r="EP336" s="43"/>
      <c r="EQ336" s="43"/>
      <c r="ER336" s="43"/>
      <c r="ES336" s="43"/>
      <c r="ET336" s="43"/>
      <c r="EU336" s="43"/>
      <c r="EV336" s="43"/>
      <c r="EW336" s="43"/>
      <c r="EX336" s="43"/>
      <c r="EY336" s="43"/>
      <c r="EZ336" s="43"/>
      <c r="FA336" s="43"/>
      <c r="FB336" s="43"/>
      <c r="FC336" s="43"/>
      <c r="FD336" s="43"/>
      <c r="FE336" s="43"/>
      <c r="FF336" s="43"/>
      <c r="FG336" s="43"/>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43"/>
      <c r="HD336" s="43"/>
      <c r="HE336" s="43"/>
      <c r="HF336" s="43"/>
      <c r="HG336" s="43"/>
      <c r="HH336" s="43"/>
      <c r="HI336" s="43"/>
      <c r="HJ336" s="43"/>
      <c r="HK336" s="43"/>
      <c r="HL336" s="43"/>
      <c r="HM336" s="43"/>
      <c r="HN336" s="43"/>
      <c r="HO336" s="43"/>
      <c r="HP336" s="43"/>
      <c r="HQ336" s="43"/>
      <c r="HR336" s="43"/>
      <c r="HS336" s="43"/>
      <c r="HT336" s="43"/>
      <c r="HU336" s="43"/>
      <c r="HV336" s="43"/>
      <c r="HW336" s="43"/>
      <c r="HX336" s="43"/>
      <c r="HY336" s="43"/>
      <c r="HZ336" s="43"/>
      <c r="IA336" s="43"/>
      <c r="IB336" s="43"/>
      <c r="IC336" s="43"/>
      <c r="ID336" s="43"/>
      <c r="IE336" s="43"/>
      <c r="IF336" s="43"/>
      <c r="IG336" s="43"/>
      <c r="IH336" s="43"/>
      <c r="II336" s="43"/>
      <c r="IJ336" s="43"/>
      <c r="IK336" s="43"/>
      <c r="IL336" s="43"/>
      <c r="IM336" s="43"/>
      <c r="IN336" s="43"/>
      <c r="IO336" s="43"/>
      <c r="IP336" s="43"/>
      <c r="IQ336" s="43"/>
      <c r="IR336" s="43"/>
      <c r="IS336" s="43"/>
      <c r="IT336" s="43"/>
      <c r="IU336" s="43"/>
    </row>
    <row r="337" spans="1:255" ht="15" customHeight="1">
      <c r="A337" s="185" t="s">
        <v>2379</v>
      </c>
      <c r="B337" s="186"/>
      <c r="C337" s="186"/>
      <c r="D337" s="186"/>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43"/>
      <c r="EJ337" s="43"/>
      <c r="EK337" s="43"/>
      <c r="EL337" s="43"/>
      <c r="EM337" s="43"/>
      <c r="EN337" s="43"/>
      <c r="EO337" s="43"/>
      <c r="EP337" s="43"/>
      <c r="EQ337" s="43"/>
      <c r="ER337" s="43"/>
      <c r="ES337" s="43"/>
      <c r="ET337" s="43"/>
      <c r="EU337" s="43"/>
      <c r="EV337" s="43"/>
      <c r="EW337" s="43"/>
      <c r="EX337" s="43"/>
      <c r="EY337" s="43"/>
      <c r="EZ337" s="43"/>
      <c r="FA337" s="43"/>
      <c r="FB337" s="43"/>
      <c r="FC337" s="43"/>
      <c r="FD337" s="43"/>
      <c r="FE337" s="43"/>
      <c r="FF337" s="43"/>
      <c r="FG337" s="43"/>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43"/>
      <c r="HD337" s="43"/>
      <c r="HE337" s="43"/>
      <c r="HF337" s="43"/>
      <c r="HG337" s="43"/>
      <c r="HH337" s="43"/>
      <c r="HI337" s="43"/>
      <c r="HJ337" s="43"/>
      <c r="HK337" s="43"/>
      <c r="HL337" s="43"/>
      <c r="HM337" s="43"/>
      <c r="HN337" s="43"/>
      <c r="HO337" s="43"/>
      <c r="HP337" s="43"/>
      <c r="HQ337" s="43"/>
      <c r="HR337" s="43"/>
      <c r="HS337" s="43"/>
      <c r="HT337" s="43"/>
      <c r="HU337" s="43"/>
      <c r="HV337" s="43"/>
      <c r="HW337" s="43"/>
      <c r="HX337" s="43"/>
      <c r="HY337" s="43"/>
      <c r="HZ337" s="43"/>
      <c r="IA337" s="43"/>
      <c r="IB337" s="43"/>
      <c r="IC337" s="43"/>
      <c r="ID337" s="43"/>
      <c r="IE337" s="43"/>
      <c r="IF337" s="43"/>
      <c r="IG337" s="43"/>
      <c r="IH337" s="43"/>
      <c r="II337" s="43"/>
      <c r="IJ337" s="43"/>
      <c r="IK337" s="43"/>
      <c r="IL337" s="43"/>
      <c r="IM337" s="43"/>
      <c r="IN337" s="43"/>
      <c r="IO337" s="43"/>
      <c r="IP337" s="43"/>
      <c r="IQ337" s="43"/>
      <c r="IR337" s="43"/>
      <c r="IS337" s="43"/>
      <c r="IT337" s="43"/>
      <c r="IU337" s="43"/>
    </row>
    <row r="338" spans="1:255" ht="16.350000000000001" customHeight="1">
      <c r="A338" s="189" t="s">
        <v>2374</v>
      </c>
      <c r="B338" s="190"/>
      <c r="C338" s="191">
        <f>DATE(2020,5,9)</f>
        <v>43960</v>
      </c>
      <c r="D338" s="189" t="s">
        <v>2375</v>
      </c>
    </row>
    <row r="339" spans="1:255" ht="15" customHeight="1">
      <c r="A339" s="185" t="s">
        <v>2377</v>
      </c>
      <c r="B339" s="186"/>
      <c r="C339" s="186"/>
      <c r="D339" s="186"/>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43"/>
      <c r="CU339" s="43"/>
      <c r="CV339" s="43"/>
      <c r="CW339" s="43"/>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43"/>
      <c r="EJ339" s="43"/>
      <c r="EK339" s="43"/>
      <c r="EL339" s="43"/>
      <c r="EM339" s="43"/>
      <c r="EN339" s="43"/>
      <c r="EO339" s="43"/>
      <c r="EP339" s="43"/>
      <c r="EQ339" s="43"/>
      <c r="ER339" s="43"/>
      <c r="ES339" s="43"/>
      <c r="ET339" s="43"/>
      <c r="EU339" s="43"/>
      <c r="EV339" s="43"/>
      <c r="EW339" s="43"/>
      <c r="EX339" s="43"/>
      <c r="EY339" s="43"/>
      <c r="EZ339" s="43"/>
      <c r="FA339" s="43"/>
      <c r="FB339" s="43"/>
      <c r="FC339" s="43"/>
      <c r="FD339" s="43"/>
      <c r="FE339" s="43"/>
      <c r="FF339" s="43"/>
      <c r="FG339" s="43"/>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43"/>
      <c r="HD339" s="43"/>
      <c r="HE339" s="43"/>
      <c r="HF339" s="43"/>
      <c r="HG339" s="43"/>
      <c r="HH339" s="43"/>
      <c r="HI339" s="43"/>
      <c r="HJ339" s="43"/>
      <c r="HK339" s="43"/>
      <c r="HL339" s="43"/>
      <c r="HM339" s="43"/>
      <c r="HN339" s="43"/>
      <c r="HO339" s="43"/>
      <c r="HP339" s="43"/>
      <c r="HQ339" s="43"/>
      <c r="HR339" s="43"/>
      <c r="HS339" s="43"/>
      <c r="HT339" s="43"/>
      <c r="HU339" s="43"/>
      <c r="HV339" s="43"/>
      <c r="HW339" s="43"/>
      <c r="HX339" s="43"/>
      <c r="HY339" s="43"/>
      <c r="HZ339" s="43"/>
      <c r="IA339" s="43"/>
      <c r="IB339" s="43"/>
      <c r="IC339" s="43"/>
      <c r="ID339" s="43"/>
      <c r="IE339" s="43"/>
      <c r="IF339" s="43"/>
      <c r="IG339" s="43"/>
      <c r="IH339" s="43"/>
      <c r="II339" s="43"/>
      <c r="IJ339" s="43"/>
      <c r="IK339" s="43"/>
      <c r="IL339" s="43"/>
      <c r="IM339" s="43"/>
      <c r="IN339" s="43"/>
      <c r="IO339" s="43"/>
      <c r="IP339" s="43"/>
      <c r="IQ339" s="43"/>
      <c r="IR339" s="43"/>
      <c r="IS339" s="43"/>
      <c r="IT339" s="43"/>
      <c r="IU339" s="43"/>
    </row>
    <row r="340" spans="1:255" ht="15" customHeight="1">
      <c r="A340" s="185" t="s">
        <v>2376</v>
      </c>
      <c r="B340" s="186"/>
      <c r="C340" s="186"/>
      <c r="D340" s="186"/>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43"/>
      <c r="CU340" s="43"/>
      <c r="CV340" s="43"/>
      <c r="CW340" s="43"/>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43"/>
      <c r="FD340" s="43"/>
      <c r="FE340" s="43"/>
      <c r="FF340" s="43"/>
      <c r="FG340" s="43"/>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43"/>
      <c r="HD340" s="43"/>
      <c r="HE340" s="43"/>
      <c r="HF340" s="43"/>
      <c r="HG340" s="43"/>
      <c r="HH340" s="43"/>
      <c r="HI340" s="43"/>
      <c r="HJ340" s="43"/>
      <c r="HK340" s="43"/>
      <c r="HL340" s="43"/>
      <c r="HM340" s="43"/>
      <c r="HN340" s="43"/>
      <c r="HO340" s="43"/>
      <c r="HP340" s="43"/>
      <c r="HQ340" s="43"/>
      <c r="HR340" s="43"/>
      <c r="HS340" s="43"/>
      <c r="HT340" s="43"/>
      <c r="HU340" s="43"/>
      <c r="HV340" s="43"/>
      <c r="HW340" s="43"/>
      <c r="HX340" s="43"/>
      <c r="HY340" s="43"/>
      <c r="HZ340" s="43"/>
      <c r="IA340" s="43"/>
      <c r="IB340" s="43"/>
      <c r="IC340" s="43"/>
      <c r="ID340" s="43"/>
      <c r="IE340" s="43"/>
      <c r="IF340" s="43"/>
      <c r="IG340" s="43"/>
      <c r="IH340" s="43"/>
      <c r="II340" s="43"/>
      <c r="IJ340" s="43"/>
      <c r="IK340" s="43"/>
      <c r="IL340" s="43"/>
      <c r="IM340" s="43"/>
      <c r="IN340" s="43"/>
      <c r="IO340" s="43"/>
      <c r="IP340" s="43"/>
      <c r="IQ340" s="43"/>
      <c r="IR340" s="43"/>
      <c r="IS340" s="43"/>
      <c r="IT340" s="43"/>
      <c r="IU340" s="43"/>
    </row>
    <row r="341" spans="1:255" ht="16.350000000000001" customHeight="1">
      <c r="A341" s="189" t="s">
        <v>2380</v>
      </c>
      <c r="B341" s="190"/>
      <c r="C341" s="191">
        <f>DATE(2020,5,11)</f>
        <v>43962</v>
      </c>
      <c r="D341" s="189" t="s">
        <v>2051</v>
      </c>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c r="II341" s="43"/>
      <c r="IJ341" s="43"/>
      <c r="IK341" s="43"/>
      <c r="IL341" s="43"/>
      <c r="IM341" s="43"/>
      <c r="IN341" s="43"/>
      <c r="IO341" s="43"/>
      <c r="IP341" s="43"/>
      <c r="IQ341" s="43"/>
      <c r="IR341" s="43"/>
      <c r="IS341" s="43"/>
      <c r="IT341" s="43"/>
      <c r="IU341" s="43"/>
    </row>
    <row r="342" spans="1:255" ht="15" customHeight="1">
      <c r="A342" s="185" t="s">
        <v>2062</v>
      </c>
      <c r="B342" s="186"/>
      <c r="C342" s="186"/>
      <c r="D342" s="186"/>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43"/>
      <c r="CU342" s="43"/>
      <c r="CV342" s="43"/>
      <c r="CW342" s="43"/>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43"/>
      <c r="EJ342" s="43"/>
      <c r="EK342" s="43"/>
      <c r="EL342" s="43"/>
      <c r="EM342" s="43"/>
      <c r="EN342" s="43"/>
      <c r="EO342" s="43"/>
      <c r="EP342" s="43"/>
      <c r="EQ342" s="43"/>
      <c r="ER342" s="43"/>
      <c r="ES342" s="43"/>
      <c r="ET342" s="43"/>
      <c r="EU342" s="43"/>
      <c r="EV342" s="43"/>
      <c r="EW342" s="43"/>
      <c r="EX342" s="43"/>
      <c r="EY342" s="43"/>
      <c r="EZ342" s="43"/>
      <c r="FA342" s="43"/>
      <c r="FB342" s="43"/>
      <c r="FC342" s="43"/>
      <c r="FD342" s="43"/>
      <c r="FE342" s="43"/>
      <c r="FF342" s="43"/>
      <c r="FG342" s="43"/>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43"/>
      <c r="HD342" s="43"/>
      <c r="HE342" s="43"/>
      <c r="HF342" s="43"/>
      <c r="HG342" s="43"/>
      <c r="HH342" s="43"/>
      <c r="HI342" s="43"/>
      <c r="HJ342" s="43"/>
      <c r="HK342" s="43"/>
      <c r="HL342" s="43"/>
      <c r="HM342" s="43"/>
      <c r="HN342" s="43"/>
      <c r="HO342" s="43"/>
      <c r="HP342" s="43"/>
      <c r="HQ342" s="43"/>
      <c r="HR342" s="43"/>
      <c r="HS342" s="43"/>
      <c r="HT342" s="43"/>
      <c r="HU342" s="43"/>
      <c r="HV342" s="43"/>
      <c r="HW342" s="43"/>
      <c r="HX342" s="43"/>
      <c r="HY342" s="43"/>
      <c r="HZ342" s="43"/>
      <c r="IA342" s="43"/>
      <c r="IB342" s="43"/>
      <c r="IC342" s="43"/>
      <c r="ID342" s="43"/>
      <c r="IE342" s="43"/>
      <c r="IF342" s="43"/>
      <c r="IG342" s="43"/>
      <c r="IH342" s="43"/>
      <c r="II342" s="43"/>
      <c r="IJ342" s="43"/>
      <c r="IK342" s="43"/>
      <c r="IL342" s="43"/>
      <c r="IM342" s="43"/>
      <c r="IN342" s="43"/>
      <c r="IO342" s="43"/>
      <c r="IP342" s="43"/>
      <c r="IQ342" s="43"/>
      <c r="IR342" s="43"/>
      <c r="IS342" s="43"/>
      <c r="IT342" s="43"/>
      <c r="IU342" s="43"/>
    </row>
    <row r="343" spans="1:255" ht="15" customHeight="1">
      <c r="A343" s="185" t="s">
        <v>2382</v>
      </c>
      <c r="B343" s="186"/>
      <c r="C343" s="186"/>
      <c r="D343" s="186"/>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43"/>
      <c r="CU343" s="43"/>
      <c r="CV343" s="43"/>
      <c r="CW343" s="43"/>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43"/>
      <c r="EJ343" s="43"/>
      <c r="EK343" s="43"/>
      <c r="EL343" s="43"/>
      <c r="EM343" s="43"/>
      <c r="EN343" s="43"/>
      <c r="EO343" s="43"/>
      <c r="EP343" s="43"/>
      <c r="EQ343" s="43"/>
      <c r="ER343" s="43"/>
      <c r="ES343" s="43"/>
      <c r="ET343" s="43"/>
      <c r="EU343" s="43"/>
      <c r="EV343" s="43"/>
      <c r="EW343" s="43"/>
      <c r="EX343" s="43"/>
      <c r="EY343" s="43"/>
      <c r="EZ343" s="43"/>
      <c r="FA343" s="43"/>
      <c r="FB343" s="43"/>
      <c r="FC343" s="43"/>
      <c r="FD343" s="43"/>
      <c r="FE343" s="43"/>
      <c r="FF343" s="43"/>
      <c r="FG343" s="43"/>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43"/>
      <c r="HD343" s="43"/>
      <c r="HE343" s="43"/>
      <c r="HF343" s="43"/>
      <c r="HG343" s="43"/>
      <c r="HH343" s="43"/>
      <c r="HI343" s="43"/>
      <c r="HJ343" s="43"/>
      <c r="HK343" s="43"/>
      <c r="HL343" s="43"/>
      <c r="HM343" s="43"/>
      <c r="HN343" s="43"/>
      <c r="HO343" s="43"/>
      <c r="HP343" s="43"/>
      <c r="HQ343" s="43"/>
      <c r="HR343" s="43"/>
      <c r="HS343" s="43"/>
      <c r="HT343" s="43"/>
      <c r="HU343" s="43"/>
      <c r="HV343" s="43"/>
      <c r="HW343" s="43"/>
      <c r="HX343" s="43"/>
      <c r="HY343" s="43"/>
      <c r="HZ343" s="43"/>
      <c r="IA343" s="43"/>
      <c r="IB343" s="43"/>
      <c r="IC343" s="43"/>
      <c r="ID343" s="43"/>
      <c r="IE343" s="43"/>
      <c r="IF343" s="43"/>
      <c r="IG343" s="43"/>
      <c r="IH343" s="43"/>
      <c r="II343" s="43"/>
      <c r="IJ343" s="43"/>
      <c r="IK343" s="43"/>
      <c r="IL343" s="43"/>
      <c r="IM343" s="43"/>
      <c r="IN343" s="43"/>
      <c r="IO343" s="43"/>
      <c r="IP343" s="43"/>
      <c r="IQ343" s="43"/>
      <c r="IR343" s="43"/>
      <c r="IS343" s="43"/>
      <c r="IT343" s="43"/>
      <c r="IU343" s="43"/>
    </row>
    <row r="344" spans="1:255" ht="16.350000000000001" customHeight="1">
      <c r="A344" s="189" t="s">
        <v>2383</v>
      </c>
      <c r="B344" s="190"/>
      <c r="C344" s="191">
        <f>DATE(2020,5,13)</f>
        <v>43964</v>
      </c>
      <c r="D344" s="189" t="s">
        <v>2051</v>
      </c>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43"/>
      <c r="CU344" s="43"/>
      <c r="CV344" s="43"/>
      <c r="CW344" s="43"/>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43"/>
      <c r="EJ344" s="43"/>
      <c r="EK344" s="43"/>
      <c r="EL344" s="43"/>
      <c r="EM344" s="43"/>
      <c r="EN344" s="43"/>
      <c r="EO344" s="43"/>
      <c r="EP344" s="43"/>
      <c r="EQ344" s="43"/>
      <c r="ER344" s="43"/>
      <c r="ES344" s="43"/>
      <c r="ET344" s="43"/>
      <c r="EU344" s="43"/>
      <c r="EV344" s="43"/>
      <c r="EW344" s="43"/>
      <c r="EX344" s="43"/>
      <c r="EY344" s="43"/>
      <c r="EZ344" s="43"/>
      <c r="FA344" s="43"/>
      <c r="FB344" s="43"/>
      <c r="FC344" s="43"/>
      <c r="FD344" s="43"/>
      <c r="FE344" s="43"/>
      <c r="FF344" s="43"/>
      <c r="FG344" s="43"/>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43"/>
      <c r="HD344" s="43"/>
      <c r="HE344" s="43"/>
      <c r="HF344" s="43"/>
      <c r="HG344" s="43"/>
      <c r="HH344" s="43"/>
      <c r="HI344" s="43"/>
      <c r="HJ344" s="43"/>
      <c r="HK344" s="43"/>
      <c r="HL344" s="43"/>
      <c r="HM344" s="43"/>
      <c r="HN344" s="43"/>
      <c r="HO344" s="43"/>
      <c r="HP344" s="43"/>
      <c r="HQ344" s="43"/>
      <c r="HR344" s="43"/>
      <c r="HS344" s="43"/>
      <c r="HT344" s="43"/>
      <c r="HU344" s="43"/>
      <c r="HV344" s="43"/>
      <c r="HW344" s="43"/>
      <c r="HX344" s="43"/>
      <c r="HY344" s="43"/>
      <c r="HZ344" s="43"/>
      <c r="IA344" s="43"/>
      <c r="IB344" s="43"/>
      <c r="IC344" s="43"/>
      <c r="ID344" s="43"/>
      <c r="IE344" s="43"/>
      <c r="IF344" s="43"/>
      <c r="IG344" s="43"/>
      <c r="IH344" s="43"/>
      <c r="II344" s="43"/>
      <c r="IJ344" s="43"/>
      <c r="IK344" s="43"/>
      <c r="IL344" s="43"/>
      <c r="IM344" s="43"/>
      <c r="IN344" s="43"/>
      <c r="IO344" s="43"/>
      <c r="IP344" s="43"/>
      <c r="IQ344" s="43"/>
      <c r="IR344" s="43"/>
      <c r="IS344" s="43"/>
      <c r="IT344" s="43"/>
      <c r="IU344" s="43"/>
    </row>
    <row r="345" spans="1:255" ht="15" customHeight="1">
      <c r="A345" s="185" t="s">
        <v>1322</v>
      </c>
      <c r="B345" s="186"/>
      <c r="C345" s="186"/>
      <c r="D345" s="186"/>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43"/>
      <c r="HD345" s="43"/>
      <c r="HE345" s="43"/>
      <c r="HF345" s="43"/>
      <c r="HG345" s="43"/>
      <c r="HH345" s="43"/>
      <c r="HI345" s="43"/>
      <c r="HJ345" s="43"/>
      <c r="HK345" s="43"/>
      <c r="HL345" s="43"/>
      <c r="HM345" s="43"/>
      <c r="HN345" s="43"/>
      <c r="HO345" s="43"/>
      <c r="HP345" s="43"/>
      <c r="HQ345" s="43"/>
      <c r="HR345" s="43"/>
      <c r="HS345" s="43"/>
      <c r="HT345" s="43"/>
      <c r="HU345" s="43"/>
      <c r="HV345" s="43"/>
      <c r="HW345" s="43"/>
      <c r="HX345" s="43"/>
      <c r="HY345" s="43"/>
      <c r="HZ345" s="43"/>
      <c r="IA345" s="43"/>
      <c r="IB345" s="43"/>
      <c r="IC345" s="43"/>
      <c r="ID345" s="43"/>
      <c r="IE345" s="43"/>
      <c r="IF345" s="43"/>
      <c r="IG345" s="43"/>
      <c r="IH345" s="43"/>
      <c r="II345" s="43"/>
      <c r="IJ345" s="43"/>
      <c r="IK345" s="43"/>
      <c r="IL345" s="43"/>
      <c r="IM345" s="43"/>
      <c r="IN345" s="43"/>
      <c r="IO345" s="43"/>
      <c r="IP345" s="43"/>
      <c r="IQ345" s="43"/>
      <c r="IR345" s="43"/>
      <c r="IS345" s="43"/>
      <c r="IT345" s="43"/>
      <c r="IU345" s="43"/>
    </row>
    <row r="346" spans="1:255" ht="15" customHeight="1">
      <c r="A346" s="185" t="s">
        <v>2399</v>
      </c>
      <c r="B346" s="186"/>
      <c r="C346" s="186"/>
      <c r="D346" s="186"/>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43"/>
      <c r="CU346" s="43"/>
      <c r="CV346" s="43"/>
      <c r="CW346" s="43"/>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43"/>
      <c r="EJ346" s="43"/>
      <c r="EK346" s="43"/>
      <c r="EL346" s="43"/>
      <c r="EM346" s="43"/>
      <c r="EN346" s="43"/>
      <c r="EO346" s="43"/>
      <c r="EP346" s="43"/>
      <c r="EQ346" s="43"/>
      <c r="ER346" s="43"/>
      <c r="ES346" s="43"/>
      <c r="ET346" s="43"/>
      <c r="EU346" s="43"/>
      <c r="EV346" s="43"/>
      <c r="EW346" s="43"/>
      <c r="EX346" s="43"/>
      <c r="EY346" s="43"/>
      <c r="EZ346" s="43"/>
      <c r="FA346" s="43"/>
      <c r="FB346" s="43"/>
      <c r="FC346" s="43"/>
      <c r="FD346" s="43"/>
      <c r="FE346" s="43"/>
      <c r="FF346" s="43"/>
      <c r="FG346" s="43"/>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43"/>
      <c r="HD346" s="43"/>
      <c r="HE346" s="43"/>
      <c r="HF346" s="43"/>
      <c r="HG346" s="43"/>
      <c r="HH346" s="43"/>
      <c r="HI346" s="43"/>
      <c r="HJ346" s="43"/>
      <c r="HK346" s="43"/>
      <c r="HL346" s="43"/>
      <c r="HM346" s="43"/>
      <c r="HN346" s="43"/>
      <c r="HO346" s="43"/>
      <c r="HP346" s="43"/>
      <c r="HQ346" s="43"/>
      <c r="HR346" s="43"/>
      <c r="HS346" s="43"/>
      <c r="HT346" s="43"/>
      <c r="HU346" s="43"/>
      <c r="HV346" s="43"/>
      <c r="HW346" s="43"/>
      <c r="HX346" s="43"/>
      <c r="HY346" s="43"/>
      <c r="HZ346" s="43"/>
      <c r="IA346" s="43"/>
      <c r="IB346" s="43"/>
      <c r="IC346" s="43"/>
      <c r="ID346" s="43"/>
      <c r="IE346" s="43"/>
      <c r="IF346" s="43"/>
      <c r="IG346" s="43"/>
      <c r="IH346" s="43"/>
      <c r="II346" s="43"/>
      <c r="IJ346" s="43"/>
      <c r="IK346" s="43"/>
      <c r="IL346" s="43"/>
      <c r="IM346" s="43"/>
      <c r="IN346" s="43"/>
      <c r="IO346" s="43"/>
      <c r="IP346" s="43"/>
      <c r="IQ346" s="43"/>
      <c r="IR346" s="43"/>
      <c r="IS346" s="43"/>
      <c r="IT346" s="43"/>
      <c r="IU346" s="43"/>
    </row>
    <row r="347" spans="1:255" ht="15" customHeight="1">
      <c r="A347" s="185" t="s">
        <v>2400</v>
      </c>
      <c r="B347" s="186"/>
      <c r="C347" s="186"/>
      <c r="D347" s="186"/>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43"/>
      <c r="CU347" s="43"/>
      <c r="CV347" s="43"/>
      <c r="CW347" s="43"/>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43"/>
      <c r="EJ347" s="43"/>
      <c r="EK347" s="43"/>
      <c r="EL347" s="43"/>
      <c r="EM347" s="43"/>
      <c r="EN347" s="43"/>
      <c r="EO347" s="43"/>
      <c r="EP347" s="43"/>
      <c r="EQ347" s="43"/>
      <c r="ER347" s="43"/>
      <c r="ES347" s="43"/>
      <c r="ET347" s="43"/>
      <c r="EU347" s="43"/>
      <c r="EV347" s="43"/>
      <c r="EW347" s="43"/>
      <c r="EX347" s="43"/>
      <c r="EY347" s="43"/>
      <c r="EZ347" s="43"/>
      <c r="FA347" s="43"/>
      <c r="FB347" s="43"/>
      <c r="FC347" s="43"/>
      <c r="FD347" s="43"/>
      <c r="FE347" s="43"/>
      <c r="FF347" s="43"/>
      <c r="FG347" s="43"/>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43"/>
      <c r="HD347" s="43"/>
      <c r="HE347" s="43"/>
      <c r="HF347" s="43"/>
      <c r="HG347" s="43"/>
      <c r="HH347" s="43"/>
      <c r="HI347" s="43"/>
      <c r="HJ347" s="43"/>
      <c r="HK347" s="43"/>
      <c r="HL347" s="43"/>
      <c r="HM347" s="43"/>
      <c r="HN347" s="43"/>
      <c r="HO347" s="43"/>
      <c r="HP347" s="43"/>
      <c r="HQ347" s="43"/>
      <c r="HR347" s="43"/>
      <c r="HS347" s="43"/>
      <c r="HT347" s="43"/>
      <c r="HU347" s="43"/>
      <c r="HV347" s="43"/>
      <c r="HW347" s="43"/>
      <c r="HX347" s="43"/>
      <c r="HY347" s="43"/>
      <c r="HZ347" s="43"/>
      <c r="IA347" s="43"/>
      <c r="IB347" s="43"/>
      <c r="IC347" s="43"/>
      <c r="ID347" s="43"/>
      <c r="IE347" s="43"/>
      <c r="IF347" s="43"/>
      <c r="IG347" s="43"/>
      <c r="IH347" s="43"/>
      <c r="II347" s="43"/>
      <c r="IJ347" s="43"/>
      <c r="IK347" s="43"/>
      <c r="IL347" s="43"/>
      <c r="IM347" s="43"/>
      <c r="IN347" s="43"/>
      <c r="IO347" s="43"/>
      <c r="IP347" s="43"/>
      <c r="IQ347" s="43"/>
      <c r="IR347" s="43"/>
      <c r="IS347" s="43"/>
      <c r="IT347" s="43"/>
      <c r="IU347" s="43"/>
    </row>
    <row r="348" spans="1:255" ht="16.350000000000001" customHeight="1">
      <c r="A348" s="189" t="s">
        <v>2409</v>
      </c>
      <c r="B348" s="190"/>
      <c r="C348" s="191">
        <f>DATE(2020,5,21)</f>
        <v>43972</v>
      </c>
      <c r="D348" s="189" t="s">
        <v>2051</v>
      </c>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43"/>
      <c r="CU348" s="43"/>
      <c r="CV348" s="43"/>
      <c r="CW348" s="43"/>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43"/>
      <c r="EJ348" s="43"/>
      <c r="EK348" s="43"/>
      <c r="EL348" s="43"/>
      <c r="EM348" s="43"/>
      <c r="EN348" s="43"/>
      <c r="EO348" s="43"/>
      <c r="EP348" s="43"/>
      <c r="EQ348" s="43"/>
      <c r="ER348" s="43"/>
      <c r="ES348" s="43"/>
      <c r="ET348" s="43"/>
      <c r="EU348" s="43"/>
      <c r="EV348" s="43"/>
      <c r="EW348" s="43"/>
      <c r="EX348" s="43"/>
      <c r="EY348" s="43"/>
      <c r="EZ348" s="43"/>
      <c r="FA348" s="43"/>
      <c r="FB348" s="43"/>
      <c r="FC348" s="43"/>
      <c r="FD348" s="43"/>
      <c r="FE348" s="43"/>
      <c r="FF348" s="43"/>
      <c r="FG348" s="43"/>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43"/>
      <c r="HD348" s="43"/>
      <c r="HE348" s="43"/>
      <c r="HF348" s="43"/>
      <c r="HG348" s="43"/>
      <c r="HH348" s="43"/>
      <c r="HI348" s="43"/>
      <c r="HJ348" s="43"/>
      <c r="HK348" s="43"/>
      <c r="HL348" s="43"/>
      <c r="HM348" s="43"/>
      <c r="HN348" s="43"/>
      <c r="HO348" s="43"/>
      <c r="HP348" s="43"/>
      <c r="HQ348" s="43"/>
      <c r="HR348" s="43"/>
      <c r="HS348" s="43"/>
      <c r="HT348" s="43"/>
      <c r="HU348" s="43"/>
      <c r="HV348" s="43"/>
      <c r="HW348" s="43"/>
      <c r="HX348" s="43"/>
      <c r="HY348" s="43"/>
      <c r="HZ348" s="43"/>
      <c r="IA348" s="43"/>
      <c r="IB348" s="43"/>
      <c r="IC348" s="43"/>
      <c r="ID348" s="43"/>
      <c r="IE348" s="43"/>
      <c r="IF348" s="43"/>
      <c r="IG348" s="43"/>
      <c r="IH348" s="43"/>
      <c r="II348" s="43"/>
      <c r="IJ348" s="43"/>
      <c r="IK348" s="43"/>
      <c r="IL348" s="43"/>
      <c r="IM348" s="43"/>
      <c r="IN348" s="43"/>
      <c r="IO348" s="43"/>
      <c r="IP348" s="43"/>
      <c r="IQ348" s="43"/>
      <c r="IR348" s="43"/>
      <c r="IS348" s="43"/>
      <c r="IT348" s="43"/>
      <c r="IU348" s="43"/>
    </row>
    <row r="349" spans="1:255" ht="15" customHeight="1">
      <c r="A349" s="569" t="s">
        <v>2570</v>
      </c>
      <c r="B349" s="570"/>
      <c r="C349" s="570"/>
      <c r="D349" s="570"/>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43"/>
      <c r="CU349" s="43"/>
      <c r="CV349" s="43"/>
      <c r="CW349" s="43"/>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43"/>
      <c r="EJ349" s="43"/>
      <c r="EK349" s="43"/>
      <c r="EL349" s="43"/>
      <c r="EM349" s="43"/>
      <c r="EN349" s="43"/>
      <c r="EO349" s="43"/>
      <c r="EP349" s="43"/>
      <c r="EQ349" s="43"/>
      <c r="ER349" s="43"/>
      <c r="ES349" s="43"/>
      <c r="ET349" s="43"/>
      <c r="EU349" s="43"/>
      <c r="EV349" s="43"/>
      <c r="EW349" s="43"/>
      <c r="EX349" s="43"/>
      <c r="EY349" s="43"/>
      <c r="EZ349" s="43"/>
      <c r="FA349" s="43"/>
      <c r="FB349" s="43"/>
      <c r="FC349" s="43"/>
      <c r="FD349" s="43"/>
      <c r="FE349" s="43"/>
      <c r="FF349" s="43"/>
      <c r="FG349" s="43"/>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43"/>
      <c r="HD349" s="43"/>
      <c r="HE349" s="43"/>
      <c r="HF349" s="43"/>
      <c r="HG349" s="43"/>
      <c r="HH349" s="43"/>
      <c r="HI349" s="43"/>
      <c r="HJ349" s="43"/>
      <c r="HK349" s="43"/>
      <c r="HL349" s="43"/>
      <c r="HM349" s="43"/>
      <c r="HN349" s="43"/>
      <c r="HO349" s="43"/>
      <c r="HP349" s="43"/>
      <c r="HQ349" s="43"/>
      <c r="HR349" s="43"/>
      <c r="HS349" s="43"/>
      <c r="HT349" s="43"/>
      <c r="HU349" s="43"/>
      <c r="HV349" s="43"/>
      <c r="HW349" s="43"/>
      <c r="HX349" s="43"/>
      <c r="HY349" s="43"/>
      <c r="HZ349" s="43"/>
      <c r="IA349" s="43"/>
      <c r="IB349" s="43"/>
      <c r="IC349" s="43"/>
      <c r="ID349" s="43"/>
      <c r="IE349" s="43"/>
      <c r="IF349" s="43"/>
      <c r="IG349" s="43"/>
      <c r="IH349" s="43"/>
      <c r="II349" s="43"/>
      <c r="IJ349" s="43"/>
      <c r="IK349" s="43"/>
      <c r="IL349" s="43"/>
      <c r="IM349" s="43"/>
      <c r="IN349" s="43"/>
      <c r="IO349" s="43"/>
      <c r="IP349" s="43"/>
      <c r="IQ349" s="43"/>
      <c r="IR349" s="43"/>
      <c r="IS349" s="43"/>
      <c r="IT349" s="43"/>
      <c r="IU349" s="43"/>
    </row>
    <row r="350" spans="1:255" ht="15" customHeight="1">
      <c r="A350" s="185" t="s">
        <v>2569</v>
      </c>
      <c r="B350" s="186"/>
      <c r="C350" s="186"/>
      <c r="D350" s="186"/>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43"/>
      <c r="CU350" s="43"/>
      <c r="CV350" s="43"/>
      <c r="CW350" s="43"/>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43"/>
      <c r="EJ350" s="43"/>
      <c r="EK350" s="43"/>
      <c r="EL350" s="43"/>
      <c r="EM350" s="43"/>
      <c r="EN350" s="43"/>
      <c r="EO350" s="43"/>
      <c r="EP350" s="43"/>
      <c r="EQ350" s="43"/>
      <c r="ER350" s="43"/>
      <c r="ES350" s="43"/>
      <c r="ET350" s="43"/>
      <c r="EU350" s="43"/>
      <c r="EV350" s="43"/>
      <c r="EW350" s="43"/>
      <c r="EX350" s="43"/>
      <c r="EY350" s="43"/>
      <c r="EZ350" s="43"/>
      <c r="FA350" s="43"/>
      <c r="FB350" s="43"/>
      <c r="FC350" s="43"/>
      <c r="FD350" s="43"/>
      <c r="FE350" s="43"/>
      <c r="FF350" s="43"/>
      <c r="FG350" s="43"/>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43"/>
      <c r="HD350" s="43"/>
      <c r="HE350" s="43"/>
      <c r="HF350" s="43"/>
      <c r="HG350" s="43"/>
      <c r="HH350" s="43"/>
      <c r="HI350" s="43"/>
      <c r="HJ350" s="43"/>
      <c r="HK350" s="43"/>
      <c r="HL350" s="43"/>
      <c r="HM350" s="43"/>
      <c r="HN350" s="43"/>
      <c r="HO350" s="43"/>
      <c r="HP350" s="43"/>
      <c r="HQ350" s="43"/>
      <c r="HR350" s="43"/>
      <c r="HS350" s="43"/>
      <c r="HT350" s="43"/>
      <c r="HU350" s="43"/>
      <c r="HV350" s="43"/>
      <c r="HW350" s="43"/>
      <c r="HX350" s="43"/>
      <c r="HY350" s="43"/>
      <c r="HZ350" s="43"/>
      <c r="IA350" s="43"/>
      <c r="IB350" s="43"/>
      <c r="IC350" s="43"/>
      <c r="ID350" s="43"/>
      <c r="IE350" s="43"/>
      <c r="IF350" s="43"/>
      <c r="IG350" s="43"/>
      <c r="IH350" s="43"/>
      <c r="II350" s="43"/>
      <c r="IJ350" s="43"/>
      <c r="IK350" s="43"/>
      <c r="IL350" s="43"/>
      <c r="IM350" s="43"/>
      <c r="IN350" s="43"/>
      <c r="IO350" s="43"/>
      <c r="IP350" s="43"/>
      <c r="IQ350" s="43"/>
      <c r="IR350" s="43"/>
      <c r="IS350" s="43"/>
      <c r="IT350" s="43"/>
      <c r="IU350" s="43"/>
    </row>
    <row r="351" spans="1:255" ht="15" customHeight="1">
      <c r="A351" s="569" t="s">
        <v>2571</v>
      </c>
      <c r="B351" s="570"/>
      <c r="C351" s="570"/>
      <c r="D351" s="570"/>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43"/>
      <c r="CU351" s="43"/>
      <c r="CV351" s="43"/>
      <c r="CW351" s="43"/>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43"/>
      <c r="EJ351" s="43"/>
      <c r="EK351" s="43"/>
      <c r="EL351" s="43"/>
      <c r="EM351" s="43"/>
      <c r="EN351" s="43"/>
      <c r="EO351" s="43"/>
      <c r="EP351" s="43"/>
      <c r="EQ351" s="43"/>
      <c r="ER351" s="43"/>
      <c r="ES351" s="43"/>
      <c r="ET351" s="43"/>
      <c r="EU351" s="43"/>
      <c r="EV351" s="43"/>
      <c r="EW351" s="43"/>
      <c r="EX351" s="43"/>
      <c r="EY351" s="43"/>
      <c r="EZ351" s="43"/>
      <c r="FA351" s="43"/>
      <c r="FB351" s="43"/>
      <c r="FC351" s="43"/>
      <c r="FD351" s="43"/>
      <c r="FE351" s="43"/>
      <c r="FF351" s="43"/>
      <c r="FG351" s="43"/>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43"/>
      <c r="HD351" s="43"/>
      <c r="HE351" s="43"/>
      <c r="HF351" s="43"/>
      <c r="HG351" s="43"/>
      <c r="HH351" s="43"/>
      <c r="HI351" s="43"/>
      <c r="HJ351" s="43"/>
      <c r="HK351" s="43"/>
      <c r="HL351" s="43"/>
      <c r="HM351" s="43"/>
      <c r="HN351" s="43"/>
      <c r="HO351" s="43"/>
      <c r="HP351" s="43"/>
      <c r="HQ351" s="43"/>
      <c r="HR351" s="43"/>
      <c r="HS351" s="43"/>
      <c r="HT351" s="43"/>
      <c r="HU351" s="43"/>
      <c r="HV351" s="43"/>
      <c r="HW351" s="43"/>
      <c r="HX351" s="43"/>
      <c r="HY351" s="43"/>
      <c r="HZ351" s="43"/>
      <c r="IA351" s="43"/>
      <c r="IB351" s="43"/>
      <c r="IC351" s="43"/>
      <c r="ID351" s="43"/>
      <c r="IE351" s="43"/>
      <c r="IF351" s="43"/>
      <c r="IG351" s="43"/>
      <c r="IH351" s="43"/>
      <c r="II351" s="43"/>
      <c r="IJ351" s="43"/>
      <c r="IK351" s="43"/>
      <c r="IL351" s="43"/>
      <c r="IM351" s="43"/>
      <c r="IN351" s="43"/>
      <c r="IO351" s="43"/>
      <c r="IP351" s="43"/>
      <c r="IQ351" s="43"/>
      <c r="IR351" s="43"/>
      <c r="IS351" s="43"/>
      <c r="IT351" s="43"/>
      <c r="IU351" s="43"/>
    </row>
    <row r="352" spans="1:255" ht="15" customHeight="1">
      <c r="A352" s="185" t="s">
        <v>2572</v>
      </c>
      <c r="B352" s="186"/>
      <c r="C352" s="186"/>
      <c r="D352" s="186"/>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43"/>
      <c r="CU352" s="43"/>
      <c r="CV352" s="43"/>
      <c r="CW352" s="43"/>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43"/>
      <c r="EJ352" s="43"/>
      <c r="EK352" s="43"/>
      <c r="EL352" s="43"/>
      <c r="EM352" s="43"/>
      <c r="EN352" s="43"/>
      <c r="EO352" s="43"/>
      <c r="EP352" s="43"/>
      <c r="EQ352" s="43"/>
      <c r="ER352" s="43"/>
      <c r="ES352" s="43"/>
      <c r="ET352" s="43"/>
      <c r="EU352" s="43"/>
      <c r="EV352" s="43"/>
      <c r="EW352" s="43"/>
      <c r="EX352" s="43"/>
      <c r="EY352" s="43"/>
      <c r="EZ352" s="43"/>
      <c r="FA352" s="43"/>
      <c r="FB352" s="43"/>
      <c r="FC352" s="43"/>
      <c r="FD352" s="43"/>
      <c r="FE352" s="43"/>
      <c r="FF352" s="43"/>
      <c r="FG352" s="43"/>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43"/>
      <c r="HD352" s="43"/>
      <c r="HE352" s="43"/>
      <c r="HF352" s="43"/>
      <c r="HG352" s="43"/>
      <c r="HH352" s="43"/>
      <c r="HI352" s="43"/>
      <c r="HJ352" s="43"/>
      <c r="HK352" s="43"/>
      <c r="HL352" s="43"/>
      <c r="HM352" s="43"/>
      <c r="HN352" s="43"/>
      <c r="HO352" s="43"/>
      <c r="HP352" s="43"/>
      <c r="HQ352" s="43"/>
      <c r="HR352" s="43"/>
      <c r="HS352" s="43"/>
      <c r="HT352" s="43"/>
      <c r="HU352" s="43"/>
      <c r="HV352" s="43"/>
      <c r="HW352" s="43"/>
      <c r="HX352" s="43"/>
      <c r="HY352" s="43"/>
      <c r="HZ352" s="43"/>
      <c r="IA352" s="43"/>
      <c r="IB352" s="43"/>
      <c r="IC352" s="43"/>
      <c r="ID352" s="43"/>
      <c r="IE352" s="43"/>
      <c r="IF352" s="43"/>
      <c r="IG352" s="43"/>
      <c r="IH352" s="43"/>
      <c r="II352" s="43"/>
      <c r="IJ352" s="43"/>
      <c r="IK352" s="43"/>
      <c r="IL352" s="43"/>
      <c r="IM352" s="43"/>
      <c r="IN352" s="43"/>
      <c r="IO352" s="43"/>
      <c r="IP352" s="43"/>
      <c r="IQ352" s="43"/>
      <c r="IR352" s="43"/>
      <c r="IS352" s="43"/>
      <c r="IT352" s="43"/>
      <c r="IU352" s="43"/>
    </row>
    <row r="353" spans="1:255" ht="15" customHeight="1">
      <c r="A353" s="185" t="s">
        <v>2061</v>
      </c>
      <c r="B353" s="186"/>
      <c r="C353" s="186"/>
      <c r="D353" s="186"/>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43"/>
      <c r="CU353" s="43"/>
      <c r="CV353" s="43"/>
      <c r="CW353" s="43"/>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43"/>
      <c r="EJ353" s="43"/>
      <c r="EK353" s="43"/>
      <c r="EL353" s="43"/>
      <c r="EM353" s="43"/>
      <c r="EN353" s="43"/>
      <c r="EO353" s="43"/>
      <c r="EP353" s="43"/>
      <c r="EQ353" s="43"/>
      <c r="ER353" s="43"/>
      <c r="ES353" s="43"/>
      <c r="ET353" s="43"/>
      <c r="EU353" s="43"/>
      <c r="EV353" s="43"/>
      <c r="EW353" s="43"/>
      <c r="EX353" s="43"/>
      <c r="EY353" s="43"/>
      <c r="EZ353" s="43"/>
      <c r="FA353" s="43"/>
      <c r="FB353" s="43"/>
      <c r="FC353" s="43"/>
      <c r="FD353" s="43"/>
      <c r="FE353" s="43"/>
      <c r="FF353" s="43"/>
      <c r="FG353" s="43"/>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43"/>
      <c r="HD353" s="43"/>
      <c r="HE353" s="43"/>
      <c r="HF353" s="43"/>
      <c r="HG353" s="43"/>
      <c r="HH353" s="43"/>
      <c r="HI353" s="43"/>
      <c r="HJ353" s="43"/>
      <c r="HK353" s="43"/>
      <c r="HL353" s="43"/>
      <c r="HM353" s="43"/>
      <c r="HN353" s="43"/>
      <c r="HO353" s="43"/>
      <c r="HP353" s="43"/>
      <c r="HQ353" s="43"/>
      <c r="HR353" s="43"/>
      <c r="HS353" s="43"/>
      <c r="HT353" s="43"/>
      <c r="HU353" s="43"/>
      <c r="HV353" s="43"/>
      <c r="HW353" s="43"/>
      <c r="HX353" s="43"/>
      <c r="HY353" s="43"/>
      <c r="HZ353" s="43"/>
      <c r="IA353" s="43"/>
      <c r="IB353" s="43"/>
      <c r="IC353" s="43"/>
      <c r="ID353" s="43"/>
      <c r="IE353" s="43"/>
      <c r="IF353" s="43"/>
      <c r="IG353" s="43"/>
      <c r="IH353" s="43"/>
      <c r="II353" s="43"/>
      <c r="IJ353" s="43"/>
      <c r="IK353" s="43"/>
      <c r="IL353" s="43"/>
      <c r="IM353" s="43"/>
      <c r="IN353" s="43"/>
      <c r="IO353" s="43"/>
      <c r="IP353" s="43"/>
      <c r="IQ353" s="43"/>
      <c r="IR353" s="43"/>
      <c r="IS353" s="43"/>
      <c r="IT353" s="43"/>
      <c r="IU353" s="43"/>
    </row>
    <row r="354" spans="1:255" ht="15" customHeight="1">
      <c r="A354" s="185" t="s">
        <v>2573</v>
      </c>
      <c r="B354" s="186"/>
      <c r="C354" s="186"/>
      <c r="D354" s="186"/>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43"/>
      <c r="CU354" s="43"/>
      <c r="CV354" s="43"/>
      <c r="CW354" s="43"/>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43"/>
      <c r="EJ354" s="43"/>
      <c r="EK354" s="43"/>
      <c r="EL354" s="43"/>
      <c r="EM354" s="43"/>
      <c r="EN354" s="43"/>
      <c r="EO354" s="43"/>
      <c r="EP354" s="43"/>
      <c r="EQ354" s="43"/>
      <c r="ER354" s="43"/>
      <c r="ES354" s="43"/>
      <c r="ET354" s="43"/>
      <c r="EU354" s="43"/>
      <c r="EV354" s="43"/>
      <c r="EW354" s="43"/>
      <c r="EX354" s="43"/>
      <c r="EY354" s="43"/>
      <c r="EZ354" s="43"/>
      <c r="FA354" s="43"/>
      <c r="FB354" s="43"/>
      <c r="FC354" s="43"/>
      <c r="FD354" s="43"/>
      <c r="FE354" s="43"/>
      <c r="FF354" s="43"/>
      <c r="FG354" s="43"/>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43"/>
      <c r="HD354" s="43"/>
      <c r="HE354" s="43"/>
      <c r="HF354" s="43"/>
      <c r="HG354" s="43"/>
      <c r="HH354" s="43"/>
      <c r="HI354" s="43"/>
      <c r="HJ354" s="43"/>
      <c r="HK354" s="43"/>
      <c r="HL354" s="43"/>
      <c r="HM354" s="43"/>
      <c r="HN354" s="43"/>
      <c r="HO354" s="43"/>
      <c r="HP354" s="43"/>
      <c r="HQ354" s="43"/>
      <c r="HR354" s="43"/>
      <c r="HS354" s="43"/>
      <c r="HT354" s="43"/>
      <c r="HU354" s="43"/>
      <c r="HV354" s="43"/>
      <c r="HW354" s="43"/>
      <c r="HX354" s="43"/>
      <c r="HY354" s="43"/>
      <c r="HZ354" s="43"/>
      <c r="IA354" s="43"/>
      <c r="IB354" s="43"/>
      <c r="IC354" s="43"/>
      <c r="ID354" s="43"/>
      <c r="IE354" s="43"/>
      <c r="IF354" s="43"/>
      <c r="IG354" s="43"/>
      <c r="IH354" s="43"/>
      <c r="II354" s="43"/>
      <c r="IJ354" s="43"/>
      <c r="IK354" s="43"/>
      <c r="IL354" s="43"/>
      <c r="IM354" s="43"/>
      <c r="IN354" s="43"/>
      <c r="IO354" s="43"/>
      <c r="IP354" s="43"/>
      <c r="IQ354" s="43"/>
      <c r="IR354" s="43"/>
      <c r="IS354" s="43"/>
      <c r="IT354" s="43"/>
      <c r="IU354" s="43"/>
    </row>
    <row r="355" spans="1:255" ht="30" customHeight="1" thickBot="1">
      <c r="A355" s="5" t="s">
        <v>2603</v>
      </c>
      <c r="B355" s="6"/>
      <c r="C355" s="7"/>
      <c r="D355" s="8"/>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43"/>
      <c r="CU355" s="43"/>
      <c r="CV355" s="43"/>
      <c r="CW355" s="43"/>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43"/>
      <c r="EJ355" s="43"/>
      <c r="EK355" s="43"/>
      <c r="EL355" s="43"/>
      <c r="EM355" s="43"/>
      <c r="EN355" s="43"/>
      <c r="EO355" s="43"/>
      <c r="EP355" s="43"/>
      <c r="EQ355" s="43"/>
      <c r="ER355" s="43"/>
      <c r="ES355" s="43"/>
      <c r="ET355" s="43"/>
      <c r="EU355" s="43"/>
      <c r="EV355" s="43"/>
      <c r="EW355" s="43"/>
      <c r="EX355" s="43"/>
      <c r="EY355" s="43"/>
      <c r="EZ355" s="43"/>
      <c r="FA355" s="43"/>
      <c r="FB355" s="43"/>
      <c r="FC355" s="43"/>
      <c r="FD355" s="43"/>
      <c r="FE355" s="43"/>
      <c r="FF355" s="43"/>
      <c r="FG355" s="43"/>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43"/>
      <c r="HD355" s="43"/>
      <c r="HE355" s="43"/>
      <c r="HF355" s="43"/>
      <c r="HG355" s="43"/>
      <c r="HH355" s="43"/>
      <c r="HI355" s="43"/>
      <c r="HJ355" s="43"/>
      <c r="HK355" s="43"/>
      <c r="HL355" s="43"/>
      <c r="HM355" s="43"/>
      <c r="HN355" s="43"/>
      <c r="HO355" s="43"/>
      <c r="HP355" s="43"/>
      <c r="HQ355" s="43"/>
      <c r="HR355" s="43"/>
      <c r="HS355" s="43"/>
      <c r="HT355" s="43"/>
      <c r="HU355" s="43"/>
      <c r="HV355" s="43"/>
      <c r="HW355" s="43"/>
      <c r="HX355" s="43"/>
      <c r="HY355" s="43"/>
      <c r="HZ355" s="43"/>
      <c r="IA355" s="43"/>
      <c r="IB355" s="43"/>
      <c r="IC355" s="43"/>
      <c r="ID355" s="43"/>
      <c r="IE355" s="43"/>
      <c r="IF355" s="43"/>
      <c r="IG355" s="43"/>
      <c r="IH355" s="43"/>
      <c r="II355" s="43"/>
      <c r="IJ355" s="43"/>
      <c r="IK355" s="43"/>
      <c r="IL355" s="43"/>
      <c r="IM355" s="43"/>
      <c r="IN355" s="43"/>
      <c r="IO355" s="43"/>
      <c r="IP355" s="43"/>
      <c r="IQ355" s="43"/>
      <c r="IR355" s="43"/>
      <c r="IS355" s="43"/>
      <c r="IT355" s="43"/>
      <c r="IU355" s="43"/>
    </row>
    <row r="356" spans="1:255" ht="15" customHeight="1">
      <c r="A356" s="189" t="s">
        <v>2578</v>
      </c>
      <c r="B356" s="190"/>
      <c r="C356" s="191">
        <f>DATE(2020,6,5)</f>
        <v>43987</v>
      </c>
      <c r="D356" s="189" t="s">
        <v>1415</v>
      </c>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43"/>
      <c r="CU356" s="43"/>
      <c r="CV356" s="43"/>
      <c r="CW356" s="43"/>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43"/>
      <c r="EJ356" s="43"/>
      <c r="EK356" s="43"/>
      <c r="EL356" s="43"/>
      <c r="EM356" s="43"/>
      <c r="EN356" s="43"/>
      <c r="EO356" s="43"/>
      <c r="EP356" s="43"/>
      <c r="EQ356" s="43"/>
      <c r="ER356" s="43"/>
      <c r="ES356" s="43"/>
      <c r="ET356" s="43"/>
      <c r="EU356" s="43"/>
      <c r="EV356" s="43"/>
      <c r="EW356" s="43"/>
      <c r="EX356" s="43"/>
      <c r="EY356" s="43"/>
      <c r="EZ356" s="43"/>
      <c r="FA356" s="43"/>
      <c r="FB356" s="43"/>
      <c r="FC356" s="43"/>
      <c r="FD356" s="43"/>
      <c r="FE356" s="43"/>
      <c r="FF356" s="43"/>
      <c r="FG356" s="43"/>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43"/>
      <c r="HD356" s="43"/>
      <c r="HE356" s="43"/>
      <c r="HF356" s="43"/>
      <c r="HG356" s="43"/>
      <c r="HH356" s="43"/>
      <c r="HI356" s="43"/>
      <c r="HJ356" s="43"/>
      <c r="HK356" s="43"/>
      <c r="HL356" s="43"/>
      <c r="HM356" s="43"/>
      <c r="HN356" s="43"/>
      <c r="HO356" s="43"/>
      <c r="HP356" s="43"/>
      <c r="HQ356" s="43"/>
      <c r="HR356" s="43"/>
      <c r="HS356" s="43"/>
      <c r="HT356" s="43"/>
      <c r="HU356" s="43"/>
      <c r="HV356" s="43"/>
      <c r="HW356" s="43"/>
      <c r="HX356" s="43"/>
      <c r="HY356" s="43"/>
      <c r="HZ356" s="43"/>
      <c r="IA356" s="43"/>
      <c r="IB356" s="43"/>
      <c r="IC356" s="43"/>
      <c r="ID356" s="43"/>
      <c r="IE356" s="43"/>
      <c r="IF356" s="43"/>
      <c r="IG356" s="43"/>
      <c r="IH356" s="43"/>
      <c r="II356" s="43"/>
      <c r="IJ356" s="43"/>
      <c r="IK356" s="43"/>
      <c r="IL356" s="43"/>
      <c r="IM356" s="43"/>
      <c r="IN356" s="43"/>
      <c r="IO356" s="43"/>
      <c r="IP356" s="43"/>
      <c r="IQ356" s="43"/>
      <c r="IR356" s="43"/>
      <c r="IS356" s="43"/>
      <c r="IT356" s="43"/>
      <c r="IU356" s="43"/>
    </row>
    <row r="357" spans="1:255" ht="15" customHeight="1">
      <c r="A357" s="569" t="s">
        <v>2586</v>
      </c>
      <c r="B357" s="570"/>
      <c r="C357" s="570"/>
      <c r="D357" s="570"/>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43"/>
      <c r="CU357" s="43"/>
      <c r="CV357" s="43"/>
      <c r="CW357" s="43"/>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43"/>
      <c r="EJ357" s="43"/>
      <c r="EK357" s="43"/>
      <c r="EL357" s="43"/>
      <c r="EM357" s="43"/>
      <c r="EN357" s="43"/>
      <c r="EO357" s="43"/>
      <c r="EP357" s="43"/>
      <c r="EQ357" s="43"/>
      <c r="ER357" s="43"/>
      <c r="ES357" s="43"/>
      <c r="ET357" s="43"/>
      <c r="EU357" s="43"/>
      <c r="EV357" s="43"/>
      <c r="EW357" s="43"/>
      <c r="EX357" s="43"/>
      <c r="EY357" s="43"/>
      <c r="EZ357" s="43"/>
      <c r="FA357" s="43"/>
      <c r="FB357" s="43"/>
      <c r="FC357" s="43"/>
      <c r="FD357" s="43"/>
      <c r="FE357" s="43"/>
      <c r="FF357" s="43"/>
      <c r="FG357" s="43"/>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43"/>
      <c r="HD357" s="43"/>
      <c r="HE357" s="43"/>
      <c r="HF357" s="43"/>
      <c r="HG357" s="43"/>
      <c r="HH357" s="43"/>
      <c r="HI357" s="43"/>
      <c r="HJ357" s="43"/>
      <c r="HK357" s="43"/>
      <c r="HL357" s="43"/>
      <c r="HM357" s="43"/>
      <c r="HN357" s="43"/>
      <c r="HO357" s="43"/>
      <c r="HP357" s="43"/>
      <c r="HQ357" s="43"/>
      <c r="HR357" s="43"/>
      <c r="HS357" s="43"/>
      <c r="HT357" s="43"/>
      <c r="HU357" s="43"/>
      <c r="HV357" s="43"/>
      <c r="HW357" s="43"/>
      <c r="HX357" s="43"/>
      <c r="HY357" s="43"/>
      <c r="HZ357" s="43"/>
      <c r="IA357" s="43"/>
      <c r="IB357" s="43"/>
      <c r="IC357" s="43"/>
      <c r="ID357" s="43"/>
      <c r="IE357" s="43"/>
      <c r="IF357" s="43"/>
      <c r="IG357" s="43"/>
      <c r="IH357" s="43"/>
      <c r="II357" s="43"/>
      <c r="IJ357" s="43"/>
      <c r="IK357" s="43"/>
      <c r="IL357" s="43"/>
      <c r="IM357" s="43"/>
      <c r="IN357" s="43"/>
      <c r="IO357" s="43"/>
      <c r="IP357" s="43"/>
      <c r="IQ357" s="43"/>
      <c r="IR357" s="43"/>
      <c r="IS357" s="43"/>
      <c r="IT357" s="43"/>
      <c r="IU357" s="43"/>
    </row>
    <row r="358" spans="1:255" ht="15" customHeight="1">
      <c r="A358" s="185" t="s">
        <v>2587</v>
      </c>
      <c r="B358" s="186"/>
      <c r="C358" s="186"/>
      <c r="D358" s="186"/>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43"/>
      <c r="CU358" s="43"/>
      <c r="CV358" s="43"/>
      <c r="CW358" s="43"/>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43"/>
      <c r="EJ358" s="43"/>
      <c r="EK358" s="43"/>
      <c r="EL358" s="43"/>
      <c r="EM358" s="43"/>
      <c r="EN358" s="43"/>
      <c r="EO358" s="43"/>
      <c r="EP358" s="43"/>
      <c r="EQ358" s="43"/>
      <c r="ER358" s="43"/>
      <c r="ES358" s="43"/>
      <c r="ET358" s="43"/>
      <c r="EU358" s="43"/>
      <c r="EV358" s="43"/>
      <c r="EW358" s="43"/>
      <c r="EX358" s="43"/>
      <c r="EY358" s="43"/>
      <c r="EZ358" s="43"/>
      <c r="FA358" s="43"/>
      <c r="FB358" s="43"/>
      <c r="FC358" s="43"/>
      <c r="FD358" s="43"/>
      <c r="FE358" s="43"/>
      <c r="FF358" s="43"/>
      <c r="FG358" s="43"/>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43"/>
      <c r="HD358" s="43"/>
      <c r="HE358" s="43"/>
      <c r="HF358" s="43"/>
      <c r="HG358" s="43"/>
      <c r="HH358" s="43"/>
      <c r="HI358" s="43"/>
      <c r="HJ358" s="43"/>
      <c r="HK358" s="43"/>
      <c r="HL358" s="43"/>
      <c r="HM358" s="43"/>
      <c r="HN358" s="43"/>
      <c r="HO358" s="43"/>
      <c r="HP358" s="43"/>
      <c r="HQ358" s="43"/>
      <c r="HR358" s="43"/>
      <c r="HS358" s="43"/>
      <c r="HT358" s="43"/>
      <c r="HU358" s="43"/>
      <c r="HV358" s="43"/>
      <c r="HW358" s="43"/>
      <c r="HX358" s="43"/>
      <c r="HY358" s="43"/>
      <c r="HZ358" s="43"/>
      <c r="IA358" s="43"/>
      <c r="IB358" s="43"/>
      <c r="IC358" s="43"/>
      <c r="ID358" s="43"/>
      <c r="IE358" s="43"/>
      <c r="IF358" s="43"/>
      <c r="IG358" s="43"/>
      <c r="IH358" s="43"/>
      <c r="II358" s="43"/>
      <c r="IJ358" s="43"/>
      <c r="IK358" s="43"/>
      <c r="IL358" s="43"/>
      <c r="IM358" s="43"/>
      <c r="IN358" s="43"/>
      <c r="IO358" s="43"/>
      <c r="IP358" s="43"/>
      <c r="IQ358" s="43"/>
      <c r="IR358" s="43"/>
      <c r="IS358" s="43"/>
      <c r="IT358" s="43"/>
      <c r="IU358" s="43"/>
    </row>
    <row r="359" spans="1:255" ht="16.350000000000001" customHeight="1">
      <c r="A359" s="189" t="s">
        <v>2583</v>
      </c>
      <c r="B359" s="190"/>
      <c r="C359" s="191">
        <f>DATE(2020,6,11)</f>
        <v>43993</v>
      </c>
      <c r="D359" s="189" t="s">
        <v>2584</v>
      </c>
    </row>
    <row r="360" spans="1:255" ht="15" customHeight="1">
      <c r="A360" s="569" t="s">
        <v>2579</v>
      </c>
      <c r="B360" s="570"/>
      <c r="C360" s="570"/>
      <c r="D360" s="570"/>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43"/>
      <c r="CU360" s="43"/>
      <c r="CV360" s="43"/>
      <c r="CW360" s="43"/>
      <c r="CX360" s="43"/>
      <c r="CY360" s="43"/>
      <c r="CZ360" s="43"/>
      <c r="DA360" s="43"/>
      <c r="DB360" s="43"/>
      <c r="DC360" s="43"/>
      <c r="DD360" s="43"/>
      <c r="DE360" s="43"/>
      <c r="DF360" s="43"/>
      <c r="DG360" s="43"/>
      <c r="DH360" s="43"/>
      <c r="DI360" s="43"/>
      <c r="DJ360" s="43"/>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43"/>
      <c r="EJ360" s="43"/>
      <c r="EK360" s="43"/>
      <c r="EL360" s="43"/>
      <c r="EM360" s="43"/>
      <c r="EN360" s="43"/>
      <c r="EO360" s="43"/>
      <c r="EP360" s="43"/>
      <c r="EQ360" s="43"/>
      <c r="ER360" s="43"/>
      <c r="ES360" s="43"/>
      <c r="ET360" s="43"/>
      <c r="EU360" s="43"/>
      <c r="EV360" s="43"/>
      <c r="EW360" s="43"/>
      <c r="EX360" s="43"/>
      <c r="EY360" s="43"/>
      <c r="EZ360" s="43"/>
      <c r="FA360" s="43"/>
      <c r="FB360" s="43"/>
      <c r="FC360" s="43"/>
      <c r="FD360" s="43"/>
      <c r="FE360" s="43"/>
      <c r="FF360" s="43"/>
      <c r="FG360" s="43"/>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43"/>
      <c r="HD360" s="43"/>
      <c r="HE360" s="43"/>
      <c r="HF360" s="43"/>
      <c r="HG360" s="43"/>
      <c r="HH360" s="43"/>
      <c r="HI360" s="43"/>
      <c r="HJ360" s="43"/>
      <c r="HK360" s="43"/>
      <c r="HL360" s="43"/>
      <c r="HM360" s="43"/>
      <c r="HN360" s="43"/>
      <c r="HO360" s="43"/>
      <c r="HP360" s="43"/>
      <c r="HQ360" s="43"/>
      <c r="HR360" s="43"/>
      <c r="HS360" s="43"/>
      <c r="HT360" s="43"/>
      <c r="HU360" s="43"/>
      <c r="HV360" s="43"/>
      <c r="HW360" s="43"/>
      <c r="HX360" s="43"/>
      <c r="HY360" s="43"/>
      <c r="HZ360" s="43"/>
      <c r="IA360" s="43"/>
      <c r="IB360" s="43"/>
      <c r="IC360" s="43"/>
      <c r="ID360" s="43"/>
      <c r="IE360" s="43"/>
      <c r="IF360" s="43"/>
      <c r="IG360" s="43"/>
      <c r="IH360" s="43"/>
      <c r="II360" s="43"/>
      <c r="IJ360" s="43"/>
      <c r="IK360" s="43"/>
      <c r="IL360" s="43"/>
      <c r="IM360" s="43"/>
      <c r="IN360" s="43"/>
      <c r="IO360" s="43"/>
      <c r="IP360" s="43"/>
      <c r="IQ360" s="43"/>
      <c r="IR360" s="43"/>
      <c r="IS360" s="43"/>
      <c r="IT360" s="43"/>
      <c r="IU360" s="43"/>
    </row>
    <row r="361" spans="1:255" ht="15" customHeight="1">
      <c r="A361" s="185" t="s">
        <v>2582</v>
      </c>
      <c r="B361" s="186"/>
      <c r="C361" s="186"/>
      <c r="D361" s="186"/>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43"/>
      <c r="CU361" s="43"/>
      <c r="CV361" s="43"/>
      <c r="CW361" s="43"/>
      <c r="CX361" s="43"/>
      <c r="CY361" s="43"/>
      <c r="CZ361" s="43"/>
      <c r="DA361" s="43"/>
      <c r="DB361" s="43"/>
      <c r="DC361" s="43"/>
      <c r="DD361" s="43"/>
      <c r="DE361" s="43"/>
      <c r="DF361" s="43"/>
      <c r="DG361" s="43"/>
      <c r="DH361" s="43"/>
      <c r="DI361" s="43"/>
      <c r="DJ361" s="43"/>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43"/>
      <c r="EJ361" s="43"/>
      <c r="EK361" s="43"/>
      <c r="EL361" s="43"/>
      <c r="EM361" s="43"/>
      <c r="EN361" s="43"/>
      <c r="EO361" s="43"/>
      <c r="EP361" s="43"/>
      <c r="EQ361" s="43"/>
      <c r="ER361" s="43"/>
      <c r="ES361" s="43"/>
      <c r="ET361" s="43"/>
      <c r="EU361" s="43"/>
      <c r="EV361" s="43"/>
      <c r="EW361" s="43"/>
      <c r="EX361" s="43"/>
      <c r="EY361" s="43"/>
      <c r="EZ361" s="43"/>
      <c r="FA361" s="43"/>
      <c r="FB361" s="43"/>
      <c r="FC361" s="43"/>
      <c r="FD361" s="43"/>
      <c r="FE361" s="43"/>
      <c r="FF361" s="43"/>
      <c r="FG361" s="43"/>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43"/>
      <c r="HD361" s="43"/>
      <c r="HE361" s="43"/>
      <c r="HF361" s="43"/>
      <c r="HG361" s="43"/>
      <c r="HH361" s="43"/>
      <c r="HI361" s="43"/>
      <c r="HJ361" s="43"/>
      <c r="HK361" s="43"/>
      <c r="HL361" s="43"/>
      <c r="HM361" s="43"/>
      <c r="HN361" s="43"/>
      <c r="HO361" s="43"/>
      <c r="HP361" s="43"/>
      <c r="HQ361" s="43"/>
      <c r="HR361" s="43"/>
      <c r="HS361" s="43"/>
      <c r="HT361" s="43"/>
      <c r="HU361" s="43"/>
      <c r="HV361" s="43"/>
      <c r="HW361" s="43"/>
      <c r="HX361" s="43"/>
      <c r="HY361" s="43"/>
      <c r="HZ361" s="43"/>
      <c r="IA361" s="43"/>
      <c r="IB361" s="43"/>
      <c r="IC361" s="43"/>
      <c r="ID361" s="43"/>
      <c r="IE361" s="43"/>
      <c r="IF361" s="43"/>
      <c r="IG361" s="43"/>
      <c r="IH361" s="43"/>
      <c r="II361" s="43"/>
      <c r="IJ361" s="43"/>
      <c r="IK361" s="43"/>
      <c r="IL361" s="43"/>
      <c r="IM361" s="43"/>
      <c r="IN361" s="43"/>
      <c r="IO361" s="43"/>
      <c r="IP361" s="43"/>
      <c r="IQ361" s="43"/>
      <c r="IR361" s="43"/>
      <c r="IS361" s="43"/>
      <c r="IT361" s="43"/>
      <c r="IU361" s="43"/>
    </row>
    <row r="362" spans="1:255" ht="16.350000000000001" customHeight="1">
      <c r="A362" s="189" t="s">
        <v>2585</v>
      </c>
      <c r="B362" s="190"/>
      <c r="C362" s="191">
        <f>DATE(2020,6,12)</f>
        <v>43994</v>
      </c>
      <c r="D362" s="189" t="s">
        <v>1415</v>
      </c>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43"/>
      <c r="CU362" s="43"/>
      <c r="CV362" s="43"/>
      <c r="CW362" s="43"/>
      <c r="CX362" s="43"/>
      <c r="CY362" s="43"/>
      <c r="CZ362" s="43"/>
      <c r="DA362" s="43"/>
      <c r="DB362" s="43"/>
      <c r="DC362" s="43"/>
      <c r="DD362" s="43"/>
      <c r="DE362" s="43"/>
      <c r="DF362" s="43"/>
      <c r="DG362" s="43"/>
      <c r="DH362" s="43"/>
      <c r="DI362" s="43"/>
      <c r="DJ362" s="43"/>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43"/>
      <c r="EJ362" s="43"/>
      <c r="EK362" s="43"/>
      <c r="EL362" s="43"/>
      <c r="EM362" s="43"/>
      <c r="EN362" s="43"/>
      <c r="EO362" s="43"/>
      <c r="EP362" s="43"/>
      <c r="EQ362" s="43"/>
      <c r="ER362" s="43"/>
      <c r="ES362" s="43"/>
      <c r="ET362" s="43"/>
      <c r="EU362" s="43"/>
      <c r="EV362" s="43"/>
      <c r="EW362" s="43"/>
      <c r="EX362" s="43"/>
      <c r="EY362" s="43"/>
      <c r="EZ362" s="43"/>
      <c r="FA362" s="43"/>
      <c r="FB362" s="43"/>
      <c r="FC362" s="43"/>
      <c r="FD362" s="43"/>
      <c r="FE362" s="43"/>
      <c r="FF362" s="43"/>
      <c r="FG362" s="43"/>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43"/>
      <c r="HD362" s="43"/>
      <c r="HE362" s="43"/>
      <c r="HF362" s="43"/>
      <c r="HG362" s="43"/>
      <c r="HH362" s="43"/>
      <c r="HI362" s="43"/>
      <c r="HJ362" s="43"/>
      <c r="HK362" s="43"/>
      <c r="HL362" s="43"/>
      <c r="HM362" s="43"/>
      <c r="HN362" s="43"/>
      <c r="HO362" s="43"/>
      <c r="HP362" s="43"/>
      <c r="HQ362" s="43"/>
      <c r="HR362" s="43"/>
      <c r="HS362" s="43"/>
      <c r="HT362" s="43"/>
      <c r="HU362" s="43"/>
      <c r="HV362" s="43"/>
      <c r="HW362" s="43"/>
      <c r="HX362" s="43"/>
      <c r="HY362" s="43"/>
      <c r="HZ362" s="43"/>
      <c r="IA362" s="43"/>
      <c r="IB362" s="43"/>
      <c r="IC362" s="43"/>
      <c r="ID362" s="43"/>
      <c r="IE362" s="43"/>
      <c r="IF362" s="43"/>
      <c r="IG362" s="43"/>
      <c r="IH362" s="43"/>
      <c r="II362" s="43"/>
      <c r="IJ362" s="43"/>
      <c r="IK362" s="43"/>
      <c r="IL362" s="43"/>
      <c r="IM362" s="43"/>
      <c r="IN362" s="43"/>
      <c r="IO362" s="43"/>
      <c r="IP362" s="43"/>
      <c r="IQ362" s="43"/>
      <c r="IR362" s="43"/>
      <c r="IS362" s="43"/>
      <c r="IT362" s="43"/>
      <c r="IU362" s="43"/>
    </row>
    <row r="363" spans="1:255" ht="16.5">
      <c r="A363" s="569" t="s">
        <v>2589</v>
      </c>
      <c r="B363" s="570"/>
      <c r="C363" s="570"/>
      <c r="D363" s="570"/>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43"/>
      <c r="CU363" s="43"/>
      <c r="CV363" s="43"/>
      <c r="CW363" s="43"/>
      <c r="CX363" s="43"/>
      <c r="CY363" s="43"/>
      <c r="CZ363" s="43"/>
      <c r="DA363" s="43"/>
      <c r="DB363" s="43"/>
      <c r="DC363" s="43"/>
      <c r="DD363" s="43"/>
      <c r="DE363" s="43"/>
      <c r="DF363" s="43"/>
      <c r="DG363" s="43"/>
      <c r="DH363" s="43"/>
      <c r="DI363" s="43"/>
      <c r="DJ363" s="43"/>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43"/>
      <c r="EJ363" s="43"/>
      <c r="EK363" s="43"/>
      <c r="EL363" s="43"/>
      <c r="EM363" s="43"/>
      <c r="EN363" s="43"/>
      <c r="EO363" s="43"/>
      <c r="EP363" s="43"/>
      <c r="EQ363" s="43"/>
      <c r="ER363" s="43"/>
      <c r="ES363" s="43"/>
      <c r="ET363" s="43"/>
      <c r="EU363" s="43"/>
      <c r="EV363" s="43"/>
      <c r="EW363" s="43"/>
      <c r="EX363" s="43"/>
      <c r="EY363" s="43"/>
      <c r="EZ363" s="43"/>
      <c r="FA363" s="43"/>
      <c r="FB363" s="43"/>
      <c r="FC363" s="43"/>
      <c r="FD363" s="43"/>
      <c r="FE363" s="43"/>
      <c r="FF363" s="43"/>
      <c r="FG363" s="43"/>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43"/>
      <c r="HD363" s="43"/>
      <c r="HE363" s="43"/>
      <c r="HF363" s="43"/>
      <c r="HG363" s="43"/>
      <c r="HH363" s="43"/>
      <c r="HI363" s="43"/>
      <c r="HJ363" s="43"/>
      <c r="HK363" s="43"/>
      <c r="HL363" s="43"/>
      <c r="HM363" s="43"/>
      <c r="HN363" s="43"/>
      <c r="HO363" s="43"/>
      <c r="HP363" s="43"/>
      <c r="HQ363" s="43"/>
      <c r="HR363" s="43"/>
      <c r="HS363" s="43"/>
      <c r="HT363" s="43"/>
      <c r="HU363" s="43"/>
      <c r="HV363" s="43"/>
      <c r="HW363" s="43"/>
      <c r="HX363" s="43"/>
      <c r="HY363" s="43"/>
      <c r="HZ363" s="43"/>
      <c r="IA363" s="43"/>
      <c r="IB363" s="43"/>
      <c r="IC363" s="43"/>
      <c r="ID363" s="43"/>
      <c r="IE363" s="43"/>
      <c r="IF363" s="43"/>
      <c r="IG363" s="43"/>
      <c r="IH363" s="43"/>
      <c r="II363" s="43"/>
      <c r="IJ363" s="43"/>
      <c r="IK363" s="43"/>
      <c r="IL363" s="43"/>
      <c r="IM363" s="43"/>
      <c r="IN363" s="43"/>
      <c r="IO363" s="43"/>
      <c r="IP363" s="43"/>
      <c r="IQ363" s="43"/>
      <c r="IR363" s="43"/>
      <c r="IS363" s="43"/>
      <c r="IT363" s="43"/>
      <c r="IU363" s="43"/>
    </row>
    <row r="364" spans="1:255" ht="16.5">
      <c r="A364" s="569" t="s">
        <v>2592</v>
      </c>
      <c r="B364" s="570"/>
      <c r="C364" s="570"/>
      <c r="D364" s="570"/>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43"/>
      <c r="CU364" s="43"/>
      <c r="CV364" s="43"/>
      <c r="CW364" s="43"/>
      <c r="CX364" s="43"/>
      <c r="CY364" s="43"/>
      <c r="CZ364" s="43"/>
      <c r="DA364" s="43"/>
      <c r="DB364" s="43"/>
      <c r="DC364" s="43"/>
      <c r="DD364" s="43"/>
      <c r="DE364" s="43"/>
      <c r="DF364" s="43"/>
      <c r="DG364" s="43"/>
      <c r="DH364" s="43"/>
      <c r="DI364" s="43"/>
      <c r="DJ364" s="43"/>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43"/>
      <c r="EJ364" s="43"/>
      <c r="EK364" s="43"/>
      <c r="EL364" s="43"/>
      <c r="EM364" s="43"/>
      <c r="EN364" s="43"/>
      <c r="EO364" s="43"/>
      <c r="EP364" s="43"/>
      <c r="EQ364" s="43"/>
      <c r="ER364" s="43"/>
      <c r="ES364" s="43"/>
      <c r="ET364" s="43"/>
      <c r="EU364" s="43"/>
      <c r="EV364" s="43"/>
      <c r="EW364" s="43"/>
      <c r="EX364" s="43"/>
      <c r="EY364" s="43"/>
      <c r="EZ364" s="43"/>
      <c r="FA364" s="43"/>
      <c r="FB364" s="43"/>
      <c r="FC364" s="43"/>
      <c r="FD364" s="43"/>
      <c r="FE364" s="43"/>
      <c r="FF364" s="43"/>
      <c r="FG364" s="43"/>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43"/>
      <c r="HD364" s="43"/>
      <c r="HE364" s="43"/>
      <c r="HF364" s="43"/>
      <c r="HG364" s="43"/>
      <c r="HH364" s="43"/>
      <c r="HI364" s="43"/>
      <c r="HJ364" s="43"/>
      <c r="HK364" s="43"/>
      <c r="HL364" s="43"/>
      <c r="HM364" s="43"/>
      <c r="HN364" s="43"/>
      <c r="HO364" s="43"/>
      <c r="HP364" s="43"/>
      <c r="HQ364" s="43"/>
      <c r="HR364" s="43"/>
      <c r="HS364" s="43"/>
      <c r="HT364" s="43"/>
      <c r="HU364" s="43"/>
      <c r="HV364" s="43"/>
      <c r="HW364" s="43"/>
      <c r="HX364" s="43"/>
      <c r="HY364" s="43"/>
      <c r="HZ364" s="43"/>
      <c r="IA364" s="43"/>
      <c r="IB364" s="43"/>
      <c r="IC364" s="43"/>
      <c r="ID364" s="43"/>
      <c r="IE364" s="43"/>
      <c r="IF364" s="43"/>
      <c r="IG364" s="43"/>
      <c r="IH364" s="43"/>
      <c r="II364" s="43"/>
      <c r="IJ364" s="43"/>
      <c r="IK364" s="43"/>
      <c r="IL364" s="43"/>
      <c r="IM364" s="43"/>
      <c r="IN364" s="43"/>
      <c r="IO364" s="43"/>
      <c r="IP364" s="43"/>
      <c r="IQ364" s="43"/>
      <c r="IR364" s="43"/>
      <c r="IS364" s="43"/>
      <c r="IT364" s="43"/>
      <c r="IU364" s="43"/>
    </row>
    <row r="365" spans="1:255" ht="16.5">
      <c r="A365" s="569" t="s">
        <v>2591</v>
      </c>
      <c r="B365" s="570"/>
      <c r="C365" s="570"/>
      <c r="D365" s="570"/>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43"/>
      <c r="CU365" s="43"/>
      <c r="CV365" s="43"/>
      <c r="CW365" s="43"/>
      <c r="CX365" s="43"/>
      <c r="CY365" s="43"/>
      <c r="CZ365" s="43"/>
      <c r="DA365" s="43"/>
      <c r="DB365" s="43"/>
      <c r="DC365" s="43"/>
      <c r="DD365" s="43"/>
      <c r="DE365" s="43"/>
      <c r="DF365" s="43"/>
      <c r="DG365" s="43"/>
      <c r="DH365" s="43"/>
      <c r="DI365" s="43"/>
      <c r="DJ365" s="43"/>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43"/>
      <c r="EJ365" s="43"/>
      <c r="EK365" s="43"/>
      <c r="EL365" s="43"/>
      <c r="EM365" s="43"/>
      <c r="EN365" s="43"/>
      <c r="EO365" s="43"/>
      <c r="EP365" s="43"/>
      <c r="EQ365" s="43"/>
      <c r="ER365" s="43"/>
      <c r="ES365" s="43"/>
      <c r="ET365" s="43"/>
      <c r="EU365" s="43"/>
      <c r="EV365" s="43"/>
      <c r="EW365" s="43"/>
      <c r="EX365" s="43"/>
      <c r="EY365" s="43"/>
      <c r="EZ365" s="43"/>
      <c r="FA365" s="43"/>
      <c r="FB365" s="43"/>
      <c r="FC365" s="43"/>
      <c r="FD365" s="43"/>
      <c r="FE365" s="43"/>
      <c r="FF365" s="43"/>
      <c r="FG365" s="43"/>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43"/>
      <c r="HD365" s="43"/>
      <c r="HE365" s="43"/>
      <c r="HF365" s="43"/>
      <c r="HG365" s="43"/>
      <c r="HH365" s="43"/>
      <c r="HI365" s="43"/>
      <c r="HJ365" s="43"/>
      <c r="HK365" s="43"/>
      <c r="HL365" s="43"/>
      <c r="HM365" s="43"/>
      <c r="HN365" s="43"/>
      <c r="HO365" s="43"/>
      <c r="HP365" s="43"/>
      <c r="HQ365" s="43"/>
      <c r="HR365" s="43"/>
      <c r="HS365" s="43"/>
      <c r="HT365" s="43"/>
      <c r="HU365" s="43"/>
      <c r="HV365" s="43"/>
      <c r="HW365" s="43"/>
      <c r="HX365" s="43"/>
      <c r="HY365" s="43"/>
      <c r="HZ365" s="43"/>
      <c r="IA365" s="43"/>
      <c r="IB365" s="43"/>
      <c r="IC365" s="43"/>
      <c r="ID365" s="43"/>
      <c r="IE365" s="43"/>
      <c r="IF365" s="43"/>
      <c r="IG365" s="43"/>
      <c r="IH365" s="43"/>
      <c r="II365" s="43"/>
      <c r="IJ365" s="43"/>
      <c r="IK365" s="43"/>
      <c r="IL365" s="43"/>
      <c r="IM365" s="43"/>
      <c r="IN365" s="43"/>
      <c r="IO365" s="43"/>
      <c r="IP365" s="43"/>
      <c r="IQ365" s="43"/>
      <c r="IR365" s="43"/>
      <c r="IS365" s="43"/>
      <c r="IT365" s="43"/>
      <c r="IU365" s="43"/>
    </row>
    <row r="366" spans="1:255" ht="16.5">
      <c r="A366" s="569" t="s">
        <v>2593</v>
      </c>
      <c r="B366" s="570"/>
      <c r="C366" s="570"/>
      <c r="D366" s="570"/>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43"/>
      <c r="CU366" s="43"/>
      <c r="CV366" s="43"/>
      <c r="CW366" s="43"/>
      <c r="CX366" s="43"/>
      <c r="CY366" s="43"/>
      <c r="CZ366" s="43"/>
      <c r="DA366" s="43"/>
      <c r="DB366" s="43"/>
      <c r="DC366" s="43"/>
      <c r="DD366" s="43"/>
      <c r="DE366" s="43"/>
      <c r="DF366" s="43"/>
      <c r="DG366" s="43"/>
      <c r="DH366" s="43"/>
      <c r="DI366" s="43"/>
      <c r="DJ366" s="43"/>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43"/>
      <c r="EJ366" s="43"/>
      <c r="EK366" s="43"/>
      <c r="EL366" s="43"/>
      <c r="EM366" s="43"/>
      <c r="EN366" s="43"/>
      <c r="EO366" s="43"/>
      <c r="EP366" s="43"/>
      <c r="EQ366" s="43"/>
      <c r="ER366" s="43"/>
      <c r="ES366" s="43"/>
      <c r="ET366" s="43"/>
      <c r="EU366" s="43"/>
      <c r="EV366" s="43"/>
      <c r="EW366" s="43"/>
      <c r="EX366" s="43"/>
      <c r="EY366" s="43"/>
      <c r="EZ366" s="43"/>
      <c r="FA366" s="43"/>
      <c r="FB366" s="43"/>
      <c r="FC366" s="43"/>
      <c r="FD366" s="43"/>
      <c r="FE366" s="43"/>
      <c r="FF366" s="43"/>
      <c r="FG366" s="43"/>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43"/>
      <c r="HD366" s="43"/>
      <c r="HE366" s="43"/>
      <c r="HF366" s="43"/>
      <c r="HG366" s="43"/>
      <c r="HH366" s="43"/>
      <c r="HI366" s="43"/>
      <c r="HJ366" s="43"/>
      <c r="HK366" s="43"/>
      <c r="HL366" s="43"/>
      <c r="HM366" s="43"/>
      <c r="HN366" s="43"/>
      <c r="HO366" s="43"/>
      <c r="HP366" s="43"/>
      <c r="HQ366" s="43"/>
      <c r="HR366" s="43"/>
      <c r="HS366" s="43"/>
      <c r="HT366" s="43"/>
      <c r="HU366" s="43"/>
      <c r="HV366" s="43"/>
      <c r="HW366" s="43"/>
      <c r="HX366" s="43"/>
      <c r="HY366" s="43"/>
      <c r="HZ366" s="43"/>
      <c r="IA366" s="43"/>
      <c r="IB366" s="43"/>
      <c r="IC366" s="43"/>
      <c r="ID366" s="43"/>
      <c r="IE366" s="43"/>
      <c r="IF366" s="43"/>
      <c r="IG366" s="43"/>
      <c r="IH366" s="43"/>
      <c r="II366" s="43"/>
      <c r="IJ366" s="43"/>
      <c r="IK366" s="43"/>
      <c r="IL366" s="43"/>
      <c r="IM366" s="43"/>
      <c r="IN366" s="43"/>
      <c r="IO366" s="43"/>
      <c r="IP366" s="43"/>
      <c r="IQ366" s="43"/>
      <c r="IR366" s="43"/>
      <c r="IS366" s="43"/>
      <c r="IT366" s="43"/>
      <c r="IU366" s="43"/>
    </row>
    <row r="367" spans="1:255" ht="16.5">
      <c r="A367" s="569" t="s">
        <v>2599</v>
      </c>
      <c r="B367" s="570"/>
      <c r="C367" s="570"/>
      <c r="D367" s="570"/>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43"/>
      <c r="HD367" s="43"/>
      <c r="HE367" s="43"/>
      <c r="HF367" s="43"/>
      <c r="HG367" s="43"/>
      <c r="HH367" s="43"/>
      <c r="HI367" s="43"/>
      <c r="HJ367" s="43"/>
      <c r="HK367" s="43"/>
      <c r="HL367" s="43"/>
      <c r="HM367" s="43"/>
      <c r="HN367" s="43"/>
      <c r="HO367" s="43"/>
      <c r="HP367" s="43"/>
      <c r="HQ367" s="43"/>
      <c r="HR367" s="43"/>
      <c r="HS367" s="43"/>
      <c r="HT367" s="43"/>
      <c r="HU367" s="43"/>
      <c r="HV367" s="43"/>
      <c r="HW367" s="43"/>
      <c r="HX367" s="43"/>
      <c r="HY367" s="43"/>
      <c r="HZ367" s="43"/>
      <c r="IA367" s="43"/>
      <c r="IB367" s="43"/>
      <c r="IC367" s="43"/>
      <c r="ID367" s="43"/>
      <c r="IE367" s="43"/>
      <c r="IF367" s="43"/>
      <c r="IG367" s="43"/>
      <c r="IH367" s="43"/>
      <c r="II367" s="43"/>
      <c r="IJ367" s="43"/>
      <c r="IK367" s="43"/>
      <c r="IL367" s="43"/>
      <c r="IM367" s="43"/>
      <c r="IN367" s="43"/>
      <c r="IO367" s="43"/>
      <c r="IP367" s="43"/>
      <c r="IQ367" s="43"/>
      <c r="IR367" s="43"/>
      <c r="IS367" s="43"/>
      <c r="IT367" s="43"/>
      <c r="IU367" s="43"/>
    </row>
    <row r="368" spans="1:255" ht="16.5">
      <c r="A368" s="569" t="s">
        <v>2602</v>
      </c>
      <c r="B368" s="570"/>
      <c r="C368" s="570"/>
      <c r="D368" s="570"/>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43"/>
      <c r="CU368" s="43"/>
      <c r="CV368" s="43"/>
      <c r="CW368" s="43"/>
      <c r="CX368" s="43"/>
      <c r="CY368" s="43"/>
      <c r="CZ368" s="43"/>
      <c r="DA368" s="43"/>
      <c r="DB368" s="43"/>
      <c r="DC368" s="43"/>
      <c r="DD368" s="43"/>
      <c r="DE368" s="43"/>
      <c r="DF368" s="43"/>
      <c r="DG368" s="43"/>
      <c r="DH368" s="43"/>
      <c r="DI368" s="43"/>
      <c r="DJ368" s="43"/>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43"/>
      <c r="EJ368" s="43"/>
      <c r="EK368" s="43"/>
      <c r="EL368" s="43"/>
      <c r="EM368" s="43"/>
      <c r="EN368" s="43"/>
      <c r="EO368" s="43"/>
      <c r="EP368" s="43"/>
      <c r="EQ368" s="43"/>
      <c r="ER368" s="43"/>
      <c r="ES368" s="43"/>
      <c r="ET368" s="43"/>
      <c r="EU368" s="43"/>
      <c r="EV368" s="43"/>
      <c r="EW368" s="43"/>
      <c r="EX368" s="43"/>
      <c r="EY368" s="43"/>
      <c r="EZ368" s="43"/>
      <c r="FA368" s="43"/>
      <c r="FB368" s="43"/>
      <c r="FC368" s="43"/>
      <c r="FD368" s="43"/>
      <c r="FE368" s="43"/>
      <c r="FF368" s="43"/>
      <c r="FG368" s="43"/>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43"/>
      <c r="HD368" s="43"/>
      <c r="HE368" s="43"/>
      <c r="HF368" s="43"/>
      <c r="HG368" s="43"/>
      <c r="HH368" s="43"/>
      <c r="HI368" s="43"/>
      <c r="HJ368" s="43"/>
      <c r="HK368" s="43"/>
      <c r="HL368" s="43"/>
      <c r="HM368" s="43"/>
      <c r="HN368" s="43"/>
      <c r="HO368" s="43"/>
      <c r="HP368" s="43"/>
      <c r="HQ368" s="43"/>
      <c r="HR368" s="43"/>
      <c r="HS368" s="43"/>
      <c r="HT368" s="43"/>
      <c r="HU368" s="43"/>
      <c r="HV368" s="43"/>
      <c r="HW368" s="43"/>
      <c r="HX368" s="43"/>
      <c r="HY368" s="43"/>
      <c r="HZ368" s="43"/>
      <c r="IA368" s="43"/>
      <c r="IB368" s="43"/>
      <c r="IC368" s="43"/>
      <c r="ID368" s="43"/>
      <c r="IE368" s="43"/>
      <c r="IF368" s="43"/>
      <c r="IG368" s="43"/>
      <c r="IH368" s="43"/>
      <c r="II368" s="43"/>
      <c r="IJ368" s="43"/>
      <c r="IK368" s="43"/>
      <c r="IL368" s="43"/>
      <c r="IM368" s="43"/>
      <c r="IN368" s="43"/>
      <c r="IO368" s="43"/>
      <c r="IP368" s="43"/>
      <c r="IQ368" s="43"/>
      <c r="IR368" s="43"/>
      <c r="IS368" s="43"/>
      <c r="IT368" s="43"/>
      <c r="IU368" s="43"/>
    </row>
    <row r="369" spans="1:255" ht="16.5">
      <c r="A369" s="189" t="s">
        <v>2611</v>
      </c>
      <c r="B369" s="190"/>
      <c r="C369" s="191">
        <f>DATE(2020,6,12)</f>
        <v>43994</v>
      </c>
      <c r="D369" s="189" t="s">
        <v>2375</v>
      </c>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43"/>
      <c r="CU369" s="43"/>
      <c r="CV369" s="43"/>
      <c r="CW369" s="43"/>
      <c r="CX369" s="43"/>
      <c r="CY369" s="43"/>
      <c r="CZ369" s="43"/>
      <c r="DA369" s="43"/>
      <c r="DB369" s="43"/>
      <c r="DC369" s="43"/>
      <c r="DD369" s="43"/>
      <c r="DE369" s="43"/>
      <c r="DF369" s="43"/>
      <c r="DG369" s="43"/>
      <c r="DH369" s="43"/>
      <c r="DI369" s="43"/>
      <c r="DJ369" s="43"/>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43"/>
      <c r="EJ369" s="43"/>
      <c r="EK369" s="43"/>
      <c r="EL369" s="43"/>
      <c r="EM369" s="43"/>
      <c r="EN369" s="43"/>
      <c r="EO369" s="43"/>
      <c r="EP369" s="43"/>
      <c r="EQ369" s="43"/>
      <c r="ER369" s="43"/>
      <c r="ES369" s="43"/>
      <c r="ET369" s="43"/>
      <c r="EU369" s="43"/>
      <c r="EV369" s="43"/>
      <c r="EW369" s="43"/>
      <c r="EX369" s="43"/>
      <c r="EY369" s="43"/>
      <c r="EZ369" s="43"/>
      <c r="FA369" s="43"/>
      <c r="FB369" s="43"/>
      <c r="FC369" s="43"/>
      <c r="FD369" s="43"/>
      <c r="FE369" s="43"/>
      <c r="FF369" s="43"/>
      <c r="FG369" s="43"/>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43"/>
      <c r="HD369" s="43"/>
      <c r="HE369" s="43"/>
      <c r="HF369" s="43"/>
      <c r="HG369" s="43"/>
      <c r="HH369" s="43"/>
      <c r="HI369" s="43"/>
      <c r="HJ369" s="43"/>
      <c r="HK369" s="43"/>
      <c r="HL369" s="43"/>
      <c r="HM369" s="43"/>
      <c r="HN369" s="43"/>
      <c r="HO369" s="43"/>
      <c r="HP369" s="43"/>
      <c r="HQ369" s="43"/>
      <c r="HR369" s="43"/>
      <c r="HS369" s="43"/>
      <c r="HT369" s="43"/>
      <c r="HU369" s="43"/>
      <c r="HV369" s="43"/>
      <c r="HW369" s="43"/>
      <c r="HX369" s="43"/>
      <c r="HY369" s="43"/>
      <c r="HZ369" s="43"/>
      <c r="IA369" s="43"/>
      <c r="IB369" s="43"/>
      <c r="IC369" s="43"/>
      <c r="ID369" s="43"/>
      <c r="IE369" s="43"/>
      <c r="IF369" s="43"/>
      <c r="IG369" s="43"/>
      <c r="IH369" s="43"/>
      <c r="II369" s="43"/>
      <c r="IJ369" s="43"/>
      <c r="IK369" s="43"/>
      <c r="IL369" s="43"/>
      <c r="IM369" s="43"/>
      <c r="IN369" s="43"/>
      <c r="IO369" s="43"/>
      <c r="IP369" s="43"/>
      <c r="IQ369" s="43"/>
      <c r="IR369" s="43"/>
      <c r="IS369" s="43"/>
      <c r="IT369" s="43"/>
      <c r="IU369" s="43"/>
    </row>
    <row r="370" spans="1:255" ht="16.5">
      <c r="A370" s="569" t="s">
        <v>2030</v>
      </c>
      <c r="B370" s="570"/>
      <c r="C370" s="570"/>
      <c r="D370" s="570"/>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43"/>
      <c r="CU370" s="43"/>
      <c r="CV370" s="43"/>
      <c r="CW370" s="43"/>
      <c r="CX370" s="43"/>
      <c r="CY370" s="43"/>
      <c r="CZ370" s="43"/>
      <c r="DA370" s="43"/>
      <c r="DB370" s="43"/>
      <c r="DC370" s="43"/>
      <c r="DD370" s="43"/>
      <c r="DE370" s="43"/>
      <c r="DF370" s="43"/>
      <c r="DG370" s="43"/>
      <c r="DH370" s="43"/>
      <c r="DI370" s="43"/>
      <c r="DJ370" s="43"/>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43"/>
      <c r="EJ370" s="43"/>
      <c r="EK370" s="43"/>
      <c r="EL370" s="43"/>
      <c r="EM370" s="43"/>
      <c r="EN370" s="43"/>
      <c r="EO370" s="43"/>
      <c r="EP370" s="43"/>
      <c r="EQ370" s="43"/>
      <c r="ER370" s="43"/>
      <c r="ES370" s="43"/>
      <c r="ET370" s="43"/>
      <c r="EU370" s="43"/>
      <c r="EV370" s="43"/>
      <c r="EW370" s="43"/>
      <c r="EX370" s="43"/>
      <c r="EY370" s="43"/>
      <c r="EZ370" s="43"/>
      <c r="FA370" s="43"/>
      <c r="FB370" s="43"/>
      <c r="FC370" s="43"/>
      <c r="FD370" s="43"/>
      <c r="FE370" s="43"/>
      <c r="FF370" s="43"/>
      <c r="FG370" s="43"/>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43"/>
      <c r="HD370" s="43"/>
      <c r="HE370" s="43"/>
      <c r="HF370" s="43"/>
      <c r="HG370" s="43"/>
      <c r="HH370" s="43"/>
      <c r="HI370" s="43"/>
      <c r="HJ370" s="43"/>
      <c r="HK370" s="43"/>
      <c r="HL370" s="43"/>
      <c r="HM370" s="43"/>
      <c r="HN370" s="43"/>
      <c r="HO370" s="43"/>
      <c r="HP370" s="43"/>
      <c r="HQ370" s="43"/>
      <c r="HR370" s="43"/>
      <c r="HS370" s="43"/>
      <c r="HT370" s="43"/>
      <c r="HU370" s="43"/>
      <c r="HV370" s="43"/>
      <c r="HW370" s="43"/>
      <c r="HX370" s="43"/>
      <c r="HY370" s="43"/>
      <c r="HZ370" s="43"/>
      <c r="IA370" s="43"/>
      <c r="IB370" s="43"/>
      <c r="IC370" s="43"/>
      <c r="ID370" s="43"/>
      <c r="IE370" s="43"/>
      <c r="IF370" s="43"/>
      <c r="IG370" s="43"/>
      <c r="IH370" s="43"/>
      <c r="II370" s="43"/>
      <c r="IJ370" s="43"/>
      <c r="IK370" s="43"/>
      <c r="IL370" s="43"/>
      <c r="IM370" s="43"/>
      <c r="IN370" s="43"/>
      <c r="IO370" s="43"/>
      <c r="IP370" s="43"/>
      <c r="IQ370" s="43"/>
      <c r="IR370" s="43"/>
      <c r="IS370" s="43"/>
      <c r="IT370" s="43"/>
      <c r="IU370" s="43"/>
    </row>
    <row r="371" spans="1:255" ht="16.5">
      <c r="A371" s="569" t="s">
        <v>2612</v>
      </c>
      <c r="B371" s="570"/>
      <c r="C371" s="570"/>
      <c r="D371" s="570"/>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43"/>
      <c r="CU371" s="43"/>
      <c r="CV371" s="43"/>
      <c r="CW371" s="43"/>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43"/>
      <c r="HD371" s="43"/>
      <c r="HE371" s="43"/>
      <c r="HF371" s="43"/>
      <c r="HG371" s="43"/>
      <c r="HH371" s="43"/>
      <c r="HI371" s="43"/>
      <c r="HJ371" s="43"/>
      <c r="HK371" s="43"/>
      <c r="HL371" s="43"/>
      <c r="HM371" s="43"/>
      <c r="HN371" s="43"/>
      <c r="HO371" s="43"/>
      <c r="HP371" s="43"/>
      <c r="HQ371" s="43"/>
      <c r="HR371" s="43"/>
      <c r="HS371" s="43"/>
      <c r="HT371" s="43"/>
      <c r="HU371" s="43"/>
      <c r="HV371" s="43"/>
      <c r="HW371" s="43"/>
      <c r="HX371" s="43"/>
      <c r="HY371" s="43"/>
      <c r="HZ371" s="43"/>
      <c r="IA371" s="43"/>
      <c r="IB371" s="43"/>
      <c r="IC371" s="43"/>
      <c r="ID371" s="43"/>
      <c r="IE371" s="43"/>
      <c r="IF371" s="43"/>
      <c r="IG371" s="43"/>
      <c r="IH371" s="43"/>
      <c r="II371" s="43"/>
      <c r="IJ371" s="43"/>
      <c r="IK371" s="43"/>
      <c r="IL371" s="43"/>
      <c r="IM371" s="43"/>
      <c r="IN371" s="43"/>
      <c r="IO371" s="43"/>
      <c r="IP371" s="43"/>
      <c r="IQ371" s="43"/>
      <c r="IR371" s="43"/>
      <c r="IS371" s="43"/>
      <c r="IT371" s="43"/>
      <c r="IU371" s="43"/>
    </row>
    <row r="372" spans="1:255" ht="16.5">
      <c r="A372" s="189" t="s">
        <v>2614</v>
      </c>
      <c r="B372" s="190"/>
      <c r="C372" s="191">
        <f>DATE(2020,6,13)</f>
        <v>43995</v>
      </c>
      <c r="D372" s="189" t="s">
        <v>2375</v>
      </c>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43"/>
      <c r="HD372" s="43"/>
      <c r="HE372" s="43"/>
      <c r="HF372" s="43"/>
      <c r="HG372" s="43"/>
      <c r="HH372" s="43"/>
      <c r="HI372" s="43"/>
      <c r="HJ372" s="43"/>
      <c r="HK372" s="43"/>
      <c r="HL372" s="43"/>
      <c r="HM372" s="43"/>
      <c r="HN372" s="43"/>
      <c r="HO372" s="43"/>
      <c r="HP372" s="43"/>
      <c r="HQ372" s="43"/>
      <c r="HR372" s="43"/>
      <c r="HS372" s="43"/>
      <c r="HT372" s="43"/>
      <c r="HU372" s="43"/>
      <c r="HV372" s="43"/>
      <c r="HW372" s="43"/>
      <c r="HX372" s="43"/>
      <c r="HY372" s="43"/>
      <c r="HZ372" s="43"/>
      <c r="IA372" s="43"/>
      <c r="IB372" s="43"/>
      <c r="IC372" s="43"/>
      <c r="ID372" s="43"/>
      <c r="IE372" s="43"/>
      <c r="IF372" s="43"/>
      <c r="IG372" s="43"/>
      <c r="IH372" s="43"/>
      <c r="II372" s="43"/>
      <c r="IJ372" s="43"/>
      <c r="IK372" s="43"/>
      <c r="IL372" s="43"/>
      <c r="IM372" s="43"/>
      <c r="IN372" s="43"/>
      <c r="IO372" s="43"/>
      <c r="IP372" s="43"/>
      <c r="IQ372" s="43"/>
      <c r="IR372" s="43"/>
      <c r="IS372" s="43"/>
      <c r="IT372" s="43"/>
      <c r="IU372" s="43"/>
    </row>
    <row r="373" spans="1:255" ht="16.5">
      <c r="A373" s="569" t="s">
        <v>2615</v>
      </c>
      <c r="B373" s="570"/>
      <c r="C373" s="570"/>
      <c r="D373" s="570"/>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43"/>
      <c r="CU373" s="43"/>
      <c r="CV373" s="43"/>
      <c r="CW373" s="43"/>
      <c r="CX373" s="43"/>
      <c r="CY373" s="43"/>
      <c r="CZ373" s="43"/>
      <c r="DA373" s="43"/>
      <c r="DB373" s="43"/>
      <c r="DC373" s="43"/>
      <c r="DD373" s="43"/>
      <c r="DE373" s="43"/>
      <c r="DF373" s="43"/>
      <c r="DG373" s="43"/>
      <c r="DH373" s="43"/>
      <c r="DI373" s="43"/>
      <c r="DJ373" s="43"/>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43"/>
      <c r="EJ373" s="43"/>
      <c r="EK373" s="43"/>
      <c r="EL373" s="43"/>
      <c r="EM373" s="43"/>
      <c r="EN373" s="43"/>
      <c r="EO373" s="43"/>
      <c r="EP373" s="43"/>
      <c r="EQ373" s="43"/>
      <c r="ER373" s="43"/>
      <c r="ES373" s="43"/>
      <c r="ET373" s="43"/>
      <c r="EU373" s="43"/>
      <c r="EV373" s="43"/>
      <c r="EW373" s="43"/>
      <c r="EX373" s="43"/>
      <c r="EY373" s="43"/>
      <c r="EZ373" s="43"/>
      <c r="FA373" s="43"/>
      <c r="FB373" s="43"/>
      <c r="FC373" s="43"/>
      <c r="FD373" s="43"/>
      <c r="FE373" s="43"/>
      <c r="FF373" s="43"/>
      <c r="FG373" s="43"/>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43"/>
      <c r="HD373" s="43"/>
      <c r="HE373" s="43"/>
      <c r="HF373" s="43"/>
      <c r="HG373" s="43"/>
      <c r="HH373" s="43"/>
      <c r="HI373" s="43"/>
      <c r="HJ373" s="43"/>
      <c r="HK373" s="43"/>
      <c r="HL373" s="43"/>
      <c r="HM373" s="43"/>
      <c r="HN373" s="43"/>
      <c r="HO373" s="43"/>
      <c r="HP373" s="43"/>
      <c r="HQ373" s="43"/>
      <c r="HR373" s="43"/>
      <c r="HS373" s="43"/>
      <c r="HT373" s="43"/>
      <c r="HU373" s="43"/>
      <c r="HV373" s="43"/>
      <c r="HW373" s="43"/>
      <c r="HX373" s="43"/>
      <c r="HY373" s="43"/>
      <c r="HZ373" s="43"/>
      <c r="IA373" s="43"/>
      <c r="IB373" s="43"/>
      <c r="IC373" s="43"/>
      <c r="ID373" s="43"/>
      <c r="IE373" s="43"/>
      <c r="IF373" s="43"/>
      <c r="IG373" s="43"/>
      <c r="IH373" s="43"/>
      <c r="II373" s="43"/>
      <c r="IJ373" s="43"/>
      <c r="IK373" s="43"/>
      <c r="IL373" s="43"/>
      <c r="IM373" s="43"/>
      <c r="IN373" s="43"/>
      <c r="IO373" s="43"/>
      <c r="IP373" s="43"/>
      <c r="IQ373" s="43"/>
      <c r="IR373" s="43"/>
      <c r="IS373" s="43"/>
      <c r="IT373" s="43"/>
      <c r="IU373" s="43"/>
    </row>
    <row r="374" spans="1:255" ht="16.5">
      <c r="A374" s="569" t="s">
        <v>2616</v>
      </c>
      <c r="B374" s="570"/>
      <c r="C374" s="570"/>
      <c r="D374" s="570"/>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43"/>
      <c r="EJ374" s="43"/>
      <c r="EK374" s="43"/>
      <c r="EL374" s="43"/>
      <c r="EM374" s="43"/>
      <c r="EN374" s="43"/>
      <c r="EO374" s="43"/>
      <c r="EP374" s="43"/>
      <c r="EQ374" s="43"/>
      <c r="ER374" s="43"/>
      <c r="ES374" s="43"/>
      <c r="ET374" s="43"/>
      <c r="EU374" s="43"/>
      <c r="EV374" s="43"/>
      <c r="EW374" s="43"/>
      <c r="EX374" s="43"/>
      <c r="EY374" s="43"/>
      <c r="EZ374" s="43"/>
      <c r="FA374" s="43"/>
      <c r="FB374" s="43"/>
      <c r="FC374" s="43"/>
      <c r="FD374" s="43"/>
      <c r="FE374" s="43"/>
      <c r="FF374" s="43"/>
      <c r="FG374" s="43"/>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43"/>
      <c r="HD374" s="43"/>
      <c r="HE374" s="43"/>
      <c r="HF374" s="43"/>
      <c r="HG374" s="43"/>
      <c r="HH374" s="43"/>
      <c r="HI374" s="43"/>
      <c r="HJ374" s="43"/>
      <c r="HK374" s="43"/>
      <c r="HL374" s="43"/>
      <c r="HM374" s="43"/>
      <c r="HN374" s="43"/>
      <c r="HO374" s="43"/>
      <c r="HP374" s="43"/>
      <c r="HQ374" s="43"/>
      <c r="HR374" s="43"/>
      <c r="HS374" s="43"/>
      <c r="HT374" s="43"/>
      <c r="HU374" s="43"/>
      <c r="HV374" s="43"/>
      <c r="HW374" s="43"/>
      <c r="HX374" s="43"/>
      <c r="HY374" s="43"/>
      <c r="HZ374" s="43"/>
      <c r="IA374" s="43"/>
      <c r="IB374" s="43"/>
      <c r="IC374" s="43"/>
      <c r="ID374" s="43"/>
      <c r="IE374" s="43"/>
      <c r="IF374" s="43"/>
      <c r="IG374" s="43"/>
      <c r="IH374" s="43"/>
      <c r="II374" s="43"/>
      <c r="IJ374" s="43"/>
      <c r="IK374" s="43"/>
      <c r="IL374" s="43"/>
      <c r="IM374" s="43"/>
      <c r="IN374" s="43"/>
      <c r="IO374" s="43"/>
      <c r="IP374" s="43"/>
      <c r="IQ374" s="43"/>
      <c r="IR374" s="43"/>
      <c r="IS374" s="43"/>
      <c r="IT374" s="43"/>
      <c r="IU374" s="43"/>
    </row>
    <row r="375" spans="1:255" ht="16.5">
      <c r="A375" s="189" t="s">
        <v>2623</v>
      </c>
      <c r="B375" s="190"/>
      <c r="C375" s="191">
        <f>DATE(2020,6,15)</f>
        <v>43997</v>
      </c>
      <c r="D375" s="189" t="s">
        <v>1415</v>
      </c>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43"/>
      <c r="CU375" s="43"/>
      <c r="CV375" s="43"/>
      <c r="CW375" s="43"/>
      <c r="CX375" s="43"/>
      <c r="CY375" s="43"/>
      <c r="CZ375" s="43"/>
      <c r="DA375" s="43"/>
      <c r="DB375" s="43"/>
      <c r="DC375" s="43"/>
      <c r="DD375" s="43"/>
      <c r="DE375" s="43"/>
      <c r="DF375" s="43"/>
      <c r="DG375" s="43"/>
      <c r="DH375" s="43"/>
      <c r="DI375" s="43"/>
      <c r="DJ375" s="43"/>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43"/>
      <c r="EJ375" s="43"/>
      <c r="EK375" s="43"/>
      <c r="EL375" s="43"/>
      <c r="EM375" s="43"/>
      <c r="EN375" s="43"/>
      <c r="EO375" s="43"/>
      <c r="EP375" s="43"/>
      <c r="EQ375" s="43"/>
      <c r="ER375" s="43"/>
      <c r="ES375" s="43"/>
      <c r="ET375" s="43"/>
      <c r="EU375" s="43"/>
      <c r="EV375" s="43"/>
      <c r="EW375" s="43"/>
      <c r="EX375" s="43"/>
      <c r="EY375" s="43"/>
      <c r="EZ375" s="43"/>
      <c r="FA375" s="43"/>
      <c r="FB375" s="43"/>
      <c r="FC375" s="43"/>
      <c r="FD375" s="43"/>
      <c r="FE375" s="43"/>
      <c r="FF375" s="43"/>
      <c r="FG375" s="43"/>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43"/>
      <c r="HD375" s="43"/>
      <c r="HE375" s="43"/>
      <c r="HF375" s="43"/>
      <c r="HG375" s="43"/>
      <c r="HH375" s="43"/>
      <c r="HI375" s="43"/>
      <c r="HJ375" s="43"/>
      <c r="HK375" s="43"/>
      <c r="HL375" s="43"/>
      <c r="HM375" s="43"/>
      <c r="HN375" s="43"/>
      <c r="HO375" s="43"/>
      <c r="HP375" s="43"/>
      <c r="HQ375" s="43"/>
      <c r="HR375" s="43"/>
      <c r="HS375" s="43"/>
      <c r="HT375" s="43"/>
      <c r="HU375" s="43"/>
      <c r="HV375" s="43"/>
      <c r="HW375" s="43"/>
      <c r="HX375" s="43"/>
      <c r="HY375" s="43"/>
      <c r="HZ375" s="43"/>
      <c r="IA375" s="43"/>
      <c r="IB375" s="43"/>
      <c r="IC375" s="43"/>
      <c r="ID375" s="43"/>
      <c r="IE375" s="43"/>
      <c r="IF375" s="43"/>
      <c r="IG375" s="43"/>
      <c r="IH375" s="43"/>
      <c r="II375" s="43"/>
      <c r="IJ375" s="43"/>
      <c r="IK375" s="43"/>
      <c r="IL375" s="43"/>
      <c r="IM375" s="43"/>
      <c r="IN375" s="43"/>
      <c r="IO375" s="43"/>
      <c r="IP375" s="43"/>
      <c r="IQ375" s="43"/>
      <c r="IR375" s="43"/>
      <c r="IS375" s="43"/>
      <c r="IT375" s="43"/>
      <c r="IU375" s="43"/>
    </row>
    <row r="376" spans="1:255" ht="16.5">
      <c r="A376" s="569" t="s">
        <v>2624</v>
      </c>
      <c r="B376" s="570"/>
      <c r="C376" s="570"/>
      <c r="D376" s="570"/>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43"/>
      <c r="CU376" s="43"/>
      <c r="CV376" s="43"/>
      <c r="CW376" s="43"/>
      <c r="CX376" s="43"/>
      <c r="CY376" s="43"/>
      <c r="CZ376" s="43"/>
      <c r="DA376" s="43"/>
      <c r="DB376" s="43"/>
      <c r="DC376" s="43"/>
      <c r="DD376" s="43"/>
      <c r="DE376" s="43"/>
      <c r="DF376" s="43"/>
      <c r="DG376" s="43"/>
      <c r="DH376" s="43"/>
      <c r="DI376" s="43"/>
      <c r="DJ376" s="43"/>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43"/>
      <c r="EJ376" s="43"/>
      <c r="EK376" s="43"/>
      <c r="EL376" s="43"/>
      <c r="EM376" s="43"/>
      <c r="EN376" s="43"/>
      <c r="EO376" s="43"/>
      <c r="EP376" s="43"/>
      <c r="EQ376" s="43"/>
      <c r="ER376" s="43"/>
      <c r="ES376" s="43"/>
      <c r="ET376" s="43"/>
      <c r="EU376" s="43"/>
      <c r="EV376" s="43"/>
      <c r="EW376" s="43"/>
      <c r="EX376" s="43"/>
      <c r="EY376" s="43"/>
      <c r="EZ376" s="43"/>
      <c r="FA376" s="43"/>
      <c r="FB376" s="43"/>
      <c r="FC376" s="43"/>
      <c r="FD376" s="43"/>
      <c r="FE376" s="43"/>
      <c r="FF376" s="43"/>
      <c r="FG376" s="43"/>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43"/>
      <c r="HD376" s="43"/>
      <c r="HE376" s="43"/>
      <c r="HF376" s="43"/>
      <c r="HG376" s="43"/>
      <c r="HH376" s="43"/>
      <c r="HI376" s="43"/>
      <c r="HJ376" s="43"/>
      <c r="HK376" s="43"/>
      <c r="HL376" s="43"/>
      <c r="HM376" s="43"/>
      <c r="HN376" s="43"/>
      <c r="HO376" s="43"/>
      <c r="HP376" s="43"/>
      <c r="HQ376" s="43"/>
      <c r="HR376" s="43"/>
      <c r="HS376" s="43"/>
      <c r="HT376" s="43"/>
      <c r="HU376" s="43"/>
      <c r="HV376" s="43"/>
      <c r="HW376" s="43"/>
      <c r="HX376" s="43"/>
      <c r="HY376" s="43"/>
      <c r="HZ376" s="43"/>
      <c r="IA376" s="43"/>
      <c r="IB376" s="43"/>
      <c r="IC376" s="43"/>
      <c r="ID376" s="43"/>
      <c r="IE376" s="43"/>
      <c r="IF376" s="43"/>
      <c r="IG376" s="43"/>
      <c r="IH376" s="43"/>
      <c r="II376" s="43"/>
      <c r="IJ376" s="43"/>
      <c r="IK376" s="43"/>
      <c r="IL376" s="43"/>
      <c r="IM376" s="43"/>
      <c r="IN376" s="43"/>
      <c r="IO376" s="43"/>
      <c r="IP376" s="43"/>
      <c r="IQ376" s="43"/>
      <c r="IR376" s="43"/>
      <c r="IS376" s="43"/>
      <c r="IT376" s="43"/>
      <c r="IU376" s="43"/>
    </row>
    <row r="377" spans="1:255" ht="16.5">
      <c r="A377" s="569" t="s">
        <v>2625</v>
      </c>
      <c r="B377" s="570"/>
      <c r="C377" s="570"/>
      <c r="D377" s="570"/>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43"/>
      <c r="CU377" s="43"/>
      <c r="CV377" s="43"/>
      <c r="CW377" s="43"/>
      <c r="CX377" s="43"/>
      <c r="CY377" s="43"/>
      <c r="CZ377" s="43"/>
      <c r="DA377" s="43"/>
      <c r="DB377" s="43"/>
      <c r="DC377" s="43"/>
      <c r="DD377" s="43"/>
      <c r="DE377" s="43"/>
      <c r="DF377" s="43"/>
      <c r="DG377" s="43"/>
      <c r="DH377" s="43"/>
      <c r="DI377" s="43"/>
      <c r="DJ377" s="43"/>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43"/>
      <c r="EJ377" s="43"/>
      <c r="EK377" s="43"/>
      <c r="EL377" s="43"/>
      <c r="EM377" s="43"/>
      <c r="EN377" s="43"/>
      <c r="EO377" s="43"/>
      <c r="EP377" s="43"/>
      <c r="EQ377" s="43"/>
      <c r="ER377" s="43"/>
      <c r="ES377" s="43"/>
      <c r="ET377" s="43"/>
      <c r="EU377" s="43"/>
      <c r="EV377" s="43"/>
      <c r="EW377" s="43"/>
      <c r="EX377" s="43"/>
      <c r="EY377" s="43"/>
      <c r="EZ377" s="43"/>
      <c r="FA377" s="43"/>
      <c r="FB377" s="43"/>
      <c r="FC377" s="43"/>
      <c r="FD377" s="43"/>
      <c r="FE377" s="43"/>
      <c r="FF377" s="43"/>
      <c r="FG377" s="43"/>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43"/>
      <c r="HD377" s="43"/>
      <c r="HE377" s="43"/>
      <c r="HF377" s="43"/>
      <c r="HG377" s="43"/>
      <c r="HH377" s="43"/>
      <c r="HI377" s="43"/>
      <c r="HJ377" s="43"/>
      <c r="HK377" s="43"/>
      <c r="HL377" s="43"/>
      <c r="HM377" s="43"/>
      <c r="HN377" s="43"/>
      <c r="HO377" s="43"/>
      <c r="HP377" s="43"/>
      <c r="HQ377" s="43"/>
      <c r="HR377" s="43"/>
      <c r="HS377" s="43"/>
      <c r="HT377" s="43"/>
      <c r="HU377" s="43"/>
      <c r="HV377" s="43"/>
      <c r="HW377" s="43"/>
      <c r="HX377" s="43"/>
      <c r="HY377" s="43"/>
      <c r="HZ377" s="43"/>
      <c r="IA377" s="43"/>
      <c r="IB377" s="43"/>
      <c r="IC377" s="43"/>
      <c r="ID377" s="43"/>
      <c r="IE377" s="43"/>
      <c r="IF377" s="43"/>
      <c r="IG377" s="43"/>
      <c r="IH377" s="43"/>
      <c r="II377" s="43"/>
      <c r="IJ377" s="43"/>
      <c r="IK377" s="43"/>
      <c r="IL377" s="43"/>
      <c r="IM377" s="43"/>
      <c r="IN377" s="43"/>
      <c r="IO377" s="43"/>
      <c r="IP377" s="43"/>
      <c r="IQ377" s="43"/>
      <c r="IR377" s="43"/>
      <c r="IS377" s="43"/>
      <c r="IT377" s="43"/>
      <c r="IU377" s="43"/>
    </row>
    <row r="378" spans="1:255" ht="16.5">
      <c r="A378" s="189" t="s">
        <v>2635</v>
      </c>
      <c r="B378" s="190"/>
      <c r="C378" s="191">
        <f>DATE(2020,6,16)</f>
        <v>43998</v>
      </c>
      <c r="D378" s="189" t="s">
        <v>1415</v>
      </c>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row>
    <row r="379" spans="1:255" ht="16.5">
      <c r="A379" s="569" t="s">
        <v>2632</v>
      </c>
      <c r="B379" s="570"/>
      <c r="C379" s="570"/>
      <c r="D379" s="570"/>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row>
    <row r="380" spans="1:255" ht="16.5">
      <c r="A380" s="569" t="s">
        <v>2642</v>
      </c>
      <c r="B380" s="570"/>
      <c r="C380" s="570"/>
      <c r="D380" s="570"/>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row>
    <row r="381" spans="1:255" ht="16.5">
      <c r="A381" s="569" t="s">
        <v>2633</v>
      </c>
      <c r="B381" s="570"/>
      <c r="C381" s="570"/>
      <c r="D381" s="570"/>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43"/>
      <c r="CU381" s="43"/>
      <c r="CV381" s="43"/>
      <c r="CW381" s="43"/>
      <c r="CX381" s="43"/>
      <c r="CY381" s="43"/>
      <c r="CZ381" s="43"/>
      <c r="DA381" s="43"/>
      <c r="DB381" s="43"/>
      <c r="DC381" s="43"/>
      <c r="DD381" s="43"/>
      <c r="DE381" s="43"/>
      <c r="DF381" s="43"/>
      <c r="DG381" s="43"/>
      <c r="DH381" s="43"/>
      <c r="DI381" s="43"/>
      <c r="DJ381" s="43"/>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43"/>
      <c r="EJ381" s="43"/>
      <c r="EK381" s="43"/>
      <c r="EL381" s="43"/>
      <c r="EM381" s="43"/>
      <c r="EN381" s="43"/>
      <c r="EO381" s="43"/>
      <c r="EP381" s="43"/>
      <c r="EQ381" s="43"/>
      <c r="ER381" s="43"/>
      <c r="ES381" s="43"/>
      <c r="ET381" s="43"/>
      <c r="EU381" s="43"/>
      <c r="EV381" s="43"/>
      <c r="EW381" s="43"/>
      <c r="EX381" s="43"/>
      <c r="EY381" s="43"/>
      <c r="EZ381" s="43"/>
      <c r="FA381" s="43"/>
      <c r="FB381" s="43"/>
      <c r="FC381" s="43"/>
      <c r="FD381" s="43"/>
      <c r="FE381" s="43"/>
      <c r="FF381" s="43"/>
      <c r="FG381" s="43"/>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43"/>
      <c r="HD381" s="43"/>
      <c r="HE381" s="43"/>
      <c r="HF381" s="43"/>
      <c r="HG381" s="43"/>
      <c r="HH381" s="43"/>
      <c r="HI381" s="43"/>
      <c r="HJ381" s="43"/>
      <c r="HK381" s="43"/>
      <c r="HL381" s="43"/>
      <c r="HM381" s="43"/>
      <c r="HN381" s="43"/>
      <c r="HO381" s="43"/>
      <c r="HP381" s="43"/>
      <c r="HQ381" s="43"/>
      <c r="HR381" s="43"/>
      <c r="HS381" s="43"/>
      <c r="HT381" s="43"/>
      <c r="HU381" s="43"/>
      <c r="HV381" s="43"/>
      <c r="HW381" s="43"/>
      <c r="HX381" s="43"/>
      <c r="HY381" s="43"/>
      <c r="HZ381" s="43"/>
      <c r="IA381" s="43"/>
      <c r="IB381" s="43"/>
      <c r="IC381" s="43"/>
      <c r="ID381" s="43"/>
      <c r="IE381" s="43"/>
      <c r="IF381" s="43"/>
      <c r="IG381" s="43"/>
      <c r="IH381" s="43"/>
      <c r="II381" s="43"/>
      <c r="IJ381" s="43"/>
      <c r="IK381" s="43"/>
      <c r="IL381" s="43"/>
      <c r="IM381" s="43"/>
      <c r="IN381" s="43"/>
      <c r="IO381" s="43"/>
      <c r="IP381" s="43"/>
      <c r="IQ381" s="43"/>
      <c r="IR381" s="43"/>
      <c r="IS381" s="43"/>
      <c r="IT381" s="43"/>
      <c r="IU381" s="43"/>
    </row>
    <row r="382" spans="1:255" ht="16.5">
      <c r="A382" s="569" t="s">
        <v>2636</v>
      </c>
      <c r="B382" s="570"/>
      <c r="C382" s="570"/>
      <c r="D382" s="570"/>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43"/>
      <c r="CU382" s="43"/>
      <c r="CV382" s="43"/>
      <c r="CW382" s="43"/>
      <c r="CX382" s="43"/>
      <c r="CY382" s="43"/>
      <c r="CZ382" s="43"/>
      <c r="DA382" s="43"/>
      <c r="DB382" s="43"/>
      <c r="DC382" s="43"/>
      <c r="DD382" s="43"/>
      <c r="DE382" s="43"/>
      <c r="DF382" s="43"/>
      <c r="DG382" s="43"/>
      <c r="DH382" s="43"/>
      <c r="DI382" s="43"/>
      <c r="DJ382" s="43"/>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43"/>
      <c r="EJ382" s="43"/>
      <c r="EK382" s="43"/>
      <c r="EL382" s="43"/>
      <c r="EM382" s="43"/>
      <c r="EN382" s="43"/>
      <c r="EO382" s="43"/>
      <c r="EP382" s="43"/>
      <c r="EQ382" s="43"/>
      <c r="ER382" s="43"/>
      <c r="ES382" s="43"/>
      <c r="ET382" s="43"/>
      <c r="EU382" s="43"/>
      <c r="EV382" s="43"/>
      <c r="EW382" s="43"/>
      <c r="EX382" s="43"/>
      <c r="EY382" s="43"/>
      <c r="EZ382" s="43"/>
      <c r="FA382" s="43"/>
      <c r="FB382" s="43"/>
      <c r="FC382" s="43"/>
      <c r="FD382" s="43"/>
      <c r="FE382" s="43"/>
      <c r="FF382" s="43"/>
      <c r="FG382" s="43"/>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43"/>
      <c r="HD382" s="43"/>
      <c r="HE382" s="43"/>
      <c r="HF382" s="43"/>
      <c r="HG382" s="43"/>
      <c r="HH382" s="43"/>
      <c r="HI382" s="43"/>
      <c r="HJ382" s="43"/>
      <c r="HK382" s="43"/>
      <c r="HL382" s="43"/>
      <c r="HM382" s="43"/>
      <c r="HN382" s="43"/>
      <c r="HO382" s="43"/>
      <c r="HP382" s="43"/>
      <c r="HQ382" s="43"/>
      <c r="HR382" s="43"/>
      <c r="HS382" s="43"/>
      <c r="HT382" s="43"/>
      <c r="HU382" s="43"/>
      <c r="HV382" s="43"/>
      <c r="HW382" s="43"/>
      <c r="HX382" s="43"/>
      <c r="HY382" s="43"/>
      <c r="HZ382" s="43"/>
      <c r="IA382" s="43"/>
      <c r="IB382" s="43"/>
      <c r="IC382" s="43"/>
      <c r="ID382" s="43"/>
      <c r="IE382" s="43"/>
      <c r="IF382" s="43"/>
      <c r="IG382" s="43"/>
      <c r="IH382" s="43"/>
      <c r="II382" s="43"/>
      <c r="IJ382" s="43"/>
      <c r="IK382" s="43"/>
      <c r="IL382" s="43"/>
      <c r="IM382" s="43"/>
      <c r="IN382" s="43"/>
      <c r="IO382" s="43"/>
      <c r="IP382" s="43"/>
      <c r="IQ382" s="43"/>
      <c r="IR382" s="43"/>
      <c r="IS382" s="43"/>
      <c r="IT382" s="43"/>
      <c r="IU382" s="43"/>
    </row>
    <row r="383" spans="1:255" ht="16.5">
      <c r="A383" s="189" t="s">
        <v>2643</v>
      </c>
      <c r="B383" s="190"/>
      <c r="C383" s="191">
        <f>DATE(2020,6,17)</f>
        <v>43999</v>
      </c>
      <c r="D383" s="189" t="s">
        <v>1415</v>
      </c>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43"/>
      <c r="CU383" s="43"/>
      <c r="CV383" s="43"/>
      <c r="CW383" s="43"/>
      <c r="CX383" s="43"/>
      <c r="CY383" s="43"/>
      <c r="CZ383" s="43"/>
      <c r="DA383" s="43"/>
      <c r="DB383" s="43"/>
      <c r="DC383" s="43"/>
      <c r="DD383" s="43"/>
      <c r="DE383" s="43"/>
      <c r="DF383" s="43"/>
      <c r="DG383" s="43"/>
      <c r="DH383" s="43"/>
      <c r="DI383" s="43"/>
      <c r="DJ383" s="43"/>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43"/>
      <c r="EJ383" s="43"/>
      <c r="EK383" s="43"/>
      <c r="EL383" s="43"/>
      <c r="EM383" s="43"/>
      <c r="EN383" s="43"/>
      <c r="EO383" s="43"/>
      <c r="EP383" s="43"/>
      <c r="EQ383" s="43"/>
      <c r="ER383" s="43"/>
      <c r="ES383" s="43"/>
      <c r="ET383" s="43"/>
      <c r="EU383" s="43"/>
      <c r="EV383" s="43"/>
      <c r="EW383" s="43"/>
      <c r="EX383" s="43"/>
      <c r="EY383" s="43"/>
      <c r="EZ383" s="43"/>
      <c r="FA383" s="43"/>
      <c r="FB383" s="43"/>
      <c r="FC383" s="43"/>
      <c r="FD383" s="43"/>
      <c r="FE383" s="43"/>
      <c r="FF383" s="43"/>
      <c r="FG383" s="43"/>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43"/>
      <c r="HD383" s="43"/>
      <c r="HE383" s="43"/>
      <c r="HF383" s="43"/>
      <c r="HG383" s="43"/>
      <c r="HH383" s="43"/>
      <c r="HI383" s="43"/>
      <c r="HJ383" s="43"/>
      <c r="HK383" s="43"/>
      <c r="HL383" s="43"/>
      <c r="HM383" s="43"/>
      <c r="HN383" s="43"/>
      <c r="HO383" s="43"/>
      <c r="HP383" s="43"/>
      <c r="HQ383" s="43"/>
      <c r="HR383" s="43"/>
      <c r="HS383" s="43"/>
      <c r="HT383" s="43"/>
      <c r="HU383" s="43"/>
      <c r="HV383" s="43"/>
      <c r="HW383" s="43"/>
      <c r="HX383" s="43"/>
      <c r="HY383" s="43"/>
      <c r="HZ383" s="43"/>
      <c r="IA383" s="43"/>
      <c r="IB383" s="43"/>
      <c r="IC383" s="43"/>
      <c r="ID383" s="43"/>
      <c r="IE383" s="43"/>
      <c r="IF383" s="43"/>
      <c r="IG383" s="43"/>
      <c r="IH383" s="43"/>
      <c r="II383" s="43"/>
      <c r="IJ383" s="43"/>
      <c r="IK383" s="43"/>
      <c r="IL383" s="43"/>
      <c r="IM383" s="43"/>
      <c r="IN383" s="43"/>
      <c r="IO383" s="43"/>
      <c r="IP383" s="43"/>
      <c r="IQ383" s="43"/>
      <c r="IR383" s="43"/>
      <c r="IS383" s="43"/>
      <c r="IT383" s="43"/>
      <c r="IU383" s="43"/>
    </row>
    <row r="384" spans="1:255" ht="16.5">
      <c r="A384" s="569" t="s">
        <v>2645</v>
      </c>
      <c r="B384" s="570"/>
      <c r="C384" s="570"/>
      <c r="D384" s="570"/>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43"/>
      <c r="CU384" s="43"/>
      <c r="CV384" s="43"/>
      <c r="CW384" s="43"/>
      <c r="CX384" s="43"/>
      <c r="CY384" s="43"/>
      <c r="CZ384" s="43"/>
      <c r="DA384" s="43"/>
      <c r="DB384" s="43"/>
      <c r="DC384" s="43"/>
      <c r="DD384" s="43"/>
      <c r="DE384" s="43"/>
      <c r="DF384" s="43"/>
      <c r="DG384" s="43"/>
      <c r="DH384" s="43"/>
      <c r="DI384" s="43"/>
      <c r="DJ384" s="43"/>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43"/>
      <c r="EJ384" s="43"/>
      <c r="EK384" s="43"/>
      <c r="EL384" s="43"/>
      <c r="EM384" s="43"/>
      <c r="EN384" s="43"/>
      <c r="EO384" s="43"/>
      <c r="EP384" s="43"/>
      <c r="EQ384" s="43"/>
      <c r="ER384" s="43"/>
      <c r="ES384" s="43"/>
      <c r="ET384" s="43"/>
      <c r="EU384" s="43"/>
      <c r="EV384" s="43"/>
      <c r="EW384" s="43"/>
      <c r="EX384" s="43"/>
      <c r="EY384" s="43"/>
      <c r="EZ384" s="43"/>
      <c r="FA384" s="43"/>
      <c r="FB384" s="43"/>
      <c r="FC384" s="43"/>
      <c r="FD384" s="43"/>
      <c r="FE384" s="43"/>
      <c r="FF384" s="43"/>
      <c r="FG384" s="43"/>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43"/>
      <c r="HD384" s="43"/>
      <c r="HE384" s="43"/>
      <c r="HF384" s="43"/>
      <c r="HG384" s="43"/>
      <c r="HH384" s="43"/>
      <c r="HI384" s="43"/>
      <c r="HJ384" s="43"/>
      <c r="HK384" s="43"/>
      <c r="HL384" s="43"/>
      <c r="HM384" s="43"/>
      <c r="HN384" s="43"/>
      <c r="HO384" s="43"/>
      <c r="HP384" s="43"/>
      <c r="HQ384" s="43"/>
      <c r="HR384" s="43"/>
      <c r="HS384" s="43"/>
      <c r="HT384" s="43"/>
      <c r="HU384" s="43"/>
      <c r="HV384" s="43"/>
      <c r="HW384" s="43"/>
      <c r="HX384" s="43"/>
      <c r="HY384" s="43"/>
      <c r="HZ384" s="43"/>
      <c r="IA384" s="43"/>
      <c r="IB384" s="43"/>
      <c r="IC384" s="43"/>
      <c r="ID384" s="43"/>
      <c r="IE384" s="43"/>
      <c r="IF384" s="43"/>
      <c r="IG384" s="43"/>
      <c r="IH384" s="43"/>
      <c r="II384" s="43"/>
      <c r="IJ384" s="43"/>
      <c r="IK384" s="43"/>
      <c r="IL384" s="43"/>
      <c r="IM384" s="43"/>
      <c r="IN384" s="43"/>
      <c r="IO384" s="43"/>
      <c r="IP384" s="43"/>
      <c r="IQ384" s="43"/>
      <c r="IR384" s="43"/>
      <c r="IS384" s="43"/>
      <c r="IT384" s="43"/>
      <c r="IU384" s="43"/>
    </row>
    <row r="385" spans="1:255" ht="16.5">
      <c r="A385" s="569" t="s">
        <v>2646</v>
      </c>
      <c r="B385" s="569" t="s">
        <v>2644</v>
      </c>
      <c r="C385" s="570"/>
      <c r="D385" s="570"/>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43"/>
      <c r="CU385" s="43"/>
      <c r="CV385" s="43"/>
      <c r="CW385" s="43"/>
      <c r="CX385" s="43"/>
      <c r="CY385" s="43"/>
      <c r="CZ385" s="43"/>
      <c r="DA385" s="43"/>
      <c r="DB385" s="43"/>
      <c r="DC385" s="43"/>
      <c r="DD385" s="43"/>
      <c r="DE385" s="43"/>
      <c r="DF385" s="43"/>
      <c r="DG385" s="43"/>
      <c r="DH385" s="43"/>
      <c r="DI385" s="43"/>
      <c r="DJ385" s="43"/>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43"/>
      <c r="EJ385" s="43"/>
      <c r="EK385" s="43"/>
      <c r="EL385" s="43"/>
      <c r="EM385" s="43"/>
      <c r="EN385" s="43"/>
      <c r="EO385" s="43"/>
      <c r="EP385" s="43"/>
      <c r="EQ385" s="43"/>
      <c r="ER385" s="43"/>
      <c r="ES385" s="43"/>
      <c r="ET385" s="43"/>
      <c r="EU385" s="43"/>
      <c r="EV385" s="43"/>
      <c r="EW385" s="43"/>
      <c r="EX385" s="43"/>
      <c r="EY385" s="43"/>
      <c r="EZ385" s="43"/>
      <c r="FA385" s="43"/>
      <c r="FB385" s="43"/>
      <c r="FC385" s="43"/>
      <c r="FD385" s="43"/>
      <c r="FE385" s="43"/>
      <c r="FF385" s="43"/>
      <c r="FG385" s="43"/>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43"/>
      <c r="HD385" s="43"/>
      <c r="HE385" s="43"/>
      <c r="HF385" s="43"/>
      <c r="HG385" s="43"/>
      <c r="HH385" s="43"/>
      <c r="HI385" s="43"/>
      <c r="HJ385" s="43"/>
      <c r="HK385" s="43"/>
      <c r="HL385" s="43"/>
      <c r="HM385" s="43"/>
      <c r="HN385" s="43"/>
      <c r="HO385" s="43"/>
      <c r="HP385" s="43"/>
      <c r="HQ385" s="43"/>
      <c r="HR385" s="43"/>
      <c r="HS385" s="43"/>
      <c r="HT385" s="43"/>
      <c r="HU385" s="43"/>
      <c r="HV385" s="43"/>
      <c r="HW385" s="43"/>
      <c r="HX385" s="43"/>
      <c r="HY385" s="43"/>
      <c r="HZ385" s="43"/>
      <c r="IA385" s="43"/>
      <c r="IB385" s="43"/>
      <c r="IC385" s="43"/>
      <c r="ID385" s="43"/>
      <c r="IE385" s="43"/>
      <c r="IF385" s="43"/>
      <c r="IG385" s="43"/>
      <c r="IH385" s="43"/>
      <c r="II385" s="43"/>
      <c r="IJ385" s="43"/>
      <c r="IK385" s="43"/>
      <c r="IL385" s="43"/>
      <c r="IM385" s="43"/>
      <c r="IN385" s="43"/>
      <c r="IO385" s="43"/>
      <c r="IP385" s="43"/>
      <c r="IQ385" s="43"/>
      <c r="IR385" s="43"/>
      <c r="IS385" s="43"/>
      <c r="IT385" s="43"/>
      <c r="IU385" s="43"/>
    </row>
    <row r="386" spans="1:255" ht="16.5">
      <c r="A386" s="189" t="s">
        <v>2647</v>
      </c>
      <c r="B386" s="190"/>
      <c r="C386" s="191">
        <f>DATE(2020,6,18)</f>
        <v>44000</v>
      </c>
      <c r="D386" s="189" t="s">
        <v>1415</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43"/>
      <c r="CU386" s="43"/>
      <c r="CV386" s="43"/>
      <c r="CW386" s="43"/>
      <c r="CX386" s="43"/>
      <c r="CY386" s="43"/>
      <c r="CZ386" s="43"/>
      <c r="DA386" s="43"/>
      <c r="DB386" s="43"/>
      <c r="DC386" s="43"/>
      <c r="DD386" s="43"/>
      <c r="DE386" s="43"/>
      <c r="DF386" s="43"/>
      <c r="DG386" s="43"/>
      <c r="DH386" s="43"/>
      <c r="DI386" s="43"/>
      <c r="DJ386" s="43"/>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43"/>
      <c r="EJ386" s="43"/>
      <c r="EK386" s="43"/>
      <c r="EL386" s="43"/>
      <c r="EM386" s="43"/>
      <c r="EN386" s="43"/>
      <c r="EO386" s="43"/>
      <c r="EP386" s="43"/>
      <c r="EQ386" s="43"/>
      <c r="ER386" s="43"/>
      <c r="ES386" s="43"/>
      <c r="ET386" s="43"/>
      <c r="EU386" s="43"/>
      <c r="EV386" s="43"/>
      <c r="EW386" s="43"/>
      <c r="EX386" s="43"/>
      <c r="EY386" s="43"/>
      <c r="EZ386" s="43"/>
      <c r="FA386" s="43"/>
      <c r="FB386" s="43"/>
      <c r="FC386" s="43"/>
      <c r="FD386" s="43"/>
      <c r="FE386" s="43"/>
      <c r="FF386" s="43"/>
      <c r="FG386" s="43"/>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43"/>
      <c r="HD386" s="43"/>
      <c r="HE386" s="43"/>
      <c r="HF386" s="43"/>
      <c r="HG386" s="43"/>
      <c r="HH386" s="43"/>
      <c r="HI386" s="43"/>
      <c r="HJ386" s="43"/>
      <c r="HK386" s="43"/>
      <c r="HL386" s="43"/>
      <c r="HM386" s="43"/>
      <c r="HN386" s="43"/>
      <c r="HO386" s="43"/>
      <c r="HP386" s="43"/>
      <c r="HQ386" s="43"/>
      <c r="HR386" s="43"/>
      <c r="HS386" s="43"/>
      <c r="HT386" s="43"/>
      <c r="HU386" s="43"/>
      <c r="HV386" s="43"/>
      <c r="HW386" s="43"/>
      <c r="HX386" s="43"/>
      <c r="HY386" s="43"/>
      <c r="HZ386" s="43"/>
      <c r="IA386" s="43"/>
      <c r="IB386" s="43"/>
      <c r="IC386" s="43"/>
      <c r="ID386" s="43"/>
      <c r="IE386" s="43"/>
      <c r="IF386" s="43"/>
      <c r="IG386" s="43"/>
      <c r="IH386" s="43"/>
      <c r="II386" s="43"/>
      <c r="IJ386" s="43"/>
      <c r="IK386" s="43"/>
      <c r="IL386" s="43"/>
      <c r="IM386" s="43"/>
      <c r="IN386" s="43"/>
      <c r="IO386" s="43"/>
      <c r="IP386" s="43"/>
      <c r="IQ386" s="43"/>
      <c r="IR386" s="43"/>
      <c r="IS386" s="43"/>
      <c r="IT386" s="43"/>
      <c r="IU386" s="43"/>
    </row>
    <row r="387" spans="1:255" ht="16.5">
      <c r="A387" s="569" t="s">
        <v>2659</v>
      </c>
      <c r="B387" s="570"/>
      <c r="C387" s="570"/>
      <c r="D387" s="570"/>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43"/>
      <c r="CU387" s="43"/>
      <c r="CV387" s="43"/>
      <c r="CW387" s="43"/>
      <c r="CX387" s="43"/>
      <c r="CY387" s="43"/>
      <c r="CZ387" s="43"/>
      <c r="DA387" s="43"/>
      <c r="DB387" s="43"/>
      <c r="DC387" s="43"/>
      <c r="DD387" s="43"/>
      <c r="DE387" s="43"/>
      <c r="DF387" s="43"/>
      <c r="DG387" s="43"/>
      <c r="DH387" s="43"/>
      <c r="DI387" s="43"/>
      <c r="DJ387" s="43"/>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43"/>
      <c r="EJ387" s="43"/>
      <c r="EK387" s="43"/>
      <c r="EL387" s="43"/>
      <c r="EM387" s="43"/>
      <c r="EN387" s="43"/>
      <c r="EO387" s="43"/>
      <c r="EP387" s="43"/>
      <c r="EQ387" s="43"/>
      <c r="ER387" s="43"/>
      <c r="ES387" s="43"/>
      <c r="ET387" s="43"/>
      <c r="EU387" s="43"/>
      <c r="EV387" s="43"/>
      <c r="EW387" s="43"/>
      <c r="EX387" s="43"/>
      <c r="EY387" s="43"/>
      <c r="EZ387" s="43"/>
      <c r="FA387" s="43"/>
      <c r="FB387" s="43"/>
      <c r="FC387" s="43"/>
      <c r="FD387" s="43"/>
      <c r="FE387" s="43"/>
      <c r="FF387" s="43"/>
      <c r="FG387" s="43"/>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43"/>
      <c r="HD387" s="43"/>
      <c r="HE387" s="43"/>
      <c r="HF387" s="43"/>
      <c r="HG387" s="43"/>
      <c r="HH387" s="43"/>
      <c r="HI387" s="43"/>
      <c r="HJ387" s="43"/>
      <c r="HK387" s="43"/>
      <c r="HL387" s="43"/>
      <c r="HM387" s="43"/>
      <c r="HN387" s="43"/>
      <c r="HO387" s="43"/>
      <c r="HP387" s="43"/>
      <c r="HQ387" s="43"/>
      <c r="HR387" s="43"/>
      <c r="HS387" s="43"/>
      <c r="HT387" s="43"/>
      <c r="HU387" s="43"/>
      <c r="HV387" s="43"/>
      <c r="HW387" s="43"/>
      <c r="HX387" s="43"/>
      <c r="HY387" s="43"/>
      <c r="HZ387" s="43"/>
      <c r="IA387" s="43"/>
      <c r="IB387" s="43"/>
      <c r="IC387" s="43"/>
      <c r="ID387" s="43"/>
      <c r="IE387" s="43"/>
      <c r="IF387" s="43"/>
      <c r="IG387" s="43"/>
      <c r="IH387" s="43"/>
      <c r="II387" s="43"/>
      <c r="IJ387" s="43"/>
      <c r="IK387" s="43"/>
      <c r="IL387" s="43"/>
      <c r="IM387" s="43"/>
      <c r="IN387" s="43"/>
      <c r="IO387" s="43"/>
      <c r="IP387" s="43"/>
      <c r="IQ387" s="43"/>
      <c r="IR387" s="43"/>
      <c r="IS387" s="43"/>
      <c r="IT387" s="43"/>
      <c r="IU387" s="43"/>
    </row>
    <row r="388" spans="1:255" ht="16.5">
      <c r="A388" s="569" t="s">
        <v>2660</v>
      </c>
      <c r="B388" s="569" t="s">
        <v>2657</v>
      </c>
      <c r="C388" s="570"/>
      <c r="D388" s="570"/>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43"/>
      <c r="CU388" s="43"/>
      <c r="CV388" s="43"/>
      <c r="CW388" s="43"/>
      <c r="CX388" s="43"/>
      <c r="CY388" s="43"/>
      <c r="CZ388" s="43"/>
      <c r="DA388" s="43"/>
      <c r="DB388" s="43"/>
      <c r="DC388" s="43"/>
      <c r="DD388" s="43"/>
      <c r="DE388" s="43"/>
      <c r="DF388" s="43"/>
      <c r="DG388" s="43"/>
      <c r="DH388" s="43"/>
      <c r="DI388" s="43"/>
      <c r="DJ388" s="43"/>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43"/>
      <c r="EJ388" s="43"/>
      <c r="EK388" s="43"/>
      <c r="EL388" s="43"/>
      <c r="EM388" s="43"/>
      <c r="EN388" s="43"/>
      <c r="EO388" s="43"/>
      <c r="EP388" s="43"/>
      <c r="EQ388" s="43"/>
      <c r="ER388" s="43"/>
      <c r="ES388" s="43"/>
      <c r="ET388" s="43"/>
      <c r="EU388" s="43"/>
      <c r="EV388" s="43"/>
      <c r="EW388" s="43"/>
      <c r="EX388" s="43"/>
      <c r="EY388" s="43"/>
      <c r="EZ388" s="43"/>
      <c r="FA388" s="43"/>
      <c r="FB388" s="43"/>
      <c r="FC388" s="43"/>
      <c r="FD388" s="43"/>
      <c r="FE388" s="43"/>
      <c r="FF388" s="43"/>
      <c r="FG388" s="43"/>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43"/>
      <c r="HD388" s="43"/>
      <c r="HE388" s="43"/>
      <c r="HF388" s="43"/>
      <c r="HG388" s="43"/>
      <c r="HH388" s="43"/>
      <c r="HI388" s="43"/>
      <c r="HJ388" s="43"/>
      <c r="HK388" s="43"/>
      <c r="HL388" s="43"/>
      <c r="HM388" s="43"/>
      <c r="HN388" s="43"/>
      <c r="HO388" s="43"/>
      <c r="HP388" s="43"/>
      <c r="HQ388" s="43"/>
      <c r="HR388" s="43"/>
      <c r="HS388" s="43"/>
      <c r="HT388" s="43"/>
      <c r="HU388" s="43"/>
      <c r="HV388" s="43"/>
      <c r="HW388" s="43"/>
      <c r="HX388" s="43"/>
      <c r="HY388" s="43"/>
      <c r="HZ388" s="43"/>
      <c r="IA388" s="43"/>
      <c r="IB388" s="43"/>
      <c r="IC388" s="43"/>
      <c r="ID388" s="43"/>
      <c r="IE388" s="43"/>
      <c r="IF388" s="43"/>
      <c r="IG388" s="43"/>
      <c r="IH388" s="43"/>
      <c r="II388" s="43"/>
      <c r="IJ388" s="43"/>
      <c r="IK388" s="43"/>
      <c r="IL388" s="43"/>
      <c r="IM388" s="43"/>
      <c r="IN388" s="43"/>
      <c r="IO388" s="43"/>
      <c r="IP388" s="43"/>
      <c r="IQ388" s="43"/>
      <c r="IR388" s="43"/>
      <c r="IS388" s="43"/>
      <c r="IT388" s="43"/>
      <c r="IU388" s="43"/>
    </row>
    <row r="389" spans="1:255" ht="16.5">
      <c r="A389" s="189" t="s">
        <v>2661</v>
      </c>
      <c r="B389" s="190"/>
      <c r="C389" s="191">
        <f>DATE(2020,6,20)</f>
        <v>44002</v>
      </c>
      <c r="D389" s="189" t="s">
        <v>1415</v>
      </c>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43"/>
      <c r="CU389" s="43"/>
      <c r="CV389" s="43"/>
      <c r="CW389" s="43"/>
      <c r="CX389" s="43"/>
      <c r="CY389" s="43"/>
      <c r="CZ389" s="43"/>
      <c r="DA389" s="43"/>
      <c r="DB389" s="43"/>
      <c r="DC389" s="43"/>
      <c r="DD389" s="43"/>
      <c r="DE389" s="43"/>
      <c r="DF389" s="43"/>
      <c r="DG389" s="43"/>
      <c r="DH389" s="43"/>
      <c r="DI389" s="43"/>
      <c r="DJ389" s="43"/>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43"/>
      <c r="EJ389" s="43"/>
      <c r="EK389" s="43"/>
      <c r="EL389" s="43"/>
      <c r="EM389" s="43"/>
      <c r="EN389" s="43"/>
      <c r="EO389" s="43"/>
      <c r="EP389" s="43"/>
      <c r="EQ389" s="43"/>
      <c r="ER389" s="43"/>
      <c r="ES389" s="43"/>
      <c r="ET389" s="43"/>
      <c r="EU389" s="43"/>
      <c r="EV389" s="43"/>
      <c r="EW389" s="43"/>
      <c r="EX389" s="43"/>
      <c r="EY389" s="43"/>
      <c r="EZ389" s="43"/>
      <c r="FA389" s="43"/>
      <c r="FB389" s="43"/>
      <c r="FC389" s="43"/>
      <c r="FD389" s="43"/>
      <c r="FE389" s="43"/>
      <c r="FF389" s="43"/>
      <c r="FG389" s="43"/>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43"/>
      <c r="HD389" s="43"/>
      <c r="HE389" s="43"/>
      <c r="HF389" s="43"/>
      <c r="HG389" s="43"/>
      <c r="HH389" s="43"/>
      <c r="HI389" s="43"/>
      <c r="HJ389" s="43"/>
      <c r="HK389" s="43"/>
      <c r="HL389" s="43"/>
      <c r="HM389" s="43"/>
      <c r="HN389" s="43"/>
      <c r="HO389" s="43"/>
      <c r="HP389" s="43"/>
      <c r="HQ389" s="43"/>
      <c r="HR389" s="43"/>
      <c r="HS389" s="43"/>
      <c r="HT389" s="43"/>
      <c r="HU389" s="43"/>
      <c r="HV389" s="43"/>
      <c r="HW389" s="43"/>
      <c r="HX389" s="43"/>
      <c r="HY389" s="43"/>
      <c r="HZ389" s="43"/>
      <c r="IA389" s="43"/>
      <c r="IB389" s="43"/>
      <c r="IC389" s="43"/>
      <c r="ID389" s="43"/>
      <c r="IE389" s="43"/>
      <c r="IF389" s="43"/>
      <c r="IG389" s="43"/>
      <c r="IH389" s="43"/>
      <c r="II389" s="43"/>
      <c r="IJ389" s="43"/>
      <c r="IK389" s="43"/>
      <c r="IL389" s="43"/>
      <c r="IM389" s="43"/>
      <c r="IN389" s="43"/>
      <c r="IO389" s="43"/>
      <c r="IP389" s="43"/>
      <c r="IQ389" s="43"/>
      <c r="IR389" s="43"/>
      <c r="IS389" s="43"/>
      <c r="IT389" s="43"/>
      <c r="IU389" s="43"/>
    </row>
    <row r="390" spans="1:255" ht="16.5">
      <c r="A390" s="569" t="s">
        <v>2664</v>
      </c>
      <c r="B390" s="570"/>
      <c r="C390" s="570"/>
      <c r="D390" s="570"/>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43"/>
      <c r="CU390" s="43"/>
      <c r="CV390" s="43"/>
      <c r="CW390" s="43"/>
      <c r="CX390" s="43"/>
      <c r="CY390" s="43"/>
      <c r="CZ390" s="43"/>
      <c r="DA390" s="43"/>
      <c r="DB390" s="43"/>
      <c r="DC390" s="43"/>
      <c r="DD390" s="43"/>
      <c r="DE390" s="43"/>
      <c r="DF390" s="43"/>
      <c r="DG390" s="43"/>
      <c r="DH390" s="43"/>
      <c r="DI390" s="43"/>
      <c r="DJ390" s="43"/>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43"/>
      <c r="EJ390" s="43"/>
      <c r="EK390" s="43"/>
      <c r="EL390" s="43"/>
      <c r="EM390" s="43"/>
      <c r="EN390" s="43"/>
      <c r="EO390" s="43"/>
      <c r="EP390" s="43"/>
      <c r="EQ390" s="43"/>
      <c r="ER390" s="43"/>
      <c r="ES390" s="43"/>
      <c r="ET390" s="43"/>
      <c r="EU390" s="43"/>
      <c r="EV390" s="43"/>
      <c r="EW390" s="43"/>
      <c r="EX390" s="43"/>
      <c r="EY390" s="43"/>
      <c r="EZ390" s="43"/>
      <c r="FA390" s="43"/>
      <c r="FB390" s="43"/>
      <c r="FC390" s="43"/>
      <c r="FD390" s="43"/>
      <c r="FE390" s="43"/>
      <c r="FF390" s="43"/>
      <c r="FG390" s="43"/>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43"/>
      <c r="HD390" s="43"/>
      <c r="HE390" s="43"/>
      <c r="HF390" s="43"/>
      <c r="HG390" s="43"/>
      <c r="HH390" s="43"/>
      <c r="HI390" s="43"/>
      <c r="HJ390" s="43"/>
      <c r="HK390" s="43"/>
      <c r="HL390" s="43"/>
      <c r="HM390" s="43"/>
      <c r="HN390" s="43"/>
      <c r="HO390" s="43"/>
      <c r="HP390" s="43"/>
      <c r="HQ390" s="43"/>
      <c r="HR390" s="43"/>
      <c r="HS390" s="43"/>
      <c r="HT390" s="43"/>
      <c r="HU390" s="43"/>
      <c r="HV390" s="43"/>
      <c r="HW390" s="43"/>
      <c r="HX390" s="43"/>
      <c r="HY390" s="43"/>
      <c r="HZ390" s="43"/>
      <c r="IA390" s="43"/>
      <c r="IB390" s="43"/>
      <c r="IC390" s="43"/>
      <c r="ID390" s="43"/>
      <c r="IE390" s="43"/>
      <c r="IF390" s="43"/>
      <c r="IG390" s="43"/>
      <c r="IH390" s="43"/>
      <c r="II390" s="43"/>
      <c r="IJ390" s="43"/>
      <c r="IK390" s="43"/>
      <c r="IL390" s="43"/>
      <c r="IM390" s="43"/>
      <c r="IN390" s="43"/>
      <c r="IO390" s="43"/>
      <c r="IP390" s="43"/>
      <c r="IQ390" s="43"/>
      <c r="IR390" s="43"/>
      <c r="IS390" s="43"/>
      <c r="IT390" s="43"/>
      <c r="IU390" s="43"/>
    </row>
    <row r="391" spans="1:255" ht="16.5">
      <c r="A391" s="569" t="s">
        <v>2663</v>
      </c>
      <c r="B391" s="569" t="s">
        <v>2662</v>
      </c>
      <c r="C391" s="570"/>
      <c r="D391" s="570"/>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43"/>
      <c r="CU391" s="43"/>
      <c r="CV391" s="43"/>
      <c r="CW391" s="43"/>
      <c r="CX391" s="43"/>
      <c r="CY391" s="43"/>
      <c r="CZ391" s="43"/>
      <c r="DA391" s="43"/>
      <c r="DB391" s="43"/>
      <c r="DC391" s="43"/>
      <c r="DD391" s="43"/>
      <c r="DE391" s="43"/>
      <c r="DF391" s="43"/>
      <c r="DG391" s="43"/>
      <c r="DH391" s="43"/>
      <c r="DI391" s="43"/>
      <c r="DJ391" s="43"/>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43"/>
      <c r="EJ391" s="43"/>
      <c r="EK391" s="43"/>
      <c r="EL391" s="43"/>
      <c r="EM391" s="43"/>
      <c r="EN391" s="43"/>
      <c r="EO391" s="43"/>
      <c r="EP391" s="43"/>
      <c r="EQ391" s="43"/>
      <c r="ER391" s="43"/>
      <c r="ES391" s="43"/>
      <c r="ET391" s="43"/>
      <c r="EU391" s="43"/>
      <c r="EV391" s="43"/>
      <c r="EW391" s="43"/>
      <c r="EX391" s="43"/>
      <c r="EY391" s="43"/>
      <c r="EZ391" s="43"/>
      <c r="FA391" s="43"/>
      <c r="FB391" s="43"/>
      <c r="FC391" s="43"/>
      <c r="FD391" s="43"/>
      <c r="FE391" s="43"/>
      <c r="FF391" s="43"/>
      <c r="FG391" s="43"/>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43"/>
      <c r="HD391" s="43"/>
      <c r="HE391" s="43"/>
      <c r="HF391" s="43"/>
      <c r="HG391" s="43"/>
      <c r="HH391" s="43"/>
      <c r="HI391" s="43"/>
      <c r="HJ391" s="43"/>
      <c r="HK391" s="43"/>
      <c r="HL391" s="43"/>
      <c r="HM391" s="43"/>
      <c r="HN391" s="43"/>
      <c r="HO391" s="43"/>
      <c r="HP391" s="43"/>
      <c r="HQ391" s="43"/>
      <c r="HR391" s="43"/>
      <c r="HS391" s="43"/>
      <c r="HT391" s="43"/>
      <c r="HU391" s="43"/>
      <c r="HV391" s="43"/>
      <c r="HW391" s="43"/>
      <c r="HX391" s="43"/>
      <c r="HY391" s="43"/>
      <c r="HZ391" s="43"/>
      <c r="IA391" s="43"/>
      <c r="IB391" s="43"/>
      <c r="IC391" s="43"/>
      <c r="ID391" s="43"/>
      <c r="IE391" s="43"/>
      <c r="IF391" s="43"/>
      <c r="IG391" s="43"/>
      <c r="IH391" s="43"/>
      <c r="II391" s="43"/>
      <c r="IJ391" s="43"/>
      <c r="IK391" s="43"/>
      <c r="IL391" s="43"/>
      <c r="IM391" s="43"/>
      <c r="IN391" s="43"/>
      <c r="IO391" s="43"/>
      <c r="IP391" s="43"/>
      <c r="IQ391" s="43"/>
      <c r="IR391" s="43"/>
      <c r="IS391" s="43"/>
      <c r="IT391" s="43"/>
      <c r="IU391" s="43"/>
    </row>
    <row r="392" spans="1:255" ht="15.75" customHeight="1">
      <c r="A392" s="189" t="s">
        <v>2666</v>
      </c>
      <c r="B392" s="190"/>
      <c r="C392" s="191">
        <f>DATE(2020,6,24)</f>
        <v>44006</v>
      </c>
      <c r="D392" s="189" t="s">
        <v>2051</v>
      </c>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43"/>
      <c r="CU392" s="43"/>
      <c r="CV392" s="43"/>
      <c r="CW392" s="43"/>
      <c r="CX392" s="43"/>
      <c r="CY392" s="43"/>
      <c r="CZ392" s="43"/>
      <c r="DA392" s="43"/>
      <c r="DB392" s="43"/>
      <c r="DC392" s="43"/>
      <c r="DD392" s="43"/>
      <c r="DE392" s="43"/>
      <c r="DF392" s="43"/>
      <c r="DG392" s="43"/>
      <c r="DH392" s="43"/>
      <c r="DI392" s="43"/>
      <c r="DJ392" s="43"/>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43"/>
      <c r="EJ392" s="43"/>
      <c r="EK392" s="43"/>
      <c r="EL392" s="43"/>
      <c r="EM392" s="43"/>
      <c r="EN392" s="43"/>
      <c r="EO392" s="43"/>
      <c r="EP392" s="43"/>
      <c r="EQ392" s="43"/>
      <c r="ER392" s="43"/>
      <c r="ES392" s="43"/>
      <c r="ET392" s="43"/>
      <c r="EU392" s="43"/>
      <c r="EV392" s="43"/>
      <c r="EW392" s="43"/>
      <c r="EX392" s="43"/>
      <c r="EY392" s="43"/>
      <c r="EZ392" s="43"/>
      <c r="FA392" s="43"/>
      <c r="FB392" s="43"/>
      <c r="FC392" s="43"/>
      <c r="FD392" s="43"/>
      <c r="FE392" s="43"/>
      <c r="FF392" s="43"/>
      <c r="FG392" s="43"/>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43"/>
      <c r="HD392" s="43"/>
      <c r="HE392" s="43"/>
      <c r="HF392" s="43"/>
      <c r="HG392" s="43"/>
      <c r="HH392" s="43"/>
      <c r="HI392" s="43"/>
      <c r="HJ392" s="43"/>
      <c r="HK392" s="43"/>
      <c r="HL392" s="43"/>
      <c r="HM392" s="43"/>
      <c r="HN392" s="43"/>
      <c r="HO392" s="43"/>
      <c r="HP392" s="43"/>
      <c r="HQ392" s="43"/>
      <c r="HR392" s="43"/>
      <c r="HS392" s="43"/>
      <c r="HT392" s="43"/>
      <c r="HU392" s="43"/>
      <c r="HV392" s="43"/>
      <c r="HW392" s="43"/>
      <c r="HX392" s="43"/>
      <c r="HY392" s="43"/>
      <c r="HZ392" s="43"/>
      <c r="IA392" s="43"/>
      <c r="IB392" s="43"/>
      <c r="IC392" s="43"/>
      <c r="ID392" s="43"/>
      <c r="IE392" s="43"/>
      <c r="IF392" s="43"/>
      <c r="IG392" s="43"/>
      <c r="IH392" s="43"/>
      <c r="II392" s="43"/>
      <c r="IJ392" s="43"/>
      <c r="IK392" s="43"/>
      <c r="IL392" s="43"/>
      <c r="IM392" s="43"/>
      <c r="IN392" s="43"/>
      <c r="IO392" s="43"/>
      <c r="IP392" s="43"/>
      <c r="IQ392" s="43"/>
      <c r="IR392" s="43"/>
      <c r="IS392" s="43"/>
      <c r="IT392" s="43"/>
      <c r="IU392" s="43"/>
    </row>
    <row r="393" spans="1:255" ht="15" customHeight="1">
      <c r="A393" s="515" t="s">
        <v>1867</v>
      </c>
      <c r="B393" s="516"/>
      <c r="C393" s="516"/>
      <c r="D393" s="516"/>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43"/>
      <c r="CU393" s="43"/>
      <c r="CV393" s="43"/>
      <c r="CW393" s="43"/>
      <c r="CX393" s="43"/>
      <c r="CY393" s="43"/>
      <c r="CZ393" s="43"/>
      <c r="DA393" s="43"/>
      <c r="DB393" s="43"/>
      <c r="DC393" s="43"/>
      <c r="DD393" s="43"/>
      <c r="DE393" s="43"/>
      <c r="DF393" s="43"/>
      <c r="DG393" s="43"/>
      <c r="DH393" s="43"/>
      <c r="DI393" s="43"/>
      <c r="DJ393" s="43"/>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43"/>
      <c r="EJ393" s="43"/>
      <c r="EK393" s="43"/>
      <c r="EL393" s="43"/>
      <c r="EM393" s="43"/>
      <c r="EN393" s="43"/>
      <c r="EO393" s="43"/>
      <c r="EP393" s="43"/>
      <c r="EQ393" s="43"/>
      <c r="ER393" s="43"/>
      <c r="ES393" s="43"/>
      <c r="ET393" s="43"/>
      <c r="EU393" s="43"/>
      <c r="EV393" s="43"/>
      <c r="EW393" s="43"/>
      <c r="EX393" s="43"/>
      <c r="EY393" s="43"/>
      <c r="EZ393" s="43"/>
      <c r="FA393" s="43"/>
      <c r="FB393" s="43"/>
      <c r="FC393" s="43"/>
      <c r="FD393" s="43"/>
      <c r="FE393" s="43"/>
      <c r="FF393" s="43"/>
      <c r="FG393" s="43"/>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43"/>
      <c r="HD393" s="43"/>
      <c r="HE393" s="43"/>
      <c r="HF393" s="43"/>
      <c r="HG393" s="43"/>
      <c r="HH393" s="43"/>
      <c r="HI393" s="43"/>
      <c r="HJ393" s="43"/>
      <c r="HK393" s="43"/>
      <c r="HL393" s="43"/>
      <c r="HM393" s="43"/>
      <c r="HN393" s="43"/>
      <c r="HO393" s="43"/>
      <c r="HP393" s="43"/>
      <c r="HQ393" s="43"/>
      <c r="HR393" s="43"/>
      <c r="HS393" s="43"/>
      <c r="HT393" s="43"/>
      <c r="HU393" s="43"/>
      <c r="HV393" s="43"/>
      <c r="HW393" s="43"/>
      <c r="HX393" s="43"/>
      <c r="HY393" s="43"/>
      <c r="HZ393" s="43"/>
      <c r="IA393" s="43"/>
      <c r="IB393" s="43"/>
      <c r="IC393" s="43"/>
      <c r="ID393" s="43"/>
      <c r="IE393" s="43"/>
      <c r="IF393" s="43"/>
      <c r="IG393" s="43"/>
      <c r="IH393" s="43"/>
      <c r="II393" s="43"/>
      <c r="IJ393" s="43"/>
      <c r="IK393" s="43"/>
      <c r="IL393" s="43"/>
      <c r="IM393" s="43"/>
      <c r="IN393" s="43"/>
      <c r="IO393" s="43"/>
      <c r="IP393" s="43"/>
      <c r="IQ393" s="43"/>
      <c r="IR393" s="43"/>
      <c r="IS393" s="43"/>
      <c r="IT393" s="43"/>
      <c r="IU393" s="43"/>
    </row>
    <row r="394" spans="1:255" ht="15" customHeight="1">
      <c r="A394" s="515" t="s">
        <v>2671</v>
      </c>
      <c r="B394" s="516"/>
      <c r="C394" s="516"/>
      <c r="D394" s="516"/>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43"/>
      <c r="CU394" s="43"/>
      <c r="CV394" s="43"/>
      <c r="CW394" s="43"/>
      <c r="CX394" s="43"/>
      <c r="CY394" s="43"/>
      <c r="CZ394" s="43"/>
      <c r="DA394" s="43"/>
      <c r="DB394" s="43"/>
      <c r="DC394" s="43"/>
      <c r="DD394" s="43"/>
      <c r="DE394" s="43"/>
      <c r="DF394" s="43"/>
      <c r="DG394" s="43"/>
      <c r="DH394" s="43"/>
      <c r="DI394" s="43"/>
      <c r="DJ394" s="43"/>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43"/>
      <c r="EJ394" s="43"/>
      <c r="EK394" s="43"/>
      <c r="EL394" s="43"/>
      <c r="EM394" s="43"/>
      <c r="EN394" s="43"/>
      <c r="EO394" s="43"/>
      <c r="EP394" s="43"/>
      <c r="EQ394" s="43"/>
      <c r="ER394" s="43"/>
      <c r="ES394" s="43"/>
      <c r="ET394" s="43"/>
      <c r="EU394" s="43"/>
      <c r="EV394" s="43"/>
      <c r="EW394" s="43"/>
      <c r="EX394" s="43"/>
      <c r="EY394" s="43"/>
      <c r="EZ394" s="43"/>
      <c r="FA394" s="43"/>
      <c r="FB394" s="43"/>
      <c r="FC394" s="43"/>
      <c r="FD394" s="43"/>
      <c r="FE394" s="43"/>
      <c r="FF394" s="43"/>
      <c r="FG394" s="43"/>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43"/>
      <c r="HD394" s="43"/>
      <c r="HE394" s="43"/>
      <c r="HF394" s="43"/>
      <c r="HG394" s="43"/>
      <c r="HH394" s="43"/>
      <c r="HI394" s="43"/>
      <c r="HJ394" s="43"/>
      <c r="HK394" s="43"/>
      <c r="HL394" s="43"/>
      <c r="HM394" s="43"/>
      <c r="HN394" s="43"/>
      <c r="HO394" s="43"/>
      <c r="HP394" s="43"/>
      <c r="HQ394" s="43"/>
      <c r="HR394" s="43"/>
      <c r="HS394" s="43"/>
      <c r="HT394" s="43"/>
      <c r="HU394" s="43"/>
      <c r="HV394" s="43"/>
      <c r="HW394" s="43"/>
      <c r="HX394" s="43"/>
      <c r="HY394" s="43"/>
      <c r="HZ394" s="43"/>
      <c r="IA394" s="43"/>
      <c r="IB394" s="43"/>
      <c r="IC394" s="43"/>
      <c r="ID394" s="43"/>
      <c r="IE394" s="43"/>
      <c r="IF394" s="43"/>
      <c r="IG394" s="43"/>
      <c r="IH394" s="43"/>
      <c r="II394" s="43"/>
      <c r="IJ394" s="43"/>
      <c r="IK394" s="43"/>
      <c r="IL394" s="43"/>
      <c r="IM394" s="43"/>
      <c r="IN394" s="43"/>
      <c r="IO394" s="43"/>
      <c r="IP394" s="43"/>
      <c r="IQ394" s="43"/>
      <c r="IR394" s="43"/>
      <c r="IS394" s="43"/>
      <c r="IT394" s="43"/>
      <c r="IU394" s="43"/>
    </row>
    <row r="395" spans="1:255" ht="15" customHeight="1">
      <c r="A395" s="185" t="s">
        <v>1380</v>
      </c>
      <c r="B395" s="186"/>
      <c r="C395" s="186"/>
      <c r="D395" s="186"/>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43"/>
      <c r="CU395" s="43"/>
      <c r="CV395" s="43"/>
      <c r="CW395" s="43"/>
      <c r="CX395" s="43"/>
      <c r="CY395" s="43"/>
      <c r="CZ395" s="43"/>
      <c r="DA395" s="43"/>
      <c r="DB395" s="43"/>
      <c r="DC395" s="43"/>
      <c r="DD395" s="43"/>
      <c r="DE395" s="43"/>
      <c r="DF395" s="43"/>
      <c r="DG395" s="43"/>
      <c r="DH395" s="43"/>
      <c r="DI395" s="43"/>
      <c r="DJ395" s="43"/>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43"/>
      <c r="EJ395" s="43"/>
      <c r="EK395" s="43"/>
      <c r="EL395" s="43"/>
      <c r="EM395" s="43"/>
      <c r="EN395" s="43"/>
      <c r="EO395" s="43"/>
      <c r="EP395" s="43"/>
      <c r="EQ395" s="43"/>
      <c r="ER395" s="43"/>
      <c r="ES395" s="43"/>
      <c r="ET395" s="43"/>
      <c r="EU395" s="43"/>
      <c r="EV395" s="43"/>
      <c r="EW395" s="43"/>
      <c r="EX395" s="43"/>
      <c r="EY395" s="43"/>
      <c r="EZ395" s="43"/>
      <c r="FA395" s="43"/>
      <c r="FB395" s="43"/>
      <c r="FC395" s="43"/>
      <c r="FD395" s="43"/>
      <c r="FE395" s="43"/>
      <c r="FF395" s="43"/>
      <c r="FG395" s="43"/>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43"/>
      <c r="HD395" s="43"/>
      <c r="HE395" s="43"/>
      <c r="HF395" s="43"/>
      <c r="HG395" s="43"/>
      <c r="HH395" s="43"/>
      <c r="HI395" s="43"/>
      <c r="HJ395" s="43"/>
      <c r="HK395" s="43"/>
      <c r="HL395" s="43"/>
      <c r="HM395" s="43"/>
      <c r="HN395" s="43"/>
      <c r="HO395" s="43"/>
      <c r="HP395" s="43"/>
      <c r="HQ395" s="43"/>
      <c r="HR395" s="43"/>
      <c r="HS395" s="43"/>
      <c r="HT395" s="43"/>
      <c r="HU395" s="43"/>
      <c r="HV395" s="43"/>
      <c r="HW395" s="43"/>
      <c r="HX395" s="43"/>
      <c r="HY395" s="43"/>
      <c r="HZ395" s="43"/>
      <c r="IA395" s="43"/>
      <c r="IB395" s="43"/>
      <c r="IC395" s="43"/>
      <c r="ID395" s="43"/>
      <c r="IE395" s="43"/>
      <c r="IF395" s="43"/>
      <c r="IG395" s="43"/>
      <c r="IH395" s="43"/>
      <c r="II395" s="43"/>
      <c r="IJ395" s="43"/>
      <c r="IK395" s="43"/>
      <c r="IL395" s="43"/>
      <c r="IM395" s="43"/>
      <c r="IN395" s="43"/>
      <c r="IO395" s="43"/>
      <c r="IP395" s="43"/>
      <c r="IQ395" s="43"/>
      <c r="IR395" s="43"/>
      <c r="IS395" s="43"/>
      <c r="IT395" s="43"/>
      <c r="IU395" s="43"/>
    </row>
    <row r="396" spans="1:255" ht="15" customHeight="1">
      <c r="A396" s="185" t="s">
        <v>2667</v>
      </c>
      <c r="B396" s="186"/>
      <c r="C396" s="186"/>
      <c r="D396" s="186"/>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43"/>
      <c r="CU396" s="43"/>
      <c r="CV396" s="43"/>
      <c r="CW396" s="43"/>
      <c r="CX396" s="43"/>
      <c r="CY396" s="43"/>
      <c r="CZ396" s="43"/>
      <c r="DA396" s="43"/>
      <c r="DB396" s="43"/>
      <c r="DC396" s="43"/>
      <c r="DD396" s="43"/>
      <c r="DE396" s="43"/>
      <c r="DF396" s="43"/>
      <c r="DG396" s="43"/>
      <c r="DH396" s="43"/>
      <c r="DI396" s="43"/>
      <c r="DJ396" s="43"/>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43"/>
      <c r="EJ396" s="43"/>
      <c r="EK396" s="43"/>
      <c r="EL396" s="43"/>
      <c r="EM396" s="43"/>
      <c r="EN396" s="43"/>
      <c r="EO396" s="43"/>
      <c r="EP396" s="43"/>
      <c r="EQ396" s="43"/>
      <c r="ER396" s="43"/>
      <c r="ES396" s="43"/>
      <c r="ET396" s="43"/>
      <c r="EU396" s="43"/>
      <c r="EV396" s="43"/>
      <c r="EW396" s="43"/>
      <c r="EX396" s="43"/>
      <c r="EY396" s="43"/>
      <c r="EZ396" s="43"/>
      <c r="FA396" s="43"/>
      <c r="FB396" s="43"/>
      <c r="FC396" s="43"/>
      <c r="FD396" s="43"/>
      <c r="FE396" s="43"/>
      <c r="FF396" s="43"/>
      <c r="FG396" s="43"/>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43"/>
      <c r="HD396" s="43"/>
      <c r="HE396" s="43"/>
      <c r="HF396" s="43"/>
      <c r="HG396" s="43"/>
      <c r="HH396" s="43"/>
      <c r="HI396" s="43"/>
      <c r="HJ396" s="43"/>
      <c r="HK396" s="43"/>
      <c r="HL396" s="43"/>
      <c r="HM396" s="43"/>
      <c r="HN396" s="43"/>
      <c r="HO396" s="43"/>
      <c r="HP396" s="43"/>
      <c r="HQ396" s="43"/>
      <c r="HR396" s="43"/>
      <c r="HS396" s="43"/>
      <c r="HT396" s="43"/>
      <c r="HU396" s="43"/>
      <c r="HV396" s="43"/>
      <c r="HW396" s="43"/>
      <c r="HX396" s="43"/>
      <c r="HY396" s="43"/>
      <c r="HZ396" s="43"/>
      <c r="IA396" s="43"/>
      <c r="IB396" s="43"/>
      <c r="IC396" s="43"/>
      <c r="ID396" s="43"/>
      <c r="IE396" s="43"/>
      <c r="IF396" s="43"/>
      <c r="IG396" s="43"/>
      <c r="IH396" s="43"/>
      <c r="II396" s="43"/>
      <c r="IJ396" s="43"/>
      <c r="IK396" s="43"/>
      <c r="IL396" s="43"/>
      <c r="IM396" s="43"/>
      <c r="IN396" s="43"/>
      <c r="IO396" s="43"/>
      <c r="IP396" s="43"/>
      <c r="IQ396" s="43"/>
      <c r="IR396" s="43"/>
      <c r="IS396" s="43"/>
      <c r="IT396" s="43"/>
      <c r="IU396" s="43"/>
    </row>
    <row r="397" spans="1:255" ht="15" customHeight="1">
      <c r="A397" s="185" t="s">
        <v>1837</v>
      </c>
      <c r="B397" s="186"/>
      <c r="C397" s="186"/>
      <c r="D397" s="186"/>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43"/>
      <c r="CU397" s="43"/>
      <c r="CV397" s="43"/>
      <c r="CW397" s="43"/>
      <c r="CX397" s="43"/>
      <c r="CY397" s="43"/>
      <c r="CZ397" s="43"/>
      <c r="DA397" s="43"/>
      <c r="DB397" s="43"/>
      <c r="DC397" s="43"/>
      <c r="DD397" s="43"/>
      <c r="DE397" s="43"/>
      <c r="DF397" s="43"/>
      <c r="DG397" s="43"/>
      <c r="DH397" s="43"/>
      <c r="DI397" s="43"/>
      <c r="DJ397" s="43"/>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43"/>
      <c r="EJ397" s="43"/>
      <c r="EK397" s="43"/>
      <c r="EL397" s="43"/>
      <c r="EM397" s="43"/>
      <c r="EN397" s="43"/>
      <c r="EO397" s="43"/>
      <c r="EP397" s="43"/>
      <c r="EQ397" s="43"/>
      <c r="ER397" s="43"/>
      <c r="ES397" s="43"/>
      <c r="ET397" s="43"/>
      <c r="EU397" s="43"/>
      <c r="EV397" s="43"/>
      <c r="EW397" s="43"/>
      <c r="EX397" s="43"/>
      <c r="EY397" s="43"/>
      <c r="EZ397" s="43"/>
      <c r="FA397" s="43"/>
      <c r="FB397" s="43"/>
      <c r="FC397" s="43"/>
      <c r="FD397" s="43"/>
      <c r="FE397" s="43"/>
      <c r="FF397" s="43"/>
      <c r="FG397" s="43"/>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43"/>
      <c r="HD397" s="43"/>
      <c r="HE397" s="43"/>
      <c r="HF397" s="43"/>
      <c r="HG397" s="43"/>
      <c r="HH397" s="43"/>
      <c r="HI397" s="43"/>
      <c r="HJ397" s="43"/>
      <c r="HK397" s="43"/>
      <c r="HL397" s="43"/>
      <c r="HM397" s="43"/>
      <c r="HN397" s="43"/>
      <c r="HO397" s="43"/>
      <c r="HP397" s="43"/>
      <c r="HQ397" s="43"/>
      <c r="HR397" s="43"/>
      <c r="HS397" s="43"/>
      <c r="HT397" s="43"/>
      <c r="HU397" s="43"/>
      <c r="HV397" s="43"/>
      <c r="HW397" s="43"/>
      <c r="HX397" s="43"/>
      <c r="HY397" s="43"/>
      <c r="HZ397" s="43"/>
      <c r="IA397" s="43"/>
      <c r="IB397" s="43"/>
      <c r="IC397" s="43"/>
      <c r="ID397" s="43"/>
      <c r="IE397" s="43"/>
      <c r="IF397" s="43"/>
      <c r="IG397" s="43"/>
      <c r="IH397" s="43"/>
      <c r="II397" s="43"/>
      <c r="IJ397" s="43"/>
      <c r="IK397" s="43"/>
      <c r="IL397" s="43"/>
      <c r="IM397" s="43"/>
      <c r="IN397" s="43"/>
      <c r="IO397" s="43"/>
      <c r="IP397" s="43"/>
      <c r="IQ397" s="43"/>
      <c r="IR397" s="43"/>
      <c r="IS397" s="43"/>
      <c r="IT397" s="43"/>
      <c r="IU397" s="43"/>
    </row>
    <row r="398" spans="1:255" ht="15" customHeight="1">
      <c r="A398" s="185" t="s">
        <v>2674</v>
      </c>
      <c r="B398" s="186"/>
      <c r="C398" s="186"/>
      <c r="D398" s="186"/>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43"/>
      <c r="CU398" s="43"/>
      <c r="CV398" s="43"/>
      <c r="CW398" s="43"/>
      <c r="CX398" s="43"/>
      <c r="CY398" s="43"/>
      <c r="CZ398" s="43"/>
      <c r="DA398" s="43"/>
      <c r="DB398" s="43"/>
      <c r="DC398" s="43"/>
      <c r="DD398" s="43"/>
      <c r="DE398" s="43"/>
      <c r="DF398" s="43"/>
      <c r="DG398" s="43"/>
      <c r="DH398" s="43"/>
      <c r="DI398" s="43"/>
      <c r="DJ398" s="43"/>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43"/>
      <c r="EJ398" s="43"/>
      <c r="EK398" s="43"/>
      <c r="EL398" s="43"/>
      <c r="EM398" s="43"/>
      <c r="EN398" s="43"/>
      <c r="EO398" s="43"/>
      <c r="EP398" s="43"/>
      <c r="EQ398" s="43"/>
      <c r="ER398" s="43"/>
      <c r="ES398" s="43"/>
      <c r="ET398" s="43"/>
      <c r="EU398" s="43"/>
      <c r="EV398" s="43"/>
      <c r="EW398" s="43"/>
      <c r="EX398" s="43"/>
      <c r="EY398" s="43"/>
      <c r="EZ398" s="43"/>
      <c r="FA398" s="43"/>
      <c r="FB398" s="43"/>
      <c r="FC398" s="43"/>
      <c r="FD398" s="43"/>
      <c r="FE398" s="43"/>
      <c r="FF398" s="43"/>
      <c r="FG398" s="43"/>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43"/>
      <c r="HD398" s="43"/>
      <c r="HE398" s="43"/>
      <c r="HF398" s="43"/>
      <c r="HG398" s="43"/>
      <c r="HH398" s="43"/>
      <c r="HI398" s="43"/>
      <c r="HJ398" s="43"/>
      <c r="HK398" s="43"/>
      <c r="HL398" s="43"/>
      <c r="HM398" s="43"/>
      <c r="HN398" s="43"/>
      <c r="HO398" s="43"/>
      <c r="HP398" s="43"/>
      <c r="HQ398" s="43"/>
      <c r="HR398" s="43"/>
      <c r="HS398" s="43"/>
      <c r="HT398" s="43"/>
      <c r="HU398" s="43"/>
      <c r="HV398" s="43"/>
      <c r="HW398" s="43"/>
      <c r="HX398" s="43"/>
      <c r="HY398" s="43"/>
      <c r="HZ398" s="43"/>
      <c r="IA398" s="43"/>
      <c r="IB398" s="43"/>
      <c r="IC398" s="43"/>
      <c r="ID398" s="43"/>
      <c r="IE398" s="43"/>
      <c r="IF398" s="43"/>
      <c r="IG398" s="43"/>
      <c r="IH398" s="43"/>
      <c r="II398" s="43"/>
      <c r="IJ398" s="43"/>
      <c r="IK398" s="43"/>
      <c r="IL398" s="43"/>
      <c r="IM398" s="43"/>
      <c r="IN398" s="43"/>
      <c r="IO398" s="43"/>
      <c r="IP398" s="43"/>
      <c r="IQ398" s="43"/>
      <c r="IR398" s="43"/>
      <c r="IS398" s="43"/>
      <c r="IT398" s="43"/>
      <c r="IU398" s="43"/>
    </row>
    <row r="399" spans="1:255" ht="16.5">
      <c r="A399" s="569" t="s">
        <v>2675</v>
      </c>
      <c r="B399" s="570"/>
      <c r="C399" s="570"/>
      <c r="D399" s="570"/>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43"/>
      <c r="CU399" s="43"/>
      <c r="CV399" s="43"/>
      <c r="CW399" s="43"/>
      <c r="CX399" s="43"/>
      <c r="CY399" s="43"/>
      <c r="CZ399" s="43"/>
      <c r="DA399" s="43"/>
      <c r="DB399" s="43"/>
      <c r="DC399" s="43"/>
      <c r="DD399" s="43"/>
      <c r="DE399" s="43"/>
      <c r="DF399" s="43"/>
      <c r="DG399" s="43"/>
      <c r="DH399" s="43"/>
      <c r="DI399" s="43"/>
      <c r="DJ399" s="43"/>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43"/>
      <c r="EJ399" s="43"/>
      <c r="EK399" s="43"/>
      <c r="EL399" s="43"/>
      <c r="EM399" s="43"/>
      <c r="EN399" s="43"/>
      <c r="EO399" s="43"/>
      <c r="EP399" s="43"/>
      <c r="EQ399" s="43"/>
      <c r="ER399" s="43"/>
      <c r="ES399" s="43"/>
      <c r="ET399" s="43"/>
      <c r="EU399" s="43"/>
      <c r="EV399" s="43"/>
      <c r="EW399" s="43"/>
      <c r="EX399" s="43"/>
      <c r="EY399" s="43"/>
      <c r="EZ399" s="43"/>
      <c r="FA399" s="43"/>
      <c r="FB399" s="43"/>
      <c r="FC399" s="43"/>
      <c r="FD399" s="43"/>
      <c r="FE399" s="43"/>
      <c r="FF399" s="43"/>
      <c r="FG399" s="43"/>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43"/>
      <c r="HD399" s="43"/>
      <c r="HE399" s="43"/>
      <c r="HF399" s="43"/>
      <c r="HG399" s="43"/>
      <c r="HH399" s="43"/>
      <c r="HI399" s="43"/>
      <c r="HJ399" s="43"/>
      <c r="HK399" s="43"/>
      <c r="HL399" s="43"/>
      <c r="HM399" s="43"/>
      <c r="HN399" s="43"/>
      <c r="HO399" s="43"/>
      <c r="HP399" s="43"/>
      <c r="HQ399" s="43"/>
      <c r="HR399" s="43"/>
      <c r="HS399" s="43"/>
      <c r="HT399" s="43"/>
      <c r="HU399" s="43"/>
      <c r="HV399" s="43"/>
      <c r="HW399" s="43"/>
      <c r="HX399" s="43"/>
      <c r="HY399" s="43"/>
      <c r="HZ399" s="43"/>
      <c r="IA399" s="43"/>
      <c r="IB399" s="43"/>
      <c r="IC399" s="43"/>
      <c r="ID399" s="43"/>
      <c r="IE399" s="43"/>
      <c r="IF399" s="43"/>
      <c r="IG399" s="43"/>
      <c r="IH399" s="43"/>
      <c r="II399" s="43"/>
      <c r="IJ399" s="43"/>
      <c r="IK399" s="43"/>
      <c r="IL399" s="43"/>
      <c r="IM399" s="43"/>
      <c r="IN399" s="43"/>
      <c r="IO399" s="43"/>
      <c r="IP399" s="43"/>
      <c r="IQ399" s="43"/>
      <c r="IR399" s="43"/>
      <c r="IS399" s="43"/>
      <c r="IT399" s="43"/>
      <c r="IU399" s="43"/>
    </row>
    <row r="400" spans="1:255" ht="16.5">
      <c r="A400" s="185" t="s">
        <v>2677</v>
      </c>
      <c r="B400" s="570"/>
      <c r="C400" s="570"/>
      <c r="D400" s="570"/>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43"/>
      <c r="CU400" s="43"/>
      <c r="CV400" s="43"/>
      <c r="CW400" s="43"/>
      <c r="CX400" s="43"/>
      <c r="CY400" s="43"/>
      <c r="CZ400" s="43"/>
      <c r="DA400" s="43"/>
      <c r="DB400" s="43"/>
      <c r="DC400" s="43"/>
      <c r="DD400" s="43"/>
      <c r="DE400" s="43"/>
      <c r="DF400" s="43"/>
      <c r="DG400" s="43"/>
      <c r="DH400" s="43"/>
      <c r="DI400" s="43"/>
      <c r="DJ400" s="43"/>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43"/>
      <c r="EJ400" s="43"/>
      <c r="EK400" s="43"/>
      <c r="EL400" s="43"/>
      <c r="EM400" s="43"/>
      <c r="EN400" s="43"/>
      <c r="EO400" s="43"/>
      <c r="EP400" s="43"/>
      <c r="EQ400" s="43"/>
      <c r="ER400" s="43"/>
      <c r="ES400" s="43"/>
      <c r="ET400" s="43"/>
      <c r="EU400" s="43"/>
      <c r="EV400" s="43"/>
      <c r="EW400" s="43"/>
      <c r="EX400" s="43"/>
      <c r="EY400" s="43"/>
      <c r="EZ400" s="43"/>
      <c r="FA400" s="43"/>
      <c r="FB400" s="43"/>
      <c r="FC400" s="43"/>
      <c r="FD400" s="43"/>
      <c r="FE400" s="43"/>
      <c r="FF400" s="43"/>
      <c r="FG400" s="43"/>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43"/>
      <c r="HD400" s="43"/>
      <c r="HE400" s="43"/>
      <c r="HF400" s="43"/>
      <c r="HG400" s="43"/>
      <c r="HH400" s="43"/>
      <c r="HI400" s="43"/>
      <c r="HJ400" s="43"/>
      <c r="HK400" s="43"/>
      <c r="HL400" s="43"/>
      <c r="HM400" s="43"/>
      <c r="HN400" s="43"/>
      <c r="HO400" s="43"/>
      <c r="HP400" s="43"/>
      <c r="HQ400" s="43"/>
      <c r="HR400" s="43"/>
      <c r="HS400" s="43"/>
      <c r="HT400" s="43"/>
      <c r="HU400" s="43"/>
      <c r="HV400" s="43"/>
      <c r="HW400" s="43"/>
      <c r="HX400" s="43"/>
      <c r="HY400" s="43"/>
      <c r="HZ400" s="43"/>
      <c r="IA400" s="43"/>
      <c r="IB400" s="43"/>
      <c r="IC400" s="43"/>
      <c r="ID400" s="43"/>
      <c r="IE400" s="43"/>
      <c r="IF400" s="43"/>
      <c r="IG400" s="43"/>
      <c r="IH400" s="43"/>
      <c r="II400" s="43"/>
      <c r="IJ400" s="43"/>
      <c r="IK400" s="43"/>
      <c r="IL400" s="43"/>
      <c r="IM400" s="43"/>
      <c r="IN400" s="43"/>
      <c r="IO400" s="43"/>
      <c r="IP400" s="43"/>
      <c r="IQ400" s="43"/>
      <c r="IR400" s="43"/>
      <c r="IS400" s="43"/>
      <c r="IT400" s="43"/>
      <c r="IU400" s="43"/>
    </row>
    <row r="401" spans="1:255" ht="15.75" customHeight="1">
      <c r="A401" s="189" t="s">
        <v>2687</v>
      </c>
      <c r="B401" s="190"/>
      <c r="C401" s="191">
        <f>DATE(2020,7,1)</f>
        <v>44013</v>
      </c>
      <c r="D401" s="189" t="s">
        <v>2051</v>
      </c>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43"/>
      <c r="CU401" s="43"/>
      <c r="CV401" s="43"/>
      <c r="CW401" s="43"/>
      <c r="CX401" s="43"/>
      <c r="CY401" s="43"/>
      <c r="CZ401" s="43"/>
      <c r="DA401" s="43"/>
      <c r="DB401" s="43"/>
      <c r="DC401" s="43"/>
      <c r="DD401" s="43"/>
      <c r="DE401" s="43"/>
      <c r="DF401" s="43"/>
      <c r="DG401" s="43"/>
      <c r="DH401" s="43"/>
      <c r="DI401" s="43"/>
      <c r="DJ401" s="43"/>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43"/>
      <c r="EJ401" s="43"/>
      <c r="EK401" s="43"/>
      <c r="EL401" s="43"/>
      <c r="EM401" s="43"/>
      <c r="EN401" s="43"/>
      <c r="EO401" s="43"/>
      <c r="EP401" s="43"/>
      <c r="EQ401" s="43"/>
      <c r="ER401" s="43"/>
      <c r="ES401" s="43"/>
      <c r="ET401" s="43"/>
      <c r="EU401" s="43"/>
      <c r="EV401" s="43"/>
      <c r="EW401" s="43"/>
      <c r="EX401" s="43"/>
      <c r="EY401" s="43"/>
      <c r="EZ401" s="43"/>
      <c r="FA401" s="43"/>
      <c r="FB401" s="43"/>
      <c r="FC401" s="43"/>
      <c r="FD401" s="43"/>
      <c r="FE401" s="43"/>
      <c r="FF401" s="43"/>
      <c r="FG401" s="43"/>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43"/>
      <c r="HD401" s="43"/>
      <c r="HE401" s="43"/>
      <c r="HF401" s="43"/>
      <c r="HG401" s="43"/>
      <c r="HH401" s="43"/>
      <c r="HI401" s="43"/>
      <c r="HJ401" s="43"/>
      <c r="HK401" s="43"/>
      <c r="HL401" s="43"/>
      <c r="HM401" s="43"/>
      <c r="HN401" s="43"/>
      <c r="HO401" s="43"/>
      <c r="HP401" s="43"/>
      <c r="HQ401" s="43"/>
      <c r="HR401" s="43"/>
      <c r="HS401" s="43"/>
      <c r="HT401" s="43"/>
      <c r="HU401" s="43"/>
      <c r="HV401" s="43"/>
      <c r="HW401" s="43"/>
      <c r="HX401" s="43"/>
      <c r="HY401" s="43"/>
      <c r="HZ401" s="43"/>
      <c r="IA401" s="43"/>
      <c r="IB401" s="43"/>
      <c r="IC401" s="43"/>
      <c r="ID401" s="43"/>
      <c r="IE401" s="43"/>
      <c r="IF401" s="43"/>
      <c r="IG401" s="43"/>
      <c r="IH401" s="43"/>
      <c r="II401" s="43"/>
      <c r="IJ401" s="43"/>
      <c r="IK401" s="43"/>
      <c r="IL401" s="43"/>
      <c r="IM401" s="43"/>
      <c r="IN401" s="43"/>
      <c r="IO401" s="43"/>
      <c r="IP401" s="43"/>
      <c r="IQ401" s="43"/>
      <c r="IR401" s="43"/>
      <c r="IS401" s="43"/>
      <c r="IT401" s="43"/>
      <c r="IU401" s="43"/>
    </row>
    <row r="402" spans="1:255" ht="16.5">
      <c r="A402" s="569" t="s">
        <v>2688</v>
      </c>
      <c r="B402" s="570"/>
      <c r="C402" s="570"/>
      <c r="D402" s="570"/>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43"/>
      <c r="CU402" s="43"/>
      <c r="CV402" s="43"/>
      <c r="CW402" s="43"/>
      <c r="CX402" s="43"/>
      <c r="CY402" s="43"/>
      <c r="CZ402" s="43"/>
      <c r="DA402" s="43"/>
      <c r="DB402" s="43"/>
      <c r="DC402" s="43"/>
      <c r="DD402" s="43"/>
      <c r="DE402" s="43"/>
      <c r="DF402" s="43"/>
      <c r="DG402" s="43"/>
      <c r="DH402" s="43"/>
      <c r="DI402" s="43"/>
      <c r="DJ402" s="43"/>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43"/>
      <c r="EJ402" s="43"/>
      <c r="EK402" s="43"/>
      <c r="EL402" s="43"/>
      <c r="EM402" s="43"/>
      <c r="EN402" s="43"/>
      <c r="EO402" s="43"/>
      <c r="EP402" s="43"/>
      <c r="EQ402" s="43"/>
      <c r="ER402" s="43"/>
      <c r="ES402" s="43"/>
      <c r="ET402" s="43"/>
      <c r="EU402" s="43"/>
      <c r="EV402" s="43"/>
      <c r="EW402" s="43"/>
      <c r="EX402" s="43"/>
      <c r="EY402" s="43"/>
      <c r="EZ402" s="43"/>
      <c r="FA402" s="43"/>
      <c r="FB402" s="43"/>
      <c r="FC402" s="43"/>
      <c r="FD402" s="43"/>
      <c r="FE402" s="43"/>
      <c r="FF402" s="43"/>
      <c r="FG402" s="43"/>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43"/>
      <c r="HD402" s="43"/>
      <c r="HE402" s="43"/>
      <c r="HF402" s="43"/>
      <c r="HG402" s="43"/>
      <c r="HH402" s="43"/>
      <c r="HI402" s="43"/>
      <c r="HJ402" s="43"/>
      <c r="HK402" s="43"/>
      <c r="HL402" s="43"/>
      <c r="HM402" s="43"/>
      <c r="HN402" s="43"/>
      <c r="HO402" s="43"/>
      <c r="HP402" s="43"/>
      <c r="HQ402" s="43"/>
      <c r="HR402" s="43"/>
      <c r="HS402" s="43"/>
      <c r="HT402" s="43"/>
      <c r="HU402" s="43"/>
      <c r="HV402" s="43"/>
      <c r="HW402" s="43"/>
      <c r="HX402" s="43"/>
      <c r="HY402" s="43"/>
      <c r="HZ402" s="43"/>
      <c r="IA402" s="43"/>
      <c r="IB402" s="43"/>
      <c r="IC402" s="43"/>
      <c r="ID402" s="43"/>
      <c r="IE402" s="43"/>
      <c r="IF402" s="43"/>
      <c r="IG402" s="43"/>
      <c r="IH402" s="43"/>
      <c r="II402" s="43"/>
      <c r="IJ402" s="43"/>
      <c r="IK402" s="43"/>
      <c r="IL402" s="43"/>
      <c r="IM402" s="43"/>
      <c r="IN402" s="43"/>
      <c r="IO402" s="43"/>
      <c r="IP402" s="43"/>
      <c r="IQ402" s="43"/>
      <c r="IR402" s="43"/>
      <c r="IS402" s="43"/>
      <c r="IT402" s="43"/>
      <c r="IU402" s="43"/>
    </row>
    <row r="403" spans="1:255" ht="16.5">
      <c r="A403" s="569" t="s">
        <v>2689</v>
      </c>
      <c r="B403" s="570"/>
      <c r="C403" s="570"/>
      <c r="D403" s="570"/>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43"/>
      <c r="CU403" s="43"/>
      <c r="CV403" s="43"/>
      <c r="CW403" s="43"/>
      <c r="CX403" s="43"/>
      <c r="CY403" s="43"/>
      <c r="CZ403" s="43"/>
      <c r="DA403" s="43"/>
      <c r="DB403" s="43"/>
      <c r="DC403" s="43"/>
      <c r="DD403" s="43"/>
      <c r="DE403" s="43"/>
      <c r="DF403" s="43"/>
      <c r="DG403" s="43"/>
      <c r="DH403" s="43"/>
      <c r="DI403" s="43"/>
      <c r="DJ403" s="43"/>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43"/>
      <c r="EJ403" s="43"/>
      <c r="EK403" s="43"/>
      <c r="EL403" s="43"/>
      <c r="EM403" s="43"/>
      <c r="EN403" s="43"/>
      <c r="EO403" s="43"/>
      <c r="EP403" s="43"/>
      <c r="EQ403" s="43"/>
      <c r="ER403" s="43"/>
      <c r="ES403" s="43"/>
      <c r="ET403" s="43"/>
      <c r="EU403" s="43"/>
      <c r="EV403" s="43"/>
      <c r="EW403" s="43"/>
      <c r="EX403" s="43"/>
      <c r="EY403" s="43"/>
      <c r="EZ403" s="43"/>
      <c r="FA403" s="43"/>
      <c r="FB403" s="43"/>
      <c r="FC403" s="43"/>
      <c r="FD403" s="43"/>
      <c r="FE403" s="43"/>
      <c r="FF403" s="43"/>
      <c r="FG403" s="43"/>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43"/>
      <c r="HD403" s="43"/>
      <c r="HE403" s="43"/>
      <c r="HF403" s="43"/>
      <c r="HG403" s="43"/>
      <c r="HH403" s="43"/>
      <c r="HI403" s="43"/>
      <c r="HJ403" s="43"/>
      <c r="HK403" s="43"/>
      <c r="HL403" s="43"/>
      <c r="HM403" s="43"/>
      <c r="HN403" s="43"/>
      <c r="HO403" s="43"/>
      <c r="HP403" s="43"/>
      <c r="HQ403" s="43"/>
      <c r="HR403" s="43"/>
      <c r="HS403" s="43"/>
      <c r="HT403" s="43"/>
      <c r="HU403" s="43"/>
      <c r="HV403" s="43"/>
      <c r="HW403" s="43"/>
      <c r="HX403" s="43"/>
      <c r="HY403" s="43"/>
      <c r="HZ403" s="43"/>
      <c r="IA403" s="43"/>
      <c r="IB403" s="43"/>
      <c r="IC403" s="43"/>
      <c r="ID403" s="43"/>
      <c r="IE403" s="43"/>
      <c r="IF403" s="43"/>
      <c r="IG403" s="43"/>
      <c r="IH403" s="43"/>
      <c r="II403" s="43"/>
      <c r="IJ403" s="43"/>
      <c r="IK403" s="43"/>
      <c r="IL403" s="43"/>
      <c r="IM403" s="43"/>
      <c r="IN403" s="43"/>
      <c r="IO403" s="43"/>
      <c r="IP403" s="43"/>
      <c r="IQ403" s="43"/>
      <c r="IR403" s="43"/>
      <c r="IS403" s="43"/>
      <c r="IT403" s="43"/>
      <c r="IU403" s="43"/>
    </row>
    <row r="404" spans="1:255" ht="16.5">
      <c r="A404" s="569" t="s">
        <v>2690</v>
      </c>
      <c r="B404" s="570"/>
      <c r="C404" s="570"/>
      <c r="D404" s="570"/>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43"/>
      <c r="CU404" s="43"/>
      <c r="CV404" s="43"/>
      <c r="CW404" s="43"/>
      <c r="CX404" s="43"/>
      <c r="CY404" s="43"/>
      <c r="CZ404" s="43"/>
      <c r="DA404" s="43"/>
      <c r="DB404" s="43"/>
      <c r="DC404" s="43"/>
      <c r="DD404" s="43"/>
      <c r="DE404" s="43"/>
      <c r="DF404" s="43"/>
      <c r="DG404" s="43"/>
      <c r="DH404" s="43"/>
      <c r="DI404" s="43"/>
      <c r="DJ404" s="43"/>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43"/>
      <c r="EJ404" s="43"/>
      <c r="EK404" s="43"/>
      <c r="EL404" s="43"/>
      <c r="EM404" s="43"/>
      <c r="EN404" s="43"/>
      <c r="EO404" s="43"/>
      <c r="EP404" s="43"/>
      <c r="EQ404" s="43"/>
      <c r="ER404" s="43"/>
      <c r="ES404" s="43"/>
      <c r="ET404" s="43"/>
      <c r="EU404" s="43"/>
      <c r="EV404" s="43"/>
      <c r="EW404" s="43"/>
      <c r="EX404" s="43"/>
      <c r="EY404" s="43"/>
      <c r="EZ404" s="43"/>
      <c r="FA404" s="43"/>
      <c r="FB404" s="43"/>
      <c r="FC404" s="43"/>
      <c r="FD404" s="43"/>
      <c r="FE404" s="43"/>
      <c r="FF404" s="43"/>
      <c r="FG404" s="43"/>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43"/>
      <c r="HD404" s="43"/>
      <c r="HE404" s="43"/>
      <c r="HF404" s="43"/>
      <c r="HG404" s="43"/>
      <c r="HH404" s="43"/>
      <c r="HI404" s="43"/>
      <c r="HJ404" s="43"/>
      <c r="HK404" s="43"/>
      <c r="HL404" s="43"/>
      <c r="HM404" s="43"/>
      <c r="HN404" s="43"/>
      <c r="HO404" s="43"/>
      <c r="HP404" s="43"/>
      <c r="HQ404" s="43"/>
      <c r="HR404" s="43"/>
      <c r="HS404" s="43"/>
      <c r="HT404" s="43"/>
      <c r="HU404" s="43"/>
      <c r="HV404" s="43"/>
      <c r="HW404" s="43"/>
      <c r="HX404" s="43"/>
      <c r="HY404" s="43"/>
      <c r="HZ404" s="43"/>
      <c r="IA404" s="43"/>
      <c r="IB404" s="43"/>
      <c r="IC404" s="43"/>
      <c r="ID404" s="43"/>
      <c r="IE404" s="43"/>
      <c r="IF404" s="43"/>
      <c r="IG404" s="43"/>
      <c r="IH404" s="43"/>
      <c r="II404" s="43"/>
      <c r="IJ404" s="43"/>
      <c r="IK404" s="43"/>
      <c r="IL404" s="43"/>
      <c r="IM404" s="43"/>
      <c r="IN404" s="43"/>
      <c r="IO404" s="43"/>
      <c r="IP404" s="43"/>
      <c r="IQ404" s="43"/>
      <c r="IR404" s="43"/>
      <c r="IS404" s="43"/>
      <c r="IT404" s="43"/>
      <c r="IU404" s="43"/>
    </row>
    <row r="405" spans="1:255" ht="16.5">
      <c r="A405" s="569" t="s">
        <v>2693</v>
      </c>
      <c r="B405" s="570"/>
      <c r="C405" s="570"/>
      <c r="D405" s="570"/>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43"/>
      <c r="CU405" s="43"/>
      <c r="CV405" s="43"/>
      <c r="CW405" s="43"/>
      <c r="CX405" s="43"/>
      <c r="CY405" s="43"/>
      <c r="CZ405" s="43"/>
      <c r="DA405" s="43"/>
      <c r="DB405" s="43"/>
      <c r="DC405" s="43"/>
      <c r="DD405" s="43"/>
      <c r="DE405" s="43"/>
      <c r="DF405" s="43"/>
      <c r="DG405" s="43"/>
      <c r="DH405" s="43"/>
      <c r="DI405" s="43"/>
      <c r="DJ405" s="43"/>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43"/>
      <c r="EJ405" s="43"/>
      <c r="EK405" s="43"/>
      <c r="EL405" s="43"/>
      <c r="EM405" s="43"/>
      <c r="EN405" s="43"/>
      <c r="EO405" s="43"/>
      <c r="EP405" s="43"/>
      <c r="EQ405" s="43"/>
      <c r="ER405" s="43"/>
      <c r="ES405" s="43"/>
      <c r="ET405" s="43"/>
      <c r="EU405" s="43"/>
      <c r="EV405" s="43"/>
      <c r="EW405" s="43"/>
      <c r="EX405" s="43"/>
      <c r="EY405" s="43"/>
      <c r="EZ405" s="43"/>
      <c r="FA405" s="43"/>
      <c r="FB405" s="43"/>
      <c r="FC405" s="43"/>
      <c r="FD405" s="43"/>
      <c r="FE405" s="43"/>
      <c r="FF405" s="43"/>
      <c r="FG405" s="43"/>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43"/>
      <c r="HD405" s="43"/>
      <c r="HE405" s="43"/>
      <c r="HF405" s="43"/>
      <c r="HG405" s="43"/>
      <c r="HH405" s="43"/>
      <c r="HI405" s="43"/>
      <c r="HJ405" s="43"/>
      <c r="HK405" s="43"/>
      <c r="HL405" s="43"/>
      <c r="HM405" s="43"/>
      <c r="HN405" s="43"/>
      <c r="HO405" s="43"/>
      <c r="HP405" s="43"/>
      <c r="HQ405" s="43"/>
      <c r="HR405" s="43"/>
      <c r="HS405" s="43"/>
      <c r="HT405" s="43"/>
      <c r="HU405" s="43"/>
      <c r="HV405" s="43"/>
      <c r="HW405" s="43"/>
      <c r="HX405" s="43"/>
      <c r="HY405" s="43"/>
      <c r="HZ405" s="43"/>
      <c r="IA405" s="43"/>
      <c r="IB405" s="43"/>
      <c r="IC405" s="43"/>
      <c r="ID405" s="43"/>
      <c r="IE405" s="43"/>
      <c r="IF405" s="43"/>
      <c r="IG405" s="43"/>
      <c r="IH405" s="43"/>
      <c r="II405" s="43"/>
      <c r="IJ405" s="43"/>
      <c r="IK405" s="43"/>
      <c r="IL405" s="43"/>
      <c r="IM405" s="43"/>
      <c r="IN405" s="43"/>
      <c r="IO405" s="43"/>
      <c r="IP405" s="43"/>
      <c r="IQ405" s="43"/>
      <c r="IR405" s="43"/>
      <c r="IS405" s="43"/>
      <c r="IT405" s="43"/>
      <c r="IU405" s="43"/>
    </row>
    <row r="406" spans="1:255" ht="15.75" customHeight="1">
      <c r="A406" s="189" t="s">
        <v>2695</v>
      </c>
      <c r="B406" s="190"/>
      <c r="C406" s="191">
        <f>DATE(2020,7,3)</f>
        <v>44015</v>
      </c>
      <c r="D406" s="189" t="s">
        <v>2051</v>
      </c>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43"/>
      <c r="CU406" s="43"/>
      <c r="CV406" s="43"/>
      <c r="CW406" s="43"/>
      <c r="CX406" s="43"/>
      <c r="CY406" s="43"/>
      <c r="CZ406" s="43"/>
      <c r="DA406" s="43"/>
      <c r="DB406" s="43"/>
      <c r="DC406" s="43"/>
      <c r="DD406" s="43"/>
      <c r="DE406" s="43"/>
      <c r="DF406" s="43"/>
      <c r="DG406" s="43"/>
      <c r="DH406" s="43"/>
      <c r="DI406" s="43"/>
      <c r="DJ406" s="43"/>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43"/>
      <c r="EJ406" s="43"/>
      <c r="EK406" s="43"/>
      <c r="EL406" s="43"/>
      <c r="EM406" s="43"/>
      <c r="EN406" s="43"/>
      <c r="EO406" s="43"/>
      <c r="EP406" s="43"/>
      <c r="EQ406" s="43"/>
      <c r="ER406" s="43"/>
      <c r="ES406" s="43"/>
      <c r="ET406" s="43"/>
      <c r="EU406" s="43"/>
      <c r="EV406" s="43"/>
      <c r="EW406" s="43"/>
      <c r="EX406" s="43"/>
      <c r="EY406" s="43"/>
      <c r="EZ406" s="43"/>
      <c r="FA406" s="43"/>
      <c r="FB406" s="43"/>
      <c r="FC406" s="43"/>
      <c r="FD406" s="43"/>
      <c r="FE406" s="43"/>
      <c r="FF406" s="43"/>
      <c r="FG406" s="43"/>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43"/>
      <c r="HD406" s="43"/>
      <c r="HE406" s="43"/>
      <c r="HF406" s="43"/>
      <c r="HG406" s="43"/>
      <c r="HH406" s="43"/>
      <c r="HI406" s="43"/>
      <c r="HJ406" s="43"/>
      <c r="HK406" s="43"/>
      <c r="HL406" s="43"/>
      <c r="HM406" s="43"/>
      <c r="HN406" s="43"/>
      <c r="HO406" s="43"/>
      <c r="HP406" s="43"/>
      <c r="HQ406" s="43"/>
      <c r="HR406" s="43"/>
      <c r="HS406" s="43"/>
      <c r="HT406" s="43"/>
      <c r="HU406" s="43"/>
      <c r="HV406" s="43"/>
      <c r="HW406" s="43"/>
      <c r="HX406" s="43"/>
      <c r="HY406" s="43"/>
      <c r="HZ406" s="43"/>
      <c r="IA406" s="43"/>
      <c r="IB406" s="43"/>
      <c r="IC406" s="43"/>
      <c r="ID406" s="43"/>
      <c r="IE406" s="43"/>
      <c r="IF406" s="43"/>
      <c r="IG406" s="43"/>
      <c r="IH406" s="43"/>
      <c r="II406" s="43"/>
      <c r="IJ406" s="43"/>
      <c r="IK406" s="43"/>
      <c r="IL406" s="43"/>
      <c r="IM406" s="43"/>
      <c r="IN406" s="43"/>
      <c r="IO406" s="43"/>
      <c r="IP406" s="43"/>
      <c r="IQ406" s="43"/>
      <c r="IR406" s="43"/>
      <c r="IS406" s="43"/>
      <c r="IT406" s="43"/>
      <c r="IU406" s="43"/>
    </row>
    <row r="407" spans="1:255" ht="16.5">
      <c r="A407" s="569" t="s">
        <v>2715</v>
      </c>
      <c r="B407" s="570"/>
      <c r="C407" s="570"/>
      <c r="D407" s="570"/>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43"/>
      <c r="CU407" s="43"/>
      <c r="CV407" s="43"/>
      <c r="CW407" s="43"/>
      <c r="CX407" s="43"/>
      <c r="CY407" s="43"/>
      <c r="CZ407" s="43"/>
      <c r="DA407" s="43"/>
      <c r="DB407" s="43"/>
      <c r="DC407" s="43"/>
      <c r="DD407" s="43"/>
      <c r="DE407" s="43"/>
      <c r="DF407" s="43"/>
      <c r="DG407" s="43"/>
      <c r="DH407" s="43"/>
      <c r="DI407" s="43"/>
      <c r="DJ407" s="43"/>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43"/>
      <c r="EJ407" s="43"/>
      <c r="EK407" s="43"/>
      <c r="EL407" s="43"/>
      <c r="EM407" s="43"/>
      <c r="EN407" s="43"/>
      <c r="EO407" s="43"/>
      <c r="EP407" s="43"/>
      <c r="EQ407" s="43"/>
      <c r="ER407" s="43"/>
      <c r="ES407" s="43"/>
      <c r="ET407" s="43"/>
      <c r="EU407" s="43"/>
      <c r="EV407" s="43"/>
      <c r="EW407" s="43"/>
      <c r="EX407" s="43"/>
      <c r="EY407" s="43"/>
      <c r="EZ407" s="43"/>
      <c r="FA407" s="43"/>
      <c r="FB407" s="43"/>
      <c r="FC407" s="43"/>
      <c r="FD407" s="43"/>
      <c r="FE407" s="43"/>
      <c r="FF407" s="43"/>
      <c r="FG407" s="43"/>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43"/>
      <c r="HD407" s="43"/>
      <c r="HE407" s="43"/>
      <c r="HF407" s="43"/>
      <c r="HG407" s="43"/>
      <c r="HH407" s="43"/>
      <c r="HI407" s="43"/>
      <c r="HJ407" s="43"/>
      <c r="HK407" s="43"/>
      <c r="HL407" s="43"/>
      <c r="HM407" s="43"/>
      <c r="HN407" s="43"/>
      <c r="HO407" s="43"/>
      <c r="HP407" s="43"/>
      <c r="HQ407" s="43"/>
      <c r="HR407" s="43"/>
      <c r="HS407" s="43"/>
      <c r="HT407" s="43"/>
      <c r="HU407" s="43"/>
      <c r="HV407" s="43"/>
      <c r="HW407" s="43"/>
      <c r="HX407" s="43"/>
      <c r="HY407" s="43"/>
      <c r="HZ407" s="43"/>
      <c r="IA407" s="43"/>
      <c r="IB407" s="43"/>
      <c r="IC407" s="43"/>
      <c r="ID407" s="43"/>
      <c r="IE407" s="43"/>
      <c r="IF407" s="43"/>
      <c r="IG407" s="43"/>
      <c r="IH407" s="43"/>
      <c r="II407" s="43"/>
      <c r="IJ407" s="43"/>
      <c r="IK407" s="43"/>
      <c r="IL407" s="43"/>
      <c r="IM407" s="43"/>
      <c r="IN407" s="43"/>
      <c r="IO407" s="43"/>
      <c r="IP407" s="43"/>
      <c r="IQ407" s="43"/>
      <c r="IR407" s="43"/>
      <c r="IS407" s="43"/>
      <c r="IT407" s="43"/>
      <c r="IU407" s="43"/>
    </row>
    <row r="408" spans="1:255" ht="16.5">
      <c r="A408" s="569" t="s">
        <v>2705</v>
      </c>
      <c r="B408" s="570"/>
      <c r="C408" s="570"/>
      <c r="D408" s="570"/>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43"/>
      <c r="CU408" s="43"/>
      <c r="CV408" s="43"/>
      <c r="CW408" s="43"/>
      <c r="CX408" s="43"/>
      <c r="CY408" s="43"/>
      <c r="CZ408" s="43"/>
      <c r="DA408" s="43"/>
      <c r="DB408" s="43"/>
      <c r="DC408" s="43"/>
      <c r="DD408" s="43"/>
      <c r="DE408" s="43"/>
      <c r="DF408" s="43"/>
      <c r="DG408" s="43"/>
      <c r="DH408" s="43"/>
      <c r="DI408" s="43"/>
      <c r="DJ408" s="43"/>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43"/>
      <c r="EJ408" s="43"/>
      <c r="EK408" s="43"/>
      <c r="EL408" s="43"/>
      <c r="EM408" s="43"/>
      <c r="EN408" s="43"/>
      <c r="EO408" s="43"/>
      <c r="EP408" s="43"/>
      <c r="EQ408" s="43"/>
      <c r="ER408" s="43"/>
      <c r="ES408" s="43"/>
      <c r="ET408" s="43"/>
      <c r="EU408" s="43"/>
      <c r="EV408" s="43"/>
      <c r="EW408" s="43"/>
      <c r="EX408" s="43"/>
      <c r="EY408" s="43"/>
      <c r="EZ408" s="43"/>
      <c r="FA408" s="43"/>
      <c r="FB408" s="43"/>
      <c r="FC408" s="43"/>
      <c r="FD408" s="43"/>
      <c r="FE408" s="43"/>
      <c r="FF408" s="43"/>
      <c r="FG408" s="43"/>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43"/>
      <c r="HD408" s="43"/>
      <c r="HE408" s="43"/>
      <c r="HF408" s="43"/>
      <c r="HG408" s="43"/>
      <c r="HH408" s="43"/>
      <c r="HI408" s="43"/>
      <c r="HJ408" s="43"/>
      <c r="HK408" s="43"/>
      <c r="HL408" s="43"/>
      <c r="HM408" s="43"/>
      <c r="HN408" s="43"/>
      <c r="HO408" s="43"/>
      <c r="HP408" s="43"/>
      <c r="HQ408" s="43"/>
      <c r="HR408" s="43"/>
      <c r="HS408" s="43"/>
      <c r="HT408" s="43"/>
      <c r="HU408" s="43"/>
      <c r="HV408" s="43"/>
      <c r="HW408" s="43"/>
      <c r="HX408" s="43"/>
      <c r="HY408" s="43"/>
      <c r="HZ408" s="43"/>
      <c r="IA408" s="43"/>
      <c r="IB408" s="43"/>
      <c r="IC408" s="43"/>
      <c r="ID408" s="43"/>
      <c r="IE408" s="43"/>
      <c r="IF408" s="43"/>
      <c r="IG408" s="43"/>
      <c r="IH408" s="43"/>
      <c r="II408" s="43"/>
      <c r="IJ408" s="43"/>
      <c r="IK408" s="43"/>
      <c r="IL408" s="43"/>
      <c r="IM408" s="43"/>
      <c r="IN408" s="43"/>
      <c r="IO408" s="43"/>
      <c r="IP408" s="43"/>
      <c r="IQ408" s="43"/>
      <c r="IR408" s="43"/>
      <c r="IS408" s="43"/>
      <c r="IT408" s="43"/>
      <c r="IU408" s="43"/>
    </row>
    <row r="409" spans="1:255" ht="15.75" customHeight="1">
      <c r="A409" s="189" t="s">
        <v>2721</v>
      </c>
      <c r="B409" s="190"/>
      <c r="C409" s="191">
        <f>DATE(2020,7,7)</f>
        <v>44019</v>
      </c>
      <c r="D409" s="189" t="s">
        <v>2051</v>
      </c>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43"/>
      <c r="CU409" s="43"/>
      <c r="CV409" s="43"/>
      <c r="CW409" s="43"/>
      <c r="CX409" s="43"/>
      <c r="CY409" s="43"/>
      <c r="CZ409" s="43"/>
      <c r="DA409" s="43"/>
      <c r="DB409" s="43"/>
      <c r="DC409" s="43"/>
      <c r="DD409" s="43"/>
      <c r="DE409" s="43"/>
      <c r="DF409" s="43"/>
      <c r="DG409" s="43"/>
      <c r="DH409" s="43"/>
      <c r="DI409" s="43"/>
      <c r="DJ409" s="43"/>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43"/>
      <c r="EJ409" s="43"/>
      <c r="EK409" s="43"/>
      <c r="EL409" s="43"/>
      <c r="EM409" s="43"/>
      <c r="EN409" s="43"/>
      <c r="EO409" s="43"/>
      <c r="EP409" s="43"/>
      <c r="EQ409" s="43"/>
      <c r="ER409" s="43"/>
      <c r="ES409" s="43"/>
      <c r="ET409" s="43"/>
      <c r="EU409" s="43"/>
      <c r="EV409" s="43"/>
      <c r="EW409" s="43"/>
      <c r="EX409" s="43"/>
      <c r="EY409" s="43"/>
      <c r="EZ409" s="43"/>
      <c r="FA409" s="43"/>
      <c r="FB409" s="43"/>
      <c r="FC409" s="43"/>
      <c r="FD409" s="43"/>
      <c r="FE409" s="43"/>
      <c r="FF409" s="43"/>
      <c r="FG409" s="43"/>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43"/>
      <c r="HD409" s="43"/>
      <c r="HE409" s="43"/>
      <c r="HF409" s="43"/>
      <c r="HG409" s="43"/>
      <c r="HH409" s="43"/>
      <c r="HI409" s="43"/>
      <c r="HJ409" s="43"/>
      <c r="HK409" s="43"/>
      <c r="HL409" s="43"/>
      <c r="HM409" s="43"/>
      <c r="HN409" s="43"/>
      <c r="HO409" s="43"/>
      <c r="HP409" s="43"/>
      <c r="HQ409" s="43"/>
      <c r="HR409" s="43"/>
      <c r="HS409" s="43"/>
      <c r="HT409" s="43"/>
      <c r="HU409" s="43"/>
      <c r="HV409" s="43"/>
      <c r="HW409" s="43"/>
      <c r="HX409" s="43"/>
      <c r="HY409" s="43"/>
      <c r="HZ409" s="43"/>
      <c r="IA409" s="43"/>
      <c r="IB409" s="43"/>
      <c r="IC409" s="43"/>
      <c r="ID409" s="43"/>
      <c r="IE409" s="43"/>
      <c r="IF409" s="43"/>
      <c r="IG409" s="43"/>
      <c r="IH409" s="43"/>
      <c r="II409" s="43"/>
      <c r="IJ409" s="43"/>
      <c r="IK409" s="43"/>
      <c r="IL409" s="43"/>
      <c r="IM409" s="43"/>
      <c r="IN409" s="43"/>
      <c r="IO409" s="43"/>
      <c r="IP409" s="43"/>
      <c r="IQ409" s="43"/>
      <c r="IR409" s="43"/>
      <c r="IS409" s="43"/>
      <c r="IT409" s="43"/>
      <c r="IU409" s="43"/>
    </row>
    <row r="410" spans="1:255" ht="16.5">
      <c r="A410" s="569" t="s">
        <v>2722</v>
      </c>
      <c r="B410" s="570"/>
      <c r="C410" s="570"/>
      <c r="D410" s="570"/>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43"/>
      <c r="CU410" s="43"/>
      <c r="CV410" s="43"/>
      <c r="CW410" s="43"/>
      <c r="CX410" s="43"/>
      <c r="CY410" s="43"/>
      <c r="CZ410" s="43"/>
      <c r="DA410" s="43"/>
      <c r="DB410" s="43"/>
      <c r="DC410" s="43"/>
      <c r="DD410" s="43"/>
      <c r="DE410" s="43"/>
      <c r="DF410" s="43"/>
      <c r="DG410" s="43"/>
      <c r="DH410" s="43"/>
      <c r="DI410" s="43"/>
      <c r="DJ410" s="43"/>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43"/>
      <c r="EJ410" s="43"/>
      <c r="EK410" s="43"/>
      <c r="EL410" s="43"/>
      <c r="EM410" s="43"/>
      <c r="EN410" s="43"/>
      <c r="EO410" s="43"/>
      <c r="EP410" s="43"/>
      <c r="EQ410" s="43"/>
      <c r="ER410" s="43"/>
      <c r="ES410" s="43"/>
      <c r="ET410" s="43"/>
      <c r="EU410" s="43"/>
      <c r="EV410" s="43"/>
      <c r="EW410" s="43"/>
      <c r="EX410" s="43"/>
      <c r="EY410" s="43"/>
      <c r="EZ410" s="43"/>
      <c r="FA410" s="43"/>
      <c r="FB410" s="43"/>
      <c r="FC410" s="43"/>
      <c r="FD410" s="43"/>
      <c r="FE410" s="43"/>
      <c r="FF410" s="43"/>
      <c r="FG410" s="43"/>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43"/>
      <c r="HD410" s="43"/>
      <c r="HE410" s="43"/>
      <c r="HF410" s="43"/>
      <c r="HG410" s="43"/>
      <c r="HH410" s="43"/>
      <c r="HI410" s="43"/>
      <c r="HJ410" s="43"/>
      <c r="HK410" s="43"/>
      <c r="HL410" s="43"/>
      <c r="HM410" s="43"/>
      <c r="HN410" s="43"/>
      <c r="HO410" s="43"/>
      <c r="HP410" s="43"/>
      <c r="HQ410" s="43"/>
      <c r="HR410" s="43"/>
      <c r="HS410" s="43"/>
      <c r="HT410" s="43"/>
      <c r="HU410" s="43"/>
      <c r="HV410" s="43"/>
      <c r="HW410" s="43"/>
      <c r="HX410" s="43"/>
      <c r="HY410" s="43"/>
      <c r="HZ410" s="43"/>
      <c r="IA410" s="43"/>
      <c r="IB410" s="43"/>
      <c r="IC410" s="43"/>
      <c r="ID410" s="43"/>
      <c r="IE410" s="43"/>
      <c r="IF410" s="43"/>
      <c r="IG410" s="43"/>
      <c r="IH410" s="43"/>
      <c r="II410" s="43"/>
      <c r="IJ410" s="43"/>
      <c r="IK410" s="43"/>
      <c r="IL410" s="43"/>
      <c r="IM410" s="43"/>
      <c r="IN410" s="43"/>
      <c r="IO410" s="43"/>
      <c r="IP410" s="43"/>
      <c r="IQ410" s="43"/>
      <c r="IR410" s="43"/>
      <c r="IS410" s="43"/>
      <c r="IT410" s="43"/>
      <c r="IU410" s="43"/>
    </row>
    <row r="411" spans="1:255" ht="16.5">
      <c r="A411" s="569" t="s">
        <v>2874</v>
      </c>
      <c r="B411" s="570"/>
      <c r="C411" s="570"/>
      <c r="D411" s="570"/>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43"/>
      <c r="EJ411" s="43"/>
      <c r="EK411" s="43"/>
      <c r="EL411" s="43"/>
      <c r="EM411" s="43"/>
      <c r="EN411" s="43"/>
      <c r="EO411" s="43"/>
      <c r="EP411" s="43"/>
      <c r="EQ411" s="43"/>
      <c r="ER411" s="43"/>
      <c r="ES411" s="43"/>
      <c r="ET411" s="43"/>
      <c r="EU411" s="43"/>
      <c r="EV411" s="43"/>
      <c r="EW411" s="43"/>
      <c r="EX411" s="43"/>
      <c r="EY411" s="43"/>
      <c r="EZ411" s="43"/>
      <c r="FA411" s="43"/>
      <c r="FB411" s="43"/>
      <c r="FC411" s="43"/>
      <c r="FD411" s="43"/>
      <c r="FE411" s="43"/>
      <c r="FF411" s="43"/>
      <c r="FG411" s="43"/>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43"/>
      <c r="HD411" s="43"/>
      <c r="HE411" s="43"/>
      <c r="HF411" s="43"/>
      <c r="HG411" s="43"/>
      <c r="HH411" s="43"/>
      <c r="HI411" s="43"/>
      <c r="HJ411" s="43"/>
      <c r="HK411" s="43"/>
      <c r="HL411" s="43"/>
      <c r="HM411" s="43"/>
      <c r="HN411" s="43"/>
      <c r="HO411" s="43"/>
      <c r="HP411" s="43"/>
      <c r="HQ411" s="43"/>
      <c r="HR411" s="43"/>
      <c r="HS411" s="43"/>
      <c r="HT411" s="43"/>
      <c r="HU411" s="43"/>
      <c r="HV411" s="43"/>
      <c r="HW411" s="43"/>
      <c r="HX411" s="43"/>
      <c r="HY411" s="43"/>
      <c r="HZ411" s="43"/>
      <c r="IA411" s="43"/>
      <c r="IB411" s="43"/>
      <c r="IC411" s="43"/>
      <c r="ID411" s="43"/>
      <c r="IE411" s="43"/>
      <c r="IF411" s="43"/>
      <c r="IG411" s="43"/>
      <c r="IH411" s="43"/>
      <c r="II411" s="43"/>
      <c r="IJ411" s="43"/>
      <c r="IK411" s="43"/>
      <c r="IL411" s="43"/>
      <c r="IM411" s="43"/>
      <c r="IN411" s="43"/>
      <c r="IO411" s="43"/>
      <c r="IP411" s="43"/>
      <c r="IQ411" s="43"/>
      <c r="IR411" s="43"/>
      <c r="IS411" s="43"/>
      <c r="IT411" s="43"/>
      <c r="IU411" s="43"/>
    </row>
    <row r="412" spans="1:255" ht="15.75" customHeight="1">
      <c r="A412" s="189" t="s">
        <v>2726</v>
      </c>
      <c r="B412" s="190"/>
      <c r="C412" s="191">
        <f>DATE(2020,7,10)</f>
        <v>44022</v>
      </c>
      <c r="D412" s="189" t="s">
        <v>2051</v>
      </c>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43"/>
      <c r="CU412" s="43"/>
      <c r="CV412" s="43"/>
      <c r="CW412" s="43"/>
      <c r="CX412" s="43"/>
      <c r="CY412" s="43"/>
      <c r="CZ412" s="43"/>
      <c r="DA412" s="43"/>
      <c r="DB412" s="43"/>
      <c r="DC412" s="43"/>
      <c r="DD412" s="43"/>
      <c r="DE412" s="43"/>
      <c r="DF412" s="43"/>
      <c r="DG412" s="43"/>
      <c r="DH412" s="43"/>
      <c r="DI412" s="43"/>
      <c r="DJ412" s="43"/>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43"/>
      <c r="EJ412" s="43"/>
      <c r="EK412" s="43"/>
      <c r="EL412" s="43"/>
      <c r="EM412" s="43"/>
      <c r="EN412" s="43"/>
      <c r="EO412" s="43"/>
      <c r="EP412" s="43"/>
      <c r="EQ412" s="43"/>
      <c r="ER412" s="43"/>
      <c r="ES412" s="43"/>
      <c r="ET412" s="43"/>
      <c r="EU412" s="43"/>
      <c r="EV412" s="43"/>
      <c r="EW412" s="43"/>
      <c r="EX412" s="43"/>
      <c r="EY412" s="43"/>
      <c r="EZ412" s="43"/>
      <c r="FA412" s="43"/>
      <c r="FB412" s="43"/>
      <c r="FC412" s="43"/>
      <c r="FD412" s="43"/>
      <c r="FE412" s="43"/>
      <c r="FF412" s="43"/>
      <c r="FG412" s="43"/>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43"/>
      <c r="HD412" s="43"/>
      <c r="HE412" s="43"/>
      <c r="HF412" s="43"/>
      <c r="HG412" s="43"/>
      <c r="HH412" s="43"/>
      <c r="HI412" s="43"/>
      <c r="HJ412" s="43"/>
      <c r="HK412" s="43"/>
      <c r="HL412" s="43"/>
      <c r="HM412" s="43"/>
      <c r="HN412" s="43"/>
      <c r="HO412" s="43"/>
      <c r="HP412" s="43"/>
      <c r="HQ412" s="43"/>
      <c r="HR412" s="43"/>
      <c r="HS412" s="43"/>
      <c r="HT412" s="43"/>
      <c r="HU412" s="43"/>
      <c r="HV412" s="43"/>
      <c r="HW412" s="43"/>
      <c r="HX412" s="43"/>
      <c r="HY412" s="43"/>
      <c r="HZ412" s="43"/>
      <c r="IA412" s="43"/>
      <c r="IB412" s="43"/>
      <c r="IC412" s="43"/>
      <c r="ID412" s="43"/>
      <c r="IE412" s="43"/>
      <c r="IF412" s="43"/>
      <c r="IG412" s="43"/>
      <c r="IH412" s="43"/>
      <c r="II412" s="43"/>
      <c r="IJ412" s="43"/>
      <c r="IK412" s="43"/>
      <c r="IL412" s="43"/>
      <c r="IM412" s="43"/>
      <c r="IN412" s="43"/>
      <c r="IO412" s="43"/>
      <c r="IP412" s="43"/>
      <c r="IQ412" s="43"/>
      <c r="IR412" s="43"/>
      <c r="IS412" s="43"/>
      <c r="IT412" s="43"/>
      <c r="IU412" s="43"/>
    </row>
    <row r="413" spans="1:255" ht="16.5">
      <c r="A413" s="569" t="s">
        <v>2722</v>
      </c>
      <c r="B413" s="570"/>
      <c r="C413" s="570"/>
      <c r="D413" s="570"/>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43"/>
      <c r="CU413" s="43"/>
      <c r="CV413" s="43"/>
      <c r="CW413" s="43"/>
      <c r="CX413" s="43"/>
      <c r="CY413" s="43"/>
      <c r="CZ413" s="43"/>
      <c r="DA413" s="43"/>
      <c r="DB413" s="43"/>
      <c r="DC413" s="43"/>
      <c r="DD413" s="43"/>
      <c r="DE413" s="43"/>
      <c r="DF413" s="43"/>
      <c r="DG413" s="43"/>
      <c r="DH413" s="43"/>
      <c r="DI413" s="43"/>
      <c r="DJ413" s="43"/>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43"/>
      <c r="EJ413" s="43"/>
      <c r="EK413" s="43"/>
      <c r="EL413" s="43"/>
      <c r="EM413" s="43"/>
      <c r="EN413" s="43"/>
      <c r="EO413" s="43"/>
      <c r="EP413" s="43"/>
      <c r="EQ413" s="43"/>
      <c r="ER413" s="43"/>
      <c r="ES413" s="43"/>
      <c r="ET413" s="43"/>
      <c r="EU413" s="43"/>
      <c r="EV413" s="43"/>
      <c r="EW413" s="43"/>
      <c r="EX413" s="43"/>
      <c r="EY413" s="43"/>
      <c r="EZ413" s="43"/>
      <c r="FA413" s="43"/>
      <c r="FB413" s="43"/>
      <c r="FC413" s="43"/>
      <c r="FD413" s="43"/>
      <c r="FE413" s="43"/>
      <c r="FF413" s="43"/>
      <c r="FG413" s="43"/>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43"/>
      <c r="HD413" s="43"/>
      <c r="HE413" s="43"/>
      <c r="HF413" s="43"/>
      <c r="HG413" s="43"/>
      <c r="HH413" s="43"/>
      <c r="HI413" s="43"/>
      <c r="HJ413" s="43"/>
      <c r="HK413" s="43"/>
      <c r="HL413" s="43"/>
      <c r="HM413" s="43"/>
      <c r="HN413" s="43"/>
      <c r="HO413" s="43"/>
      <c r="HP413" s="43"/>
      <c r="HQ413" s="43"/>
      <c r="HR413" s="43"/>
      <c r="HS413" s="43"/>
      <c r="HT413" s="43"/>
      <c r="HU413" s="43"/>
      <c r="HV413" s="43"/>
      <c r="HW413" s="43"/>
      <c r="HX413" s="43"/>
      <c r="HY413" s="43"/>
      <c r="HZ413" s="43"/>
      <c r="IA413" s="43"/>
      <c r="IB413" s="43"/>
      <c r="IC413" s="43"/>
      <c r="ID413" s="43"/>
      <c r="IE413" s="43"/>
      <c r="IF413" s="43"/>
      <c r="IG413" s="43"/>
      <c r="IH413" s="43"/>
      <c r="II413" s="43"/>
      <c r="IJ413" s="43"/>
      <c r="IK413" s="43"/>
      <c r="IL413" s="43"/>
      <c r="IM413" s="43"/>
      <c r="IN413" s="43"/>
      <c r="IO413" s="43"/>
      <c r="IP413" s="43"/>
      <c r="IQ413" s="43"/>
      <c r="IR413" s="43"/>
      <c r="IS413" s="43"/>
      <c r="IT413" s="43"/>
      <c r="IU413" s="43"/>
    </row>
    <row r="414" spans="1:255" ht="16.5">
      <c r="A414" s="569" t="s">
        <v>2728</v>
      </c>
      <c r="B414" s="570"/>
      <c r="C414" s="570"/>
      <c r="D414" s="570"/>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43"/>
      <c r="CU414" s="43"/>
      <c r="CV414" s="43"/>
      <c r="CW414" s="43"/>
      <c r="CX414" s="43"/>
      <c r="CY414" s="43"/>
      <c r="CZ414" s="43"/>
      <c r="DA414" s="43"/>
      <c r="DB414" s="43"/>
      <c r="DC414" s="43"/>
      <c r="DD414" s="43"/>
      <c r="DE414" s="43"/>
      <c r="DF414" s="43"/>
      <c r="DG414" s="43"/>
      <c r="DH414" s="43"/>
      <c r="DI414" s="43"/>
      <c r="DJ414" s="43"/>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43"/>
      <c r="EJ414" s="43"/>
      <c r="EK414" s="43"/>
      <c r="EL414" s="43"/>
      <c r="EM414" s="43"/>
      <c r="EN414" s="43"/>
      <c r="EO414" s="43"/>
      <c r="EP414" s="43"/>
      <c r="EQ414" s="43"/>
      <c r="ER414" s="43"/>
      <c r="ES414" s="43"/>
      <c r="ET414" s="43"/>
      <c r="EU414" s="43"/>
      <c r="EV414" s="43"/>
      <c r="EW414" s="43"/>
      <c r="EX414" s="43"/>
      <c r="EY414" s="43"/>
      <c r="EZ414" s="43"/>
      <c r="FA414" s="43"/>
      <c r="FB414" s="43"/>
      <c r="FC414" s="43"/>
      <c r="FD414" s="43"/>
      <c r="FE414" s="43"/>
      <c r="FF414" s="43"/>
      <c r="FG414" s="43"/>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43"/>
      <c r="HD414" s="43"/>
      <c r="HE414" s="43"/>
      <c r="HF414" s="43"/>
      <c r="HG414" s="43"/>
      <c r="HH414" s="43"/>
      <c r="HI414" s="43"/>
      <c r="HJ414" s="43"/>
      <c r="HK414" s="43"/>
      <c r="HL414" s="43"/>
      <c r="HM414" s="43"/>
      <c r="HN414" s="43"/>
      <c r="HO414" s="43"/>
      <c r="HP414" s="43"/>
      <c r="HQ414" s="43"/>
      <c r="HR414" s="43"/>
      <c r="HS414" s="43"/>
      <c r="HT414" s="43"/>
      <c r="HU414" s="43"/>
      <c r="HV414" s="43"/>
      <c r="HW414" s="43"/>
      <c r="HX414" s="43"/>
      <c r="HY414" s="43"/>
      <c r="HZ414" s="43"/>
      <c r="IA414" s="43"/>
      <c r="IB414" s="43"/>
      <c r="IC414" s="43"/>
      <c r="ID414" s="43"/>
      <c r="IE414" s="43"/>
      <c r="IF414" s="43"/>
      <c r="IG414" s="43"/>
      <c r="IH414" s="43"/>
      <c r="II414" s="43"/>
      <c r="IJ414" s="43"/>
      <c r="IK414" s="43"/>
      <c r="IL414" s="43"/>
      <c r="IM414" s="43"/>
      <c r="IN414" s="43"/>
      <c r="IO414" s="43"/>
      <c r="IP414" s="43"/>
      <c r="IQ414" s="43"/>
      <c r="IR414" s="43"/>
      <c r="IS414" s="43"/>
      <c r="IT414" s="43"/>
      <c r="IU414" s="43"/>
    </row>
    <row r="415" spans="1:255" ht="15.75" customHeight="1">
      <c r="A415" s="189" t="s">
        <v>2730</v>
      </c>
      <c r="B415" s="190"/>
      <c r="C415" s="191">
        <f>DATE(2020,7,14)</f>
        <v>44026</v>
      </c>
      <c r="D415" s="189" t="s">
        <v>1415</v>
      </c>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43"/>
      <c r="CU415" s="43"/>
      <c r="CV415" s="43"/>
      <c r="CW415" s="43"/>
      <c r="CX415" s="43"/>
      <c r="CY415" s="43"/>
      <c r="CZ415" s="43"/>
      <c r="DA415" s="43"/>
      <c r="DB415" s="43"/>
      <c r="DC415" s="43"/>
      <c r="DD415" s="43"/>
      <c r="DE415" s="43"/>
      <c r="DF415" s="43"/>
      <c r="DG415" s="43"/>
      <c r="DH415" s="43"/>
      <c r="DI415" s="43"/>
      <c r="DJ415" s="43"/>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43"/>
      <c r="EJ415" s="43"/>
      <c r="EK415" s="43"/>
      <c r="EL415" s="43"/>
      <c r="EM415" s="43"/>
      <c r="EN415" s="43"/>
      <c r="EO415" s="43"/>
      <c r="EP415" s="43"/>
      <c r="EQ415" s="43"/>
      <c r="ER415" s="43"/>
      <c r="ES415" s="43"/>
      <c r="ET415" s="43"/>
      <c r="EU415" s="43"/>
      <c r="EV415" s="43"/>
      <c r="EW415" s="43"/>
      <c r="EX415" s="43"/>
      <c r="EY415" s="43"/>
      <c r="EZ415" s="43"/>
      <c r="FA415" s="43"/>
      <c r="FB415" s="43"/>
      <c r="FC415" s="43"/>
      <c r="FD415" s="43"/>
      <c r="FE415" s="43"/>
      <c r="FF415" s="43"/>
      <c r="FG415" s="43"/>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43"/>
      <c r="HD415" s="43"/>
      <c r="HE415" s="43"/>
      <c r="HF415" s="43"/>
      <c r="HG415" s="43"/>
      <c r="HH415" s="43"/>
      <c r="HI415" s="43"/>
      <c r="HJ415" s="43"/>
      <c r="HK415" s="43"/>
      <c r="HL415" s="43"/>
      <c r="HM415" s="43"/>
      <c r="HN415" s="43"/>
      <c r="HO415" s="43"/>
      <c r="HP415" s="43"/>
      <c r="HQ415" s="43"/>
      <c r="HR415" s="43"/>
      <c r="HS415" s="43"/>
      <c r="HT415" s="43"/>
      <c r="HU415" s="43"/>
      <c r="HV415" s="43"/>
      <c r="HW415" s="43"/>
      <c r="HX415" s="43"/>
      <c r="HY415" s="43"/>
      <c r="HZ415" s="43"/>
      <c r="IA415" s="43"/>
      <c r="IB415" s="43"/>
      <c r="IC415" s="43"/>
      <c r="ID415" s="43"/>
      <c r="IE415" s="43"/>
      <c r="IF415" s="43"/>
      <c r="IG415" s="43"/>
      <c r="IH415" s="43"/>
      <c r="II415" s="43"/>
      <c r="IJ415" s="43"/>
      <c r="IK415" s="43"/>
      <c r="IL415" s="43"/>
      <c r="IM415" s="43"/>
      <c r="IN415" s="43"/>
      <c r="IO415" s="43"/>
      <c r="IP415" s="43"/>
      <c r="IQ415" s="43"/>
      <c r="IR415" s="43"/>
      <c r="IS415" s="43"/>
      <c r="IT415" s="43"/>
      <c r="IU415" s="43"/>
    </row>
    <row r="416" spans="1:255" s="569" customFormat="1" ht="15.75" customHeight="1">
      <c r="A416" s="569" t="s">
        <v>2731</v>
      </c>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row>
    <row r="417" spans="1:255" ht="16.5">
      <c r="A417" s="569" t="s">
        <v>2733</v>
      </c>
      <c r="B417" s="570"/>
      <c r="C417" s="570"/>
      <c r="D417" s="570"/>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43"/>
      <c r="CU417" s="43"/>
      <c r="CV417" s="43"/>
      <c r="CW417" s="43"/>
      <c r="CX417" s="43"/>
      <c r="CY417" s="43"/>
      <c r="CZ417" s="43"/>
      <c r="DA417" s="43"/>
      <c r="DB417" s="43"/>
      <c r="DC417" s="43"/>
      <c r="DD417" s="43"/>
      <c r="DE417" s="43"/>
      <c r="DF417" s="43"/>
      <c r="DG417" s="43"/>
      <c r="DH417" s="43"/>
      <c r="DI417" s="43"/>
      <c r="DJ417" s="43"/>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43"/>
      <c r="EJ417" s="43"/>
      <c r="EK417" s="43"/>
      <c r="EL417" s="43"/>
      <c r="EM417" s="43"/>
      <c r="EN417" s="43"/>
      <c r="EO417" s="43"/>
      <c r="EP417" s="43"/>
      <c r="EQ417" s="43"/>
      <c r="ER417" s="43"/>
      <c r="ES417" s="43"/>
      <c r="ET417" s="43"/>
      <c r="EU417" s="43"/>
      <c r="EV417" s="43"/>
      <c r="EW417" s="43"/>
      <c r="EX417" s="43"/>
      <c r="EY417" s="43"/>
      <c r="EZ417" s="43"/>
      <c r="FA417" s="43"/>
      <c r="FB417" s="43"/>
      <c r="FC417" s="43"/>
      <c r="FD417" s="43"/>
      <c r="FE417" s="43"/>
      <c r="FF417" s="43"/>
      <c r="FG417" s="43"/>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43"/>
      <c r="HD417" s="43"/>
      <c r="HE417" s="43"/>
      <c r="HF417" s="43"/>
      <c r="HG417" s="43"/>
      <c r="HH417" s="43"/>
      <c r="HI417" s="43"/>
      <c r="HJ417" s="43"/>
      <c r="HK417" s="43"/>
      <c r="HL417" s="43"/>
      <c r="HM417" s="43"/>
      <c r="HN417" s="43"/>
      <c r="HO417" s="43"/>
      <c r="HP417" s="43"/>
      <c r="HQ417" s="43"/>
      <c r="HR417" s="43"/>
      <c r="HS417" s="43"/>
      <c r="HT417" s="43"/>
      <c r="HU417" s="43"/>
      <c r="HV417" s="43"/>
      <c r="HW417" s="43"/>
      <c r="HX417" s="43"/>
      <c r="HY417" s="43"/>
      <c r="HZ417" s="43"/>
      <c r="IA417" s="43"/>
      <c r="IB417" s="43"/>
      <c r="IC417" s="43"/>
      <c r="ID417" s="43"/>
      <c r="IE417" s="43"/>
      <c r="IF417" s="43"/>
      <c r="IG417" s="43"/>
      <c r="IH417" s="43"/>
      <c r="II417" s="43"/>
      <c r="IJ417" s="43"/>
      <c r="IK417" s="43"/>
      <c r="IL417" s="43"/>
      <c r="IM417" s="43"/>
      <c r="IN417" s="43"/>
      <c r="IO417" s="43"/>
      <c r="IP417" s="43"/>
      <c r="IQ417" s="43"/>
      <c r="IR417" s="43"/>
      <c r="IS417" s="43"/>
      <c r="IT417" s="43"/>
      <c r="IU417" s="43"/>
    </row>
    <row r="418" spans="1:255" ht="30" thickBot="1">
      <c r="A418" s="5" t="s">
        <v>2846</v>
      </c>
      <c r="B418" s="6"/>
      <c r="C418" s="7"/>
      <c r="D418" s="8"/>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43"/>
      <c r="CU418" s="43"/>
      <c r="CV418" s="43"/>
      <c r="CW418" s="43"/>
      <c r="CX418" s="43"/>
      <c r="CY418" s="43"/>
      <c r="CZ418" s="43"/>
      <c r="DA418" s="43"/>
      <c r="DB418" s="43"/>
      <c r="DC418" s="43"/>
      <c r="DD418" s="43"/>
      <c r="DE418" s="43"/>
      <c r="DF418" s="43"/>
      <c r="DG418" s="43"/>
      <c r="DH418" s="43"/>
      <c r="DI418" s="43"/>
      <c r="DJ418" s="43"/>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43"/>
      <c r="EJ418" s="43"/>
      <c r="EK418" s="43"/>
      <c r="EL418" s="43"/>
      <c r="EM418" s="43"/>
      <c r="EN418" s="43"/>
      <c r="EO418" s="43"/>
      <c r="EP418" s="43"/>
      <c r="EQ418" s="43"/>
      <c r="ER418" s="43"/>
      <c r="ES418" s="43"/>
      <c r="ET418" s="43"/>
      <c r="EU418" s="43"/>
      <c r="EV418" s="43"/>
      <c r="EW418" s="43"/>
      <c r="EX418" s="43"/>
      <c r="EY418" s="43"/>
      <c r="EZ418" s="43"/>
      <c r="FA418" s="43"/>
      <c r="FB418" s="43"/>
      <c r="FC418" s="43"/>
      <c r="FD418" s="43"/>
      <c r="FE418" s="43"/>
      <c r="FF418" s="43"/>
      <c r="FG418" s="43"/>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43"/>
      <c r="HD418" s="43"/>
      <c r="HE418" s="43"/>
      <c r="HF418" s="43"/>
      <c r="HG418" s="43"/>
      <c r="HH418" s="43"/>
      <c r="HI418" s="43"/>
      <c r="HJ418" s="43"/>
      <c r="HK418" s="43"/>
      <c r="HL418" s="43"/>
      <c r="HM418" s="43"/>
      <c r="HN418" s="43"/>
      <c r="HO418" s="43"/>
      <c r="HP418" s="43"/>
      <c r="HQ418" s="43"/>
      <c r="HR418" s="43"/>
      <c r="HS418" s="43"/>
      <c r="HT418" s="43"/>
      <c r="HU418" s="43"/>
      <c r="HV418" s="43"/>
      <c r="HW418" s="43"/>
      <c r="HX418" s="43"/>
      <c r="HY418" s="43"/>
      <c r="HZ418" s="43"/>
      <c r="IA418" s="43"/>
      <c r="IB418" s="43"/>
      <c r="IC418" s="43"/>
      <c r="ID418" s="43"/>
      <c r="IE418" s="43"/>
      <c r="IF418" s="43"/>
      <c r="IG418" s="43"/>
      <c r="IH418" s="43"/>
      <c r="II418" s="43"/>
      <c r="IJ418" s="43"/>
      <c r="IK418" s="43"/>
      <c r="IL418" s="43"/>
      <c r="IM418" s="43"/>
      <c r="IN418" s="43"/>
      <c r="IO418" s="43"/>
      <c r="IP418" s="43"/>
      <c r="IQ418" s="43"/>
      <c r="IR418" s="43"/>
      <c r="IS418" s="43"/>
      <c r="IT418" s="43"/>
      <c r="IU418" s="43"/>
    </row>
    <row r="419" spans="1:255" ht="16.5">
      <c r="A419" s="189" t="s">
        <v>2847</v>
      </c>
      <c r="B419" s="190"/>
      <c r="C419" s="191">
        <f>DATE(2020,7,15)</f>
        <v>44027</v>
      </c>
      <c r="D419" s="189" t="s">
        <v>1415</v>
      </c>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43"/>
      <c r="CU419" s="43"/>
      <c r="CV419" s="43"/>
      <c r="CW419" s="43"/>
      <c r="CX419" s="43"/>
      <c r="CY419" s="43"/>
      <c r="CZ419" s="43"/>
      <c r="DA419" s="43"/>
      <c r="DB419" s="43"/>
      <c r="DC419" s="43"/>
      <c r="DD419" s="43"/>
      <c r="DE419" s="43"/>
      <c r="DF419" s="43"/>
      <c r="DG419" s="43"/>
      <c r="DH419" s="43"/>
      <c r="DI419" s="43"/>
      <c r="DJ419" s="43"/>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43"/>
      <c r="EJ419" s="43"/>
      <c r="EK419" s="43"/>
      <c r="EL419" s="43"/>
      <c r="EM419" s="43"/>
      <c r="EN419" s="43"/>
      <c r="EO419" s="43"/>
      <c r="EP419" s="43"/>
      <c r="EQ419" s="43"/>
      <c r="ER419" s="43"/>
      <c r="ES419" s="43"/>
      <c r="ET419" s="43"/>
      <c r="EU419" s="43"/>
      <c r="EV419" s="43"/>
      <c r="EW419" s="43"/>
      <c r="EX419" s="43"/>
      <c r="EY419" s="43"/>
      <c r="EZ419" s="43"/>
      <c r="FA419" s="43"/>
      <c r="FB419" s="43"/>
      <c r="FC419" s="43"/>
      <c r="FD419" s="43"/>
      <c r="FE419" s="43"/>
      <c r="FF419" s="43"/>
      <c r="FG419" s="43"/>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43"/>
      <c r="HD419" s="43"/>
      <c r="HE419" s="43"/>
      <c r="HF419" s="43"/>
      <c r="HG419" s="43"/>
      <c r="HH419" s="43"/>
      <c r="HI419" s="43"/>
      <c r="HJ419" s="43"/>
      <c r="HK419" s="43"/>
      <c r="HL419" s="43"/>
      <c r="HM419" s="43"/>
      <c r="HN419" s="43"/>
      <c r="HO419" s="43"/>
      <c r="HP419" s="43"/>
      <c r="HQ419" s="43"/>
      <c r="HR419" s="43"/>
      <c r="HS419" s="43"/>
      <c r="HT419" s="43"/>
      <c r="HU419" s="43"/>
      <c r="HV419" s="43"/>
      <c r="HW419" s="43"/>
      <c r="HX419" s="43"/>
      <c r="HY419" s="43"/>
      <c r="HZ419" s="43"/>
      <c r="IA419" s="43"/>
      <c r="IB419" s="43"/>
      <c r="IC419" s="43"/>
      <c r="ID419" s="43"/>
      <c r="IE419" s="43"/>
      <c r="IF419" s="43"/>
      <c r="IG419" s="43"/>
      <c r="IH419" s="43"/>
      <c r="II419" s="43"/>
      <c r="IJ419" s="43"/>
      <c r="IK419" s="43"/>
      <c r="IL419" s="43"/>
      <c r="IM419" s="43"/>
      <c r="IN419" s="43"/>
      <c r="IO419" s="43"/>
      <c r="IP419" s="43"/>
      <c r="IQ419" s="43"/>
      <c r="IR419" s="43"/>
      <c r="IS419" s="43"/>
      <c r="IT419" s="43"/>
      <c r="IU419" s="43"/>
    </row>
    <row r="420" spans="1:255" ht="16.5">
      <c r="A420" s="569" t="s">
        <v>2586</v>
      </c>
      <c r="B420" s="570"/>
      <c r="C420" s="570"/>
      <c r="D420" s="570"/>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43"/>
      <c r="CU420" s="43"/>
      <c r="CV420" s="43"/>
      <c r="CW420" s="43"/>
      <c r="CX420" s="43"/>
      <c r="CY420" s="43"/>
      <c r="CZ420" s="43"/>
      <c r="DA420" s="43"/>
      <c r="DB420" s="43"/>
      <c r="DC420" s="43"/>
      <c r="DD420" s="43"/>
      <c r="DE420" s="43"/>
      <c r="DF420" s="43"/>
      <c r="DG420" s="43"/>
      <c r="DH420" s="43"/>
      <c r="DI420" s="43"/>
      <c r="DJ420" s="43"/>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43"/>
      <c r="EJ420" s="43"/>
      <c r="EK420" s="43"/>
      <c r="EL420" s="43"/>
      <c r="EM420" s="43"/>
      <c r="EN420" s="43"/>
      <c r="EO420" s="43"/>
      <c r="EP420" s="43"/>
      <c r="EQ420" s="43"/>
      <c r="ER420" s="43"/>
      <c r="ES420" s="43"/>
      <c r="ET420" s="43"/>
      <c r="EU420" s="43"/>
      <c r="EV420" s="43"/>
      <c r="EW420" s="43"/>
      <c r="EX420" s="43"/>
      <c r="EY420" s="43"/>
      <c r="EZ420" s="43"/>
      <c r="FA420" s="43"/>
      <c r="FB420" s="43"/>
      <c r="FC420" s="43"/>
      <c r="FD420" s="43"/>
      <c r="FE420" s="43"/>
      <c r="FF420" s="43"/>
      <c r="FG420" s="43"/>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43"/>
      <c r="HD420" s="43"/>
      <c r="HE420" s="43"/>
      <c r="HF420" s="43"/>
      <c r="HG420" s="43"/>
      <c r="HH420" s="43"/>
      <c r="HI420" s="43"/>
      <c r="HJ420" s="43"/>
      <c r="HK420" s="43"/>
      <c r="HL420" s="43"/>
      <c r="HM420" s="43"/>
      <c r="HN420" s="43"/>
      <c r="HO420" s="43"/>
      <c r="HP420" s="43"/>
      <c r="HQ420" s="43"/>
      <c r="HR420" s="43"/>
      <c r="HS420" s="43"/>
      <c r="HT420" s="43"/>
      <c r="HU420" s="43"/>
      <c r="HV420" s="43"/>
      <c r="HW420" s="43"/>
      <c r="HX420" s="43"/>
      <c r="HY420" s="43"/>
      <c r="HZ420" s="43"/>
      <c r="IA420" s="43"/>
      <c r="IB420" s="43"/>
      <c r="IC420" s="43"/>
      <c r="ID420" s="43"/>
      <c r="IE420" s="43"/>
      <c r="IF420" s="43"/>
      <c r="IG420" s="43"/>
      <c r="IH420" s="43"/>
      <c r="II420" s="43"/>
      <c r="IJ420" s="43"/>
      <c r="IK420" s="43"/>
      <c r="IL420" s="43"/>
      <c r="IM420" s="43"/>
      <c r="IN420" s="43"/>
      <c r="IO420" s="43"/>
      <c r="IP420" s="43"/>
      <c r="IQ420" s="43"/>
      <c r="IR420" s="43"/>
      <c r="IS420" s="43"/>
      <c r="IT420" s="43"/>
      <c r="IU420" s="43"/>
    </row>
    <row r="421" spans="1:255" ht="16.5">
      <c r="A421" s="185" t="s">
        <v>2848</v>
      </c>
      <c r="B421" s="186"/>
      <c r="C421" s="186"/>
      <c r="D421" s="186"/>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43"/>
      <c r="CU421" s="43"/>
      <c r="CV421" s="43"/>
      <c r="CW421" s="43"/>
      <c r="CX421" s="43"/>
      <c r="CY421" s="43"/>
      <c r="CZ421" s="43"/>
      <c r="DA421" s="43"/>
      <c r="DB421" s="43"/>
      <c r="DC421" s="43"/>
      <c r="DD421" s="43"/>
      <c r="DE421" s="43"/>
      <c r="DF421" s="43"/>
      <c r="DG421" s="43"/>
      <c r="DH421" s="43"/>
      <c r="DI421" s="43"/>
      <c r="DJ421" s="43"/>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43"/>
      <c r="EJ421" s="43"/>
      <c r="EK421" s="43"/>
      <c r="EL421" s="43"/>
      <c r="EM421" s="43"/>
      <c r="EN421" s="43"/>
      <c r="EO421" s="43"/>
      <c r="EP421" s="43"/>
      <c r="EQ421" s="43"/>
      <c r="ER421" s="43"/>
      <c r="ES421" s="43"/>
      <c r="ET421" s="43"/>
      <c r="EU421" s="43"/>
      <c r="EV421" s="43"/>
      <c r="EW421" s="43"/>
      <c r="EX421" s="43"/>
      <c r="EY421" s="43"/>
      <c r="EZ421" s="43"/>
      <c r="FA421" s="43"/>
      <c r="FB421" s="43"/>
      <c r="FC421" s="43"/>
      <c r="FD421" s="43"/>
      <c r="FE421" s="43"/>
      <c r="FF421" s="43"/>
      <c r="FG421" s="43"/>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43"/>
      <c r="HD421" s="43"/>
      <c r="HE421" s="43"/>
      <c r="HF421" s="43"/>
      <c r="HG421" s="43"/>
      <c r="HH421" s="43"/>
      <c r="HI421" s="43"/>
      <c r="HJ421" s="43"/>
      <c r="HK421" s="43"/>
      <c r="HL421" s="43"/>
      <c r="HM421" s="43"/>
      <c r="HN421" s="43"/>
      <c r="HO421" s="43"/>
      <c r="HP421" s="43"/>
      <c r="HQ421" s="43"/>
      <c r="HR421" s="43"/>
      <c r="HS421" s="43"/>
      <c r="HT421" s="43"/>
      <c r="HU421" s="43"/>
      <c r="HV421" s="43"/>
      <c r="HW421" s="43"/>
      <c r="HX421" s="43"/>
      <c r="HY421" s="43"/>
      <c r="HZ421" s="43"/>
      <c r="IA421" s="43"/>
      <c r="IB421" s="43"/>
      <c r="IC421" s="43"/>
      <c r="ID421" s="43"/>
      <c r="IE421" s="43"/>
      <c r="IF421" s="43"/>
      <c r="IG421" s="43"/>
      <c r="IH421" s="43"/>
      <c r="II421" s="43"/>
      <c r="IJ421" s="43"/>
      <c r="IK421" s="43"/>
      <c r="IL421" s="43"/>
      <c r="IM421" s="43"/>
      <c r="IN421" s="43"/>
      <c r="IO421" s="43"/>
      <c r="IP421" s="43"/>
      <c r="IQ421" s="43"/>
      <c r="IR421" s="43"/>
      <c r="IS421" s="43"/>
      <c r="IT421" s="43"/>
      <c r="IU421" s="43"/>
    </row>
    <row r="422" spans="1:255" ht="16.5">
      <c r="A422" s="569" t="s">
        <v>2851</v>
      </c>
      <c r="B422" s="570"/>
      <c r="C422" s="570"/>
      <c r="D422" s="570"/>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43"/>
      <c r="CU422" s="43"/>
      <c r="CV422" s="43"/>
      <c r="CW422" s="43"/>
      <c r="CX422" s="43"/>
      <c r="CY422" s="43"/>
      <c r="CZ422" s="43"/>
      <c r="DA422" s="43"/>
      <c r="DB422" s="43"/>
      <c r="DC422" s="43"/>
      <c r="DD422" s="43"/>
      <c r="DE422" s="43"/>
      <c r="DF422" s="43"/>
      <c r="DG422" s="43"/>
      <c r="DH422" s="43"/>
      <c r="DI422" s="43"/>
      <c r="DJ422" s="43"/>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43"/>
      <c r="EJ422" s="43"/>
      <c r="EK422" s="43"/>
      <c r="EL422" s="43"/>
      <c r="EM422" s="43"/>
      <c r="EN422" s="43"/>
      <c r="EO422" s="43"/>
      <c r="EP422" s="43"/>
      <c r="EQ422" s="43"/>
      <c r="ER422" s="43"/>
      <c r="ES422" s="43"/>
      <c r="ET422" s="43"/>
      <c r="EU422" s="43"/>
      <c r="EV422" s="43"/>
      <c r="EW422" s="43"/>
      <c r="EX422" s="43"/>
      <c r="EY422" s="43"/>
      <c r="EZ422" s="43"/>
      <c r="FA422" s="43"/>
      <c r="FB422" s="43"/>
      <c r="FC422" s="43"/>
      <c r="FD422" s="43"/>
      <c r="FE422" s="43"/>
      <c r="FF422" s="43"/>
      <c r="FG422" s="43"/>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43"/>
      <c r="HD422" s="43"/>
      <c r="HE422" s="43"/>
      <c r="HF422" s="43"/>
      <c r="HG422" s="43"/>
      <c r="HH422" s="43"/>
      <c r="HI422" s="43"/>
      <c r="HJ422" s="43"/>
      <c r="HK422" s="43"/>
      <c r="HL422" s="43"/>
      <c r="HM422" s="43"/>
      <c r="HN422" s="43"/>
      <c r="HO422" s="43"/>
      <c r="HP422" s="43"/>
      <c r="HQ422" s="43"/>
      <c r="HR422" s="43"/>
      <c r="HS422" s="43"/>
      <c r="HT422" s="43"/>
      <c r="HU422" s="43"/>
      <c r="HV422" s="43"/>
      <c r="HW422" s="43"/>
      <c r="HX422" s="43"/>
      <c r="HY422" s="43"/>
      <c r="HZ422" s="43"/>
      <c r="IA422" s="43"/>
      <c r="IB422" s="43"/>
      <c r="IC422" s="43"/>
      <c r="ID422" s="43"/>
      <c r="IE422" s="43"/>
      <c r="IF422" s="43"/>
      <c r="IG422" s="43"/>
      <c r="IH422" s="43"/>
      <c r="II422" s="43"/>
      <c r="IJ422" s="43"/>
      <c r="IK422" s="43"/>
      <c r="IL422" s="43"/>
      <c r="IM422" s="43"/>
      <c r="IN422" s="43"/>
      <c r="IO422" s="43"/>
      <c r="IP422" s="43"/>
      <c r="IQ422" s="43"/>
      <c r="IR422" s="43"/>
      <c r="IS422" s="43"/>
      <c r="IT422" s="43"/>
      <c r="IU422" s="43"/>
    </row>
    <row r="423" spans="1:255" ht="16.5">
      <c r="A423" s="569" t="s">
        <v>2850</v>
      </c>
      <c r="B423" s="570"/>
      <c r="C423" s="570"/>
      <c r="D423" s="570"/>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43"/>
      <c r="CU423" s="43"/>
      <c r="CV423" s="43"/>
      <c r="CW423" s="43"/>
      <c r="CX423" s="43"/>
      <c r="CY423" s="43"/>
      <c r="CZ423" s="43"/>
      <c r="DA423" s="43"/>
      <c r="DB423" s="43"/>
      <c r="DC423" s="43"/>
      <c r="DD423" s="43"/>
      <c r="DE423" s="43"/>
      <c r="DF423" s="43"/>
      <c r="DG423" s="43"/>
      <c r="DH423" s="43"/>
      <c r="DI423" s="43"/>
      <c r="DJ423" s="43"/>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43"/>
      <c r="EJ423" s="43"/>
      <c r="EK423" s="43"/>
      <c r="EL423" s="43"/>
      <c r="EM423" s="43"/>
      <c r="EN423" s="43"/>
      <c r="EO423" s="43"/>
      <c r="EP423" s="43"/>
      <c r="EQ423" s="43"/>
      <c r="ER423" s="43"/>
      <c r="ES423" s="43"/>
      <c r="ET423" s="43"/>
      <c r="EU423" s="43"/>
      <c r="EV423" s="43"/>
      <c r="EW423" s="43"/>
      <c r="EX423" s="43"/>
      <c r="EY423" s="43"/>
      <c r="EZ423" s="43"/>
      <c r="FA423" s="43"/>
      <c r="FB423" s="43"/>
      <c r="FC423" s="43"/>
      <c r="FD423" s="43"/>
      <c r="FE423" s="43"/>
      <c r="FF423" s="43"/>
      <c r="FG423" s="43"/>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43"/>
      <c r="HD423" s="43"/>
      <c r="HE423" s="43"/>
      <c r="HF423" s="43"/>
      <c r="HG423" s="43"/>
      <c r="HH423" s="43"/>
      <c r="HI423" s="43"/>
      <c r="HJ423" s="43"/>
      <c r="HK423" s="43"/>
      <c r="HL423" s="43"/>
      <c r="HM423" s="43"/>
      <c r="HN423" s="43"/>
      <c r="HO423" s="43"/>
      <c r="HP423" s="43"/>
      <c r="HQ423" s="43"/>
      <c r="HR423" s="43"/>
      <c r="HS423" s="43"/>
      <c r="HT423" s="43"/>
      <c r="HU423" s="43"/>
      <c r="HV423" s="43"/>
      <c r="HW423" s="43"/>
      <c r="HX423" s="43"/>
      <c r="HY423" s="43"/>
      <c r="HZ423" s="43"/>
      <c r="IA423" s="43"/>
      <c r="IB423" s="43"/>
      <c r="IC423" s="43"/>
      <c r="ID423" s="43"/>
      <c r="IE423" s="43"/>
      <c r="IF423" s="43"/>
      <c r="IG423" s="43"/>
      <c r="IH423" s="43"/>
      <c r="II423" s="43"/>
      <c r="IJ423" s="43"/>
      <c r="IK423" s="43"/>
      <c r="IL423" s="43"/>
      <c r="IM423" s="43"/>
      <c r="IN423" s="43"/>
      <c r="IO423" s="43"/>
      <c r="IP423" s="43"/>
      <c r="IQ423" s="43"/>
      <c r="IR423" s="43"/>
      <c r="IS423" s="43"/>
      <c r="IT423" s="43"/>
      <c r="IU423" s="43"/>
    </row>
    <row r="424" spans="1:255" ht="16.5">
      <c r="A424" s="569" t="s">
        <v>2849</v>
      </c>
      <c r="B424" s="570"/>
      <c r="C424" s="570"/>
      <c r="D424" s="570"/>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43"/>
      <c r="CU424" s="43"/>
      <c r="CV424" s="43"/>
      <c r="CW424" s="43"/>
      <c r="CX424" s="43"/>
      <c r="CY424" s="43"/>
      <c r="CZ424" s="43"/>
      <c r="DA424" s="43"/>
      <c r="DB424" s="43"/>
      <c r="DC424" s="43"/>
      <c r="DD424" s="43"/>
      <c r="DE424" s="43"/>
      <c r="DF424" s="43"/>
      <c r="DG424" s="43"/>
      <c r="DH424" s="43"/>
      <c r="DI424" s="43"/>
      <c r="DJ424" s="43"/>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43"/>
      <c r="EJ424" s="43"/>
      <c r="EK424" s="43"/>
      <c r="EL424" s="43"/>
      <c r="EM424" s="43"/>
      <c r="EN424" s="43"/>
      <c r="EO424" s="43"/>
      <c r="EP424" s="43"/>
      <c r="EQ424" s="43"/>
      <c r="ER424" s="43"/>
      <c r="ES424" s="43"/>
      <c r="ET424" s="43"/>
      <c r="EU424" s="43"/>
      <c r="EV424" s="43"/>
      <c r="EW424" s="43"/>
      <c r="EX424" s="43"/>
      <c r="EY424" s="43"/>
      <c r="EZ424" s="43"/>
      <c r="FA424" s="43"/>
      <c r="FB424" s="43"/>
      <c r="FC424" s="43"/>
      <c r="FD424" s="43"/>
      <c r="FE424" s="43"/>
      <c r="FF424" s="43"/>
      <c r="FG424" s="43"/>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43"/>
      <c r="HD424" s="43"/>
      <c r="HE424" s="43"/>
      <c r="HF424" s="43"/>
      <c r="HG424" s="43"/>
      <c r="HH424" s="43"/>
      <c r="HI424" s="43"/>
      <c r="HJ424" s="43"/>
      <c r="HK424" s="43"/>
      <c r="HL424" s="43"/>
      <c r="HM424" s="43"/>
      <c r="HN424" s="43"/>
      <c r="HO424" s="43"/>
      <c r="HP424" s="43"/>
      <c r="HQ424" s="43"/>
      <c r="HR424" s="43"/>
      <c r="HS424" s="43"/>
      <c r="HT424" s="43"/>
      <c r="HU424" s="43"/>
      <c r="HV424" s="43"/>
      <c r="HW424" s="43"/>
      <c r="HX424" s="43"/>
      <c r="HY424" s="43"/>
      <c r="HZ424" s="43"/>
      <c r="IA424" s="43"/>
      <c r="IB424" s="43"/>
      <c r="IC424" s="43"/>
      <c r="ID424" s="43"/>
      <c r="IE424" s="43"/>
      <c r="IF424" s="43"/>
      <c r="IG424" s="43"/>
      <c r="IH424" s="43"/>
      <c r="II424" s="43"/>
      <c r="IJ424" s="43"/>
      <c r="IK424" s="43"/>
      <c r="IL424" s="43"/>
      <c r="IM424" s="43"/>
      <c r="IN424" s="43"/>
      <c r="IO424" s="43"/>
      <c r="IP424" s="43"/>
      <c r="IQ424" s="43"/>
      <c r="IR424" s="43"/>
      <c r="IS424" s="43"/>
      <c r="IT424" s="43"/>
      <c r="IU424" s="43"/>
    </row>
    <row r="425" spans="1:255" ht="16.5">
      <c r="A425" s="569" t="s">
        <v>2852</v>
      </c>
      <c r="B425" s="570"/>
      <c r="C425" s="570"/>
      <c r="D425" s="570"/>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43"/>
      <c r="CU425" s="43"/>
      <c r="CV425" s="43"/>
      <c r="CW425" s="43"/>
      <c r="CX425" s="43"/>
      <c r="CY425" s="43"/>
      <c r="CZ425" s="43"/>
      <c r="DA425" s="43"/>
      <c r="DB425" s="43"/>
      <c r="DC425" s="43"/>
      <c r="DD425" s="43"/>
      <c r="DE425" s="43"/>
      <c r="DF425" s="43"/>
      <c r="DG425" s="43"/>
      <c r="DH425" s="43"/>
      <c r="DI425" s="43"/>
      <c r="DJ425" s="43"/>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43"/>
      <c r="EJ425" s="43"/>
      <c r="EK425" s="43"/>
      <c r="EL425" s="43"/>
      <c r="EM425" s="43"/>
      <c r="EN425" s="43"/>
      <c r="EO425" s="43"/>
      <c r="EP425" s="43"/>
      <c r="EQ425" s="43"/>
      <c r="ER425" s="43"/>
      <c r="ES425" s="43"/>
      <c r="ET425" s="43"/>
      <c r="EU425" s="43"/>
      <c r="EV425" s="43"/>
      <c r="EW425" s="43"/>
      <c r="EX425" s="43"/>
      <c r="EY425" s="43"/>
      <c r="EZ425" s="43"/>
      <c r="FA425" s="43"/>
      <c r="FB425" s="43"/>
      <c r="FC425" s="43"/>
      <c r="FD425" s="43"/>
      <c r="FE425" s="43"/>
      <c r="FF425" s="43"/>
      <c r="FG425" s="43"/>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43"/>
      <c r="HD425" s="43"/>
      <c r="HE425" s="43"/>
      <c r="HF425" s="43"/>
      <c r="HG425" s="43"/>
      <c r="HH425" s="43"/>
      <c r="HI425" s="43"/>
      <c r="HJ425" s="43"/>
      <c r="HK425" s="43"/>
      <c r="HL425" s="43"/>
      <c r="HM425" s="43"/>
      <c r="HN425" s="43"/>
      <c r="HO425" s="43"/>
      <c r="HP425" s="43"/>
      <c r="HQ425" s="43"/>
      <c r="HR425" s="43"/>
      <c r="HS425" s="43"/>
      <c r="HT425" s="43"/>
      <c r="HU425" s="43"/>
      <c r="HV425" s="43"/>
      <c r="HW425" s="43"/>
      <c r="HX425" s="43"/>
      <c r="HY425" s="43"/>
      <c r="HZ425" s="43"/>
      <c r="IA425" s="43"/>
      <c r="IB425" s="43"/>
      <c r="IC425" s="43"/>
      <c r="ID425" s="43"/>
      <c r="IE425" s="43"/>
      <c r="IF425" s="43"/>
      <c r="IG425" s="43"/>
      <c r="IH425" s="43"/>
      <c r="II425" s="43"/>
      <c r="IJ425" s="43"/>
      <c r="IK425" s="43"/>
      <c r="IL425" s="43"/>
      <c r="IM425" s="43"/>
      <c r="IN425" s="43"/>
      <c r="IO425" s="43"/>
      <c r="IP425" s="43"/>
      <c r="IQ425" s="43"/>
      <c r="IR425" s="43"/>
      <c r="IS425" s="43"/>
      <c r="IT425" s="43"/>
      <c r="IU425" s="43"/>
    </row>
    <row r="426" spans="1:255" ht="16.5">
      <c r="A426" s="189" t="s">
        <v>2862</v>
      </c>
      <c r="B426" s="190"/>
      <c r="C426" s="191">
        <f>DATE(2020,7,23)</f>
        <v>44035</v>
      </c>
      <c r="D426" s="189" t="s">
        <v>1415</v>
      </c>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43"/>
      <c r="CU426" s="43"/>
      <c r="CV426" s="43"/>
      <c r="CW426" s="43"/>
      <c r="CX426" s="43"/>
      <c r="CY426" s="43"/>
      <c r="CZ426" s="43"/>
      <c r="DA426" s="43"/>
      <c r="DB426" s="43"/>
      <c r="DC426" s="43"/>
      <c r="DD426" s="43"/>
      <c r="DE426" s="43"/>
      <c r="DF426" s="43"/>
      <c r="DG426" s="43"/>
      <c r="DH426" s="43"/>
      <c r="DI426" s="43"/>
      <c r="DJ426" s="43"/>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43"/>
      <c r="EJ426" s="43"/>
      <c r="EK426" s="43"/>
      <c r="EL426" s="43"/>
      <c r="EM426" s="43"/>
      <c r="EN426" s="43"/>
      <c r="EO426" s="43"/>
      <c r="EP426" s="43"/>
      <c r="EQ426" s="43"/>
      <c r="ER426" s="43"/>
      <c r="ES426" s="43"/>
      <c r="ET426" s="43"/>
      <c r="EU426" s="43"/>
      <c r="EV426" s="43"/>
      <c r="EW426" s="43"/>
      <c r="EX426" s="43"/>
      <c r="EY426" s="43"/>
      <c r="EZ426" s="43"/>
      <c r="FA426" s="43"/>
      <c r="FB426" s="43"/>
      <c r="FC426" s="43"/>
      <c r="FD426" s="43"/>
      <c r="FE426" s="43"/>
      <c r="FF426" s="43"/>
      <c r="FG426" s="43"/>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43"/>
      <c r="HD426" s="43"/>
      <c r="HE426" s="43"/>
      <c r="HF426" s="43"/>
      <c r="HG426" s="43"/>
      <c r="HH426" s="43"/>
      <c r="HI426" s="43"/>
      <c r="HJ426" s="43"/>
      <c r="HK426" s="43"/>
      <c r="HL426" s="43"/>
      <c r="HM426" s="43"/>
      <c r="HN426" s="43"/>
      <c r="HO426" s="43"/>
      <c r="HP426" s="43"/>
      <c r="HQ426" s="43"/>
      <c r="HR426" s="43"/>
      <c r="HS426" s="43"/>
      <c r="HT426" s="43"/>
      <c r="HU426" s="43"/>
      <c r="HV426" s="43"/>
      <c r="HW426" s="43"/>
      <c r="HX426" s="43"/>
      <c r="HY426" s="43"/>
      <c r="HZ426" s="43"/>
      <c r="IA426" s="43"/>
      <c r="IB426" s="43"/>
      <c r="IC426" s="43"/>
      <c r="ID426" s="43"/>
      <c r="IE426" s="43"/>
      <c r="IF426" s="43"/>
      <c r="IG426" s="43"/>
      <c r="IH426" s="43"/>
      <c r="II426" s="43"/>
      <c r="IJ426" s="43"/>
      <c r="IK426" s="43"/>
      <c r="IL426" s="43"/>
      <c r="IM426" s="43"/>
      <c r="IN426" s="43"/>
      <c r="IO426" s="43"/>
      <c r="IP426" s="43"/>
      <c r="IQ426" s="43"/>
      <c r="IR426" s="43"/>
      <c r="IS426" s="43"/>
      <c r="IT426" s="43"/>
      <c r="IU426" s="43"/>
    </row>
    <row r="427" spans="1:255" ht="16.5">
      <c r="A427" s="569" t="s">
        <v>2861</v>
      </c>
      <c r="B427" s="570"/>
      <c r="C427" s="570"/>
      <c r="D427" s="570"/>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43"/>
      <c r="CU427" s="43"/>
      <c r="CV427" s="43"/>
      <c r="CW427" s="43"/>
      <c r="CX427" s="43"/>
      <c r="CY427" s="43"/>
      <c r="CZ427" s="43"/>
      <c r="DA427" s="43"/>
      <c r="DB427" s="43"/>
      <c r="DC427" s="43"/>
      <c r="DD427" s="43"/>
      <c r="DE427" s="43"/>
      <c r="DF427" s="43"/>
      <c r="DG427" s="43"/>
      <c r="DH427" s="43"/>
      <c r="DI427" s="43"/>
      <c r="DJ427" s="43"/>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43"/>
      <c r="EJ427" s="43"/>
      <c r="EK427" s="43"/>
      <c r="EL427" s="43"/>
      <c r="EM427" s="43"/>
      <c r="EN427" s="43"/>
      <c r="EO427" s="43"/>
      <c r="EP427" s="43"/>
      <c r="EQ427" s="43"/>
      <c r="ER427" s="43"/>
      <c r="ES427" s="43"/>
      <c r="ET427" s="43"/>
      <c r="EU427" s="43"/>
      <c r="EV427" s="43"/>
      <c r="EW427" s="43"/>
      <c r="EX427" s="43"/>
      <c r="EY427" s="43"/>
      <c r="EZ427" s="43"/>
      <c r="FA427" s="43"/>
      <c r="FB427" s="43"/>
      <c r="FC427" s="43"/>
      <c r="FD427" s="43"/>
      <c r="FE427" s="43"/>
      <c r="FF427" s="43"/>
      <c r="FG427" s="43"/>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43"/>
      <c r="HD427" s="43"/>
      <c r="HE427" s="43"/>
      <c r="HF427" s="43"/>
      <c r="HG427" s="43"/>
      <c r="HH427" s="43"/>
      <c r="HI427" s="43"/>
      <c r="HJ427" s="43"/>
      <c r="HK427" s="43"/>
      <c r="HL427" s="43"/>
      <c r="HM427" s="43"/>
      <c r="HN427" s="43"/>
      <c r="HO427" s="43"/>
      <c r="HP427" s="43"/>
      <c r="HQ427" s="43"/>
      <c r="HR427" s="43"/>
      <c r="HS427" s="43"/>
      <c r="HT427" s="43"/>
      <c r="HU427" s="43"/>
      <c r="HV427" s="43"/>
      <c r="HW427" s="43"/>
      <c r="HX427" s="43"/>
      <c r="HY427" s="43"/>
      <c r="HZ427" s="43"/>
      <c r="IA427" s="43"/>
      <c r="IB427" s="43"/>
      <c r="IC427" s="43"/>
      <c r="ID427" s="43"/>
      <c r="IE427" s="43"/>
      <c r="IF427" s="43"/>
      <c r="IG427" s="43"/>
      <c r="IH427" s="43"/>
      <c r="II427" s="43"/>
      <c r="IJ427" s="43"/>
      <c r="IK427" s="43"/>
      <c r="IL427" s="43"/>
      <c r="IM427" s="43"/>
      <c r="IN427" s="43"/>
      <c r="IO427" s="43"/>
      <c r="IP427" s="43"/>
      <c r="IQ427" s="43"/>
      <c r="IR427" s="43"/>
      <c r="IS427" s="43"/>
      <c r="IT427" s="43"/>
      <c r="IU427" s="43"/>
    </row>
    <row r="428" spans="1:255" ht="16.5">
      <c r="A428" s="569" t="s">
        <v>2863</v>
      </c>
      <c r="B428" s="570"/>
      <c r="C428" s="570"/>
      <c r="D428" s="570"/>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43"/>
      <c r="CU428" s="43"/>
      <c r="CV428" s="43"/>
      <c r="CW428" s="43"/>
      <c r="CX428" s="43"/>
      <c r="CY428" s="43"/>
      <c r="CZ428" s="43"/>
      <c r="DA428" s="43"/>
      <c r="DB428" s="43"/>
      <c r="DC428" s="43"/>
      <c r="DD428" s="43"/>
      <c r="DE428" s="43"/>
      <c r="DF428" s="43"/>
      <c r="DG428" s="43"/>
      <c r="DH428" s="43"/>
      <c r="DI428" s="43"/>
      <c r="DJ428" s="43"/>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43"/>
      <c r="EJ428" s="43"/>
      <c r="EK428" s="43"/>
      <c r="EL428" s="43"/>
      <c r="EM428" s="43"/>
      <c r="EN428" s="43"/>
      <c r="EO428" s="43"/>
      <c r="EP428" s="43"/>
      <c r="EQ428" s="43"/>
      <c r="ER428" s="43"/>
      <c r="ES428" s="43"/>
      <c r="ET428" s="43"/>
      <c r="EU428" s="43"/>
      <c r="EV428" s="43"/>
      <c r="EW428" s="43"/>
      <c r="EX428" s="43"/>
      <c r="EY428" s="43"/>
      <c r="EZ428" s="43"/>
      <c r="FA428" s="43"/>
      <c r="FB428" s="43"/>
      <c r="FC428" s="43"/>
      <c r="FD428" s="43"/>
      <c r="FE428" s="43"/>
      <c r="FF428" s="43"/>
      <c r="FG428" s="43"/>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43"/>
      <c r="HD428" s="43"/>
      <c r="HE428" s="43"/>
      <c r="HF428" s="43"/>
      <c r="HG428" s="43"/>
      <c r="HH428" s="43"/>
      <c r="HI428" s="43"/>
      <c r="HJ428" s="43"/>
      <c r="HK428" s="43"/>
      <c r="HL428" s="43"/>
      <c r="HM428" s="43"/>
      <c r="HN428" s="43"/>
      <c r="HO428" s="43"/>
      <c r="HP428" s="43"/>
      <c r="HQ428" s="43"/>
      <c r="HR428" s="43"/>
      <c r="HS428" s="43"/>
      <c r="HT428" s="43"/>
      <c r="HU428" s="43"/>
      <c r="HV428" s="43"/>
      <c r="HW428" s="43"/>
      <c r="HX428" s="43"/>
      <c r="HY428" s="43"/>
      <c r="HZ428" s="43"/>
      <c r="IA428" s="43"/>
      <c r="IB428" s="43"/>
      <c r="IC428" s="43"/>
      <c r="ID428" s="43"/>
      <c r="IE428" s="43"/>
      <c r="IF428" s="43"/>
      <c r="IG428" s="43"/>
      <c r="IH428" s="43"/>
      <c r="II428" s="43"/>
      <c r="IJ428" s="43"/>
      <c r="IK428" s="43"/>
      <c r="IL428" s="43"/>
      <c r="IM428" s="43"/>
      <c r="IN428" s="43"/>
      <c r="IO428" s="43"/>
      <c r="IP428" s="43"/>
      <c r="IQ428" s="43"/>
      <c r="IR428" s="43"/>
      <c r="IS428" s="43"/>
      <c r="IT428" s="43"/>
      <c r="IU428" s="43"/>
    </row>
    <row r="429" spans="1:255" ht="16.5">
      <c r="A429" s="189" t="s">
        <v>2865</v>
      </c>
      <c r="B429" s="190"/>
      <c r="C429" s="191">
        <f>DATE(2020,7,27)</f>
        <v>44039</v>
      </c>
      <c r="D429" s="189" t="s">
        <v>1415</v>
      </c>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43"/>
      <c r="CU429" s="43"/>
      <c r="CV429" s="43"/>
      <c r="CW429" s="43"/>
      <c r="CX429" s="43"/>
      <c r="CY429" s="43"/>
      <c r="CZ429" s="43"/>
      <c r="DA429" s="43"/>
      <c r="DB429" s="43"/>
      <c r="DC429" s="43"/>
      <c r="DD429" s="43"/>
      <c r="DE429" s="43"/>
      <c r="DF429" s="43"/>
      <c r="DG429" s="43"/>
      <c r="DH429" s="43"/>
      <c r="DI429" s="43"/>
      <c r="DJ429" s="43"/>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43"/>
      <c r="EJ429" s="43"/>
      <c r="EK429" s="43"/>
      <c r="EL429" s="43"/>
      <c r="EM429" s="43"/>
      <c r="EN429" s="43"/>
      <c r="EO429" s="43"/>
      <c r="EP429" s="43"/>
      <c r="EQ429" s="43"/>
      <c r="ER429" s="43"/>
      <c r="ES429" s="43"/>
      <c r="ET429" s="43"/>
      <c r="EU429" s="43"/>
      <c r="EV429" s="43"/>
      <c r="EW429" s="43"/>
      <c r="EX429" s="43"/>
      <c r="EY429" s="43"/>
      <c r="EZ429" s="43"/>
      <c r="FA429" s="43"/>
      <c r="FB429" s="43"/>
      <c r="FC429" s="43"/>
      <c r="FD429" s="43"/>
      <c r="FE429" s="43"/>
      <c r="FF429" s="43"/>
      <c r="FG429" s="43"/>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43"/>
      <c r="HD429" s="43"/>
      <c r="HE429" s="43"/>
      <c r="HF429" s="43"/>
      <c r="HG429" s="43"/>
      <c r="HH429" s="43"/>
      <c r="HI429" s="43"/>
      <c r="HJ429" s="43"/>
      <c r="HK429" s="43"/>
      <c r="HL429" s="43"/>
      <c r="HM429" s="43"/>
      <c r="HN429" s="43"/>
      <c r="HO429" s="43"/>
      <c r="HP429" s="43"/>
      <c r="HQ429" s="43"/>
      <c r="HR429" s="43"/>
      <c r="HS429" s="43"/>
      <c r="HT429" s="43"/>
      <c r="HU429" s="43"/>
      <c r="HV429" s="43"/>
      <c r="HW429" s="43"/>
      <c r="HX429" s="43"/>
      <c r="HY429" s="43"/>
      <c r="HZ429" s="43"/>
      <c r="IA429" s="43"/>
      <c r="IB429" s="43"/>
      <c r="IC429" s="43"/>
      <c r="ID429" s="43"/>
      <c r="IE429" s="43"/>
      <c r="IF429" s="43"/>
      <c r="IG429" s="43"/>
      <c r="IH429" s="43"/>
      <c r="II429" s="43"/>
      <c r="IJ429" s="43"/>
      <c r="IK429" s="43"/>
      <c r="IL429" s="43"/>
      <c r="IM429" s="43"/>
      <c r="IN429" s="43"/>
      <c r="IO429" s="43"/>
      <c r="IP429" s="43"/>
      <c r="IQ429" s="43"/>
      <c r="IR429" s="43"/>
      <c r="IS429" s="43"/>
      <c r="IT429" s="43"/>
      <c r="IU429" s="43"/>
    </row>
    <row r="430" spans="1:255" ht="16.5">
      <c r="A430" s="569" t="s">
        <v>1361</v>
      </c>
      <c r="B430" s="570"/>
      <c r="C430" s="570"/>
      <c r="D430" s="570"/>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43"/>
      <c r="CU430" s="43"/>
      <c r="CV430" s="43"/>
      <c r="CW430" s="43"/>
      <c r="CX430" s="43"/>
      <c r="CY430" s="43"/>
      <c r="CZ430" s="43"/>
      <c r="DA430" s="43"/>
      <c r="DB430" s="43"/>
      <c r="DC430" s="43"/>
      <c r="DD430" s="43"/>
      <c r="DE430" s="43"/>
      <c r="DF430" s="43"/>
      <c r="DG430" s="43"/>
      <c r="DH430" s="43"/>
      <c r="DI430" s="43"/>
      <c r="DJ430" s="43"/>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43"/>
      <c r="EJ430" s="43"/>
      <c r="EK430" s="43"/>
      <c r="EL430" s="43"/>
      <c r="EM430" s="43"/>
      <c r="EN430" s="43"/>
      <c r="EO430" s="43"/>
      <c r="EP430" s="43"/>
      <c r="EQ430" s="43"/>
      <c r="ER430" s="43"/>
      <c r="ES430" s="43"/>
      <c r="ET430" s="43"/>
      <c r="EU430" s="43"/>
      <c r="EV430" s="43"/>
      <c r="EW430" s="43"/>
      <c r="EX430" s="43"/>
      <c r="EY430" s="43"/>
      <c r="EZ430" s="43"/>
      <c r="FA430" s="43"/>
      <c r="FB430" s="43"/>
      <c r="FC430" s="43"/>
      <c r="FD430" s="43"/>
      <c r="FE430" s="43"/>
      <c r="FF430" s="43"/>
      <c r="FG430" s="43"/>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43"/>
      <c r="HD430" s="43"/>
      <c r="HE430" s="43"/>
      <c r="HF430" s="43"/>
      <c r="HG430" s="43"/>
      <c r="HH430" s="43"/>
      <c r="HI430" s="43"/>
      <c r="HJ430" s="43"/>
      <c r="HK430" s="43"/>
      <c r="HL430" s="43"/>
      <c r="HM430" s="43"/>
      <c r="HN430" s="43"/>
      <c r="HO430" s="43"/>
      <c r="HP430" s="43"/>
      <c r="HQ430" s="43"/>
      <c r="HR430" s="43"/>
      <c r="HS430" s="43"/>
      <c r="HT430" s="43"/>
      <c r="HU430" s="43"/>
      <c r="HV430" s="43"/>
      <c r="HW430" s="43"/>
      <c r="HX430" s="43"/>
      <c r="HY430" s="43"/>
      <c r="HZ430" s="43"/>
      <c r="IA430" s="43"/>
      <c r="IB430" s="43"/>
      <c r="IC430" s="43"/>
      <c r="ID430" s="43"/>
      <c r="IE430" s="43"/>
      <c r="IF430" s="43"/>
      <c r="IG430" s="43"/>
      <c r="IH430" s="43"/>
      <c r="II430" s="43"/>
      <c r="IJ430" s="43"/>
      <c r="IK430" s="43"/>
      <c r="IL430" s="43"/>
      <c r="IM430" s="43"/>
      <c r="IN430" s="43"/>
      <c r="IO430" s="43"/>
      <c r="IP430" s="43"/>
      <c r="IQ430" s="43"/>
      <c r="IR430" s="43"/>
      <c r="IS430" s="43"/>
      <c r="IT430" s="43"/>
      <c r="IU430" s="43"/>
    </row>
    <row r="431" spans="1:255" ht="16.5">
      <c r="A431" s="569" t="s">
        <v>2866</v>
      </c>
      <c r="B431" s="570"/>
      <c r="C431" s="570"/>
      <c r="D431" s="570"/>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43"/>
      <c r="CU431" s="43"/>
      <c r="CV431" s="43"/>
      <c r="CW431" s="43"/>
      <c r="CX431" s="43"/>
      <c r="CY431" s="43"/>
      <c r="CZ431" s="43"/>
      <c r="DA431" s="43"/>
      <c r="DB431" s="43"/>
      <c r="DC431" s="43"/>
      <c r="DD431" s="43"/>
      <c r="DE431" s="43"/>
      <c r="DF431" s="43"/>
      <c r="DG431" s="43"/>
      <c r="DH431" s="43"/>
      <c r="DI431" s="43"/>
      <c r="DJ431" s="43"/>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43"/>
      <c r="EJ431" s="43"/>
      <c r="EK431" s="43"/>
      <c r="EL431" s="43"/>
      <c r="EM431" s="43"/>
      <c r="EN431" s="43"/>
      <c r="EO431" s="43"/>
      <c r="EP431" s="43"/>
      <c r="EQ431" s="43"/>
      <c r="ER431" s="43"/>
      <c r="ES431" s="43"/>
      <c r="ET431" s="43"/>
      <c r="EU431" s="43"/>
      <c r="EV431" s="43"/>
      <c r="EW431" s="43"/>
      <c r="EX431" s="43"/>
      <c r="EY431" s="43"/>
      <c r="EZ431" s="43"/>
      <c r="FA431" s="43"/>
      <c r="FB431" s="43"/>
      <c r="FC431" s="43"/>
      <c r="FD431" s="43"/>
      <c r="FE431" s="43"/>
      <c r="FF431" s="43"/>
      <c r="FG431" s="43"/>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43"/>
      <c r="HD431" s="43"/>
      <c r="HE431" s="43"/>
      <c r="HF431" s="43"/>
      <c r="HG431" s="43"/>
      <c r="HH431" s="43"/>
      <c r="HI431" s="43"/>
      <c r="HJ431" s="43"/>
      <c r="HK431" s="43"/>
      <c r="HL431" s="43"/>
      <c r="HM431" s="43"/>
      <c r="HN431" s="43"/>
      <c r="HO431" s="43"/>
      <c r="HP431" s="43"/>
      <c r="HQ431" s="43"/>
      <c r="HR431" s="43"/>
      <c r="HS431" s="43"/>
      <c r="HT431" s="43"/>
      <c r="HU431" s="43"/>
      <c r="HV431" s="43"/>
      <c r="HW431" s="43"/>
      <c r="HX431" s="43"/>
      <c r="HY431" s="43"/>
      <c r="HZ431" s="43"/>
      <c r="IA431" s="43"/>
      <c r="IB431" s="43"/>
      <c r="IC431" s="43"/>
      <c r="ID431" s="43"/>
      <c r="IE431" s="43"/>
      <c r="IF431" s="43"/>
      <c r="IG431" s="43"/>
      <c r="IH431" s="43"/>
      <c r="II431" s="43"/>
      <c r="IJ431" s="43"/>
      <c r="IK431" s="43"/>
      <c r="IL431" s="43"/>
      <c r="IM431" s="43"/>
      <c r="IN431" s="43"/>
      <c r="IO431" s="43"/>
      <c r="IP431" s="43"/>
      <c r="IQ431" s="43"/>
      <c r="IR431" s="43"/>
      <c r="IS431" s="43"/>
      <c r="IT431" s="43"/>
      <c r="IU431" s="43"/>
    </row>
    <row r="432" spans="1:255" ht="16.5">
      <c r="A432" s="569" t="s">
        <v>2030</v>
      </c>
      <c r="B432" s="570"/>
      <c r="C432" s="570"/>
      <c r="D432" s="570"/>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43"/>
      <c r="CU432" s="43"/>
      <c r="CV432" s="43"/>
      <c r="CW432" s="43"/>
      <c r="CX432" s="43"/>
      <c r="CY432" s="43"/>
      <c r="CZ432" s="43"/>
      <c r="DA432" s="43"/>
      <c r="DB432" s="43"/>
      <c r="DC432" s="43"/>
      <c r="DD432" s="43"/>
      <c r="DE432" s="43"/>
      <c r="DF432" s="43"/>
      <c r="DG432" s="43"/>
      <c r="DH432" s="43"/>
      <c r="DI432" s="43"/>
      <c r="DJ432" s="43"/>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43"/>
      <c r="EJ432" s="43"/>
      <c r="EK432" s="43"/>
      <c r="EL432" s="43"/>
      <c r="EM432" s="43"/>
      <c r="EN432" s="43"/>
      <c r="EO432" s="43"/>
      <c r="EP432" s="43"/>
      <c r="EQ432" s="43"/>
      <c r="ER432" s="43"/>
      <c r="ES432" s="43"/>
      <c r="ET432" s="43"/>
      <c r="EU432" s="43"/>
      <c r="EV432" s="43"/>
      <c r="EW432" s="43"/>
      <c r="EX432" s="43"/>
      <c r="EY432" s="43"/>
      <c r="EZ432" s="43"/>
      <c r="FA432" s="43"/>
      <c r="FB432" s="43"/>
      <c r="FC432" s="43"/>
      <c r="FD432" s="43"/>
      <c r="FE432" s="43"/>
      <c r="FF432" s="43"/>
      <c r="FG432" s="43"/>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43"/>
      <c r="HD432" s="43"/>
      <c r="HE432" s="43"/>
      <c r="HF432" s="43"/>
      <c r="HG432" s="43"/>
      <c r="HH432" s="43"/>
      <c r="HI432" s="43"/>
      <c r="HJ432" s="43"/>
      <c r="HK432" s="43"/>
      <c r="HL432" s="43"/>
      <c r="HM432" s="43"/>
      <c r="HN432" s="43"/>
      <c r="HO432" s="43"/>
      <c r="HP432" s="43"/>
      <c r="HQ432" s="43"/>
      <c r="HR432" s="43"/>
      <c r="HS432" s="43"/>
      <c r="HT432" s="43"/>
      <c r="HU432" s="43"/>
      <c r="HV432" s="43"/>
      <c r="HW432" s="43"/>
      <c r="HX432" s="43"/>
      <c r="HY432" s="43"/>
      <c r="HZ432" s="43"/>
      <c r="IA432" s="43"/>
      <c r="IB432" s="43"/>
      <c r="IC432" s="43"/>
      <c r="ID432" s="43"/>
      <c r="IE432" s="43"/>
      <c r="IF432" s="43"/>
      <c r="IG432" s="43"/>
      <c r="IH432" s="43"/>
      <c r="II432" s="43"/>
      <c r="IJ432" s="43"/>
      <c r="IK432" s="43"/>
      <c r="IL432" s="43"/>
      <c r="IM432" s="43"/>
      <c r="IN432" s="43"/>
      <c r="IO432" s="43"/>
      <c r="IP432" s="43"/>
      <c r="IQ432" s="43"/>
      <c r="IR432" s="43"/>
      <c r="IS432" s="43"/>
      <c r="IT432" s="43"/>
      <c r="IU432" s="43"/>
    </row>
    <row r="433" spans="1:255" ht="16.5">
      <c r="A433" s="569" t="s">
        <v>2868</v>
      </c>
      <c r="B433" s="570"/>
      <c r="C433" s="570"/>
      <c r="D433" s="570"/>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43"/>
      <c r="CU433" s="43"/>
      <c r="CV433" s="43"/>
      <c r="CW433" s="43"/>
      <c r="CX433" s="43"/>
      <c r="CY433" s="43"/>
      <c r="CZ433" s="43"/>
      <c r="DA433" s="43"/>
      <c r="DB433" s="43"/>
      <c r="DC433" s="43"/>
      <c r="DD433" s="43"/>
      <c r="DE433" s="43"/>
      <c r="DF433" s="43"/>
      <c r="DG433" s="43"/>
      <c r="DH433" s="43"/>
      <c r="DI433" s="43"/>
      <c r="DJ433" s="43"/>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43"/>
      <c r="EJ433" s="43"/>
      <c r="EK433" s="43"/>
      <c r="EL433" s="43"/>
      <c r="EM433" s="43"/>
      <c r="EN433" s="43"/>
      <c r="EO433" s="43"/>
      <c r="EP433" s="43"/>
      <c r="EQ433" s="43"/>
      <c r="ER433" s="43"/>
      <c r="ES433" s="43"/>
      <c r="ET433" s="43"/>
      <c r="EU433" s="43"/>
      <c r="EV433" s="43"/>
      <c r="EW433" s="43"/>
      <c r="EX433" s="43"/>
      <c r="EY433" s="43"/>
      <c r="EZ433" s="43"/>
      <c r="FA433" s="43"/>
      <c r="FB433" s="43"/>
      <c r="FC433" s="43"/>
      <c r="FD433" s="43"/>
      <c r="FE433" s="43"/>
      <c r="FF433" s="43"/>
      <c r="FG433" s="43"/>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43"/>
      <c r="HD433" s="43"/>
      <c r="HE433" s="43"/>
      <c r="HF433" s="43"/>
      <c r="HG433" s="43"/>
      <c r="HH433" s="43"/>
      <c r="HI433" s="43"/>
      <c r="HJ433" s="43"/>
      <c r="HK433" s="43"/>
      <c r="HL433" s="43"/>
      <c r="HM433" s="43"/>
      <c r="HN433" s="43"/>
      <c r="HO433" s="43"/>
      <c r="HP433" s="43"/>
      <c r="HQ433" s="43"/>
      <c r="HR433" s="43"/>
      <c r="HS433" s="43"/>
      <c r="HT433" s="43"/>
      <c r="HU433" s="43"/>
      <c r="HV433" s="43"/>
      <c r="HW433" s="43"/>
      <c r="HX433" s="43"/>
      <c r="HY433" s="43"/>
      <c r="HZ433" s="43"/>
      <c r="IA433" s="43"/>
      <c r="IB433" s="43"/>
      <c r="IC433" s="43"/>
      <c r="ID433" s="43"/>
      <c r="IE433" s="43"/>
      <c r="IF433" s="43"/>
      <c r="IG433" s="43"/>
      <c r="IH433" s="43"/>
      <c r="II433" s="43"/>
      <c r="IJ433" s="43"/>
      <c r="IK433" s="43"/>
      <c r="IL433" s="43"/>
      <c r="IM433" s="43"/>
      <c r="IN433" s="43"/>
      <c r="IO433" s="43"/>
      <c r="IP433" s="43"/>
      <c r="IQ433" s="43"/>
      <c r="IR433" s="43"/>
      <c r="IS433" s="43"/>
      <c r="IT433" s="43"/>
      <c r="IU433" s="43"/>
    </row>
    <row r="434" spans="1:255" ht="16.5">
      <c r="A434" s="601" t="s">
        <v>2867</v>
      </c>
      <c r="B434" s="570"/>
      <c r="C434" s="570"/>
      <c r="D434" s="570"/>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43"/>
      <c r="CU434" s="43"/>
      <c r="CV434" s="43"/>
      <c r="CW434" s="43"/>
      <c r="CX434" s="43"/>
      <c r="CY434" s="43"/>
      <c r="CZ434" s="43"/>
      <c r="DA434" s="43"/>
      <c r="DB434" s="43"/>
      <c r="DC434" s="43"/>
      <c r="DD434" s="43"/>
      <c r="DE434" s="43"/>
      <c r="DF434" s="43"/>
      <c r="DG434" s="43"/>
      <c r="DH434" s="43"/>
      <c r="DI434" s="43"/>
      <c r="DJ434" s="43"/>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43"/>
      <c r="EJ434" s="43"/>
      <c r="EK434" s="43"/>
      <c r="EL434" s="43"/>
      <c r="EM434" s="43"/>
      <c r="EN434" s="43"/>
      <c r="EO434" s="43"/>
      <c r="EP434" s="43"/>
      <c r="EQ434" s="43"/>
      <c r="ER434" s="43"/>
      <c r="ES434" s="43"/>
      <c r="ET434" s="43"/>
      <c r="EU434" s="43"/>
      <c r="EV434" s="43"/>
      <c r="EW434" s="43"/>
      <c r="EX434" s="43"/>
      <c r="EY434" s="43"/>
      <c r="EZ434" s="43"/>
      <c r="FA434" s="43"/>
      <c r="FB434" s="43"/>
      <c r="FC434" s="43"/>
      <c r="FD434" s="43"/>
      <c r="FE434" s="43"/>
      <c r="FF434" s="43"/>
      <c r="FG434" s="43"/>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43"/>
      <c r="HD434" s="43"/>
      <c r="HE434" s="43"/>
      <c r="HF434" s="43"/>
      <c r="HG434" s="43"/>
      <c r="HH434" s="43"/>
      <c r="HI434" s="43"/>
      <c r="HJ434" s="43"/>
      <c r="HK434" s="43"/>
      <c r="HL434" s="43"/>
      <c r="HM434" s="43"/>
      <c r="HN434" s="43"/>
      <c r="HO434" s="43"/>
      <c r="HP434" s="43"/>
      <c r="HQ434" s="43"/>
      <c r="HR434" s="43"/>
      <c r="HS434" s="43"/>
      <c r="HT434" s="43"/>
      <c r="HU434" s="43"/>
      <c r="HV434" s="43"/>
      <c r="HW434" s="43"/>
      <c r="HX434" s="43"/>
      <c r="HY434" s="43"/>
      <c r="HZ434" s="43"/>
      <c r="IA434" s="43"/>
      <c r="IB434" s="43"/>
      <c r="IC434" s="43"/>
      <c r="ID434" s="43"/>
      <c r="IE434" s="43"/>
      <c r="IF434" s="43"/>
      <c r="IG434" s="43"/>
      <c r="IH434" s="43"/>
      <c r="II434" s="43"/>
      <c r="IJ434" s="43"/>
      <c r="IK434" s="43"/>
      <c r="IL434" s="43"/>
      <c r="IM434" s="43"/>
      <c r="IN434" s="43"/>
      <c r="IO434" s="43"/>
      <c r="IP434" s="43"/>
      <c r="IQ434" s="43"/>
      <c r="IR434" s="43"/>
      <c r="IS434" s="43"/>
      <c r="IT434" s="43"/>
      <c r="IU434" s="43"/>
    </row>
    <row r="435" spans="1:255" ht="16.5">
      <c r="A435" s="189" t="s">
        <v>2870</v>
      </c>
      <c r="B435" s="190"/>
      <c r="C435" s="191">
        <f>DATE(2020,7,27)</f>
        <v>44039</v>
      </c>
      <c r="D435" s="189" t="s">
        <v>1415</v>
      </c>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43"/>
      <c r="CU435" s="43"/>
      <c r="CV435" s="43"/>
      <c r="CW435" s="43"/>
      <c r="CX435" s="43"/>
      <c r="CY435" s="43"/>
      <c r="CZ435" s="43"/>
      <c r="DA435" s="43"/>
      <c r="DB435" s="43"/>
      <c r="DC435" s="43"/>
      <c r="DD435" s="43"/>
      <c r="DE435" s="43"/>
      <c r="DF435" s="43"/>
      <c r="DG435" s="43"/>
      <c r="DH435" s="43"/>
      <c r="DI435" s="43"/>
      <c r="DJ435" s="43"/>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43"/>
      <c r="EJ435" s="43"/>
      <c r="EK435" s="43"/>
      <c r="EL435" s="43"/>
      <c r="EM435" s="43"/>
      <c r="EN435" s="43"/>
      <c r="EO435" s="43"/>
      <c r="EP435" s="43"/>
      <c r="EQ435" s="43"/>
      <c r="ER435" s="43"/>
      <c r="ES435" s="43"/>
      <c r="ET435" s="43"/>
      <c r="EU435" s="43"/>
      <c r="EV435" s="43"/>
      <c r="EW435" s="43"/>
      <c r="EX435" s="43"/>
      <c r="EY435" s="43"/>
      <c r="EZ435" s="43"/>
      <c r="FA435" s="43"/>
      <c r="FB435" s="43"/>
      <c r="FC435" s="43"/>
      <c r="FD435" s="43"/>
      <c r="FE435" s="43"/>
      <c r="FF435" s="43"/>
      <c r="FG435" s="43"/>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43"/>
      <c r="HD435" s="43"/>
      <c r="HE435" s="43"/>
      <c r="HF435" s="43"/>
      <c r="HG435" s="43"/>
      <c r="HH435" s="43"/>
      <c r="HI435" s="43"/>
      <c r="HJ435" s="43"/>
      <c r="HK435" s="43"/>
      <c r="HL435" s="43"/>
      <c r="HM435" s="43"/>
      <c r="HN435" s="43"/>
      <c r="HO435" s="43"/>
      <c r="HP435" s="43"/>
      <c r="HQ435" s="43"/>
      <c r="HR435" s="43"/>
      <c r="HS435" s="43"/>
      <c r="HT435" s="43"/>
      <c r="HU435" s="43"/>
      <c r="HV435" s="43"/>
      <c r="HW435" s="43"/>
      <c r="HX435" s="43"/>
      <c r="HY435" s="43"/>
      <c r="HZ435" s="43"/>
      <c r="IA435" s="43"/>
      <c r="IB435" s="43"/>
      <c r="IC435" s="43"/>
      <c r="ID435" s="43"/>
      <c r="IE435" s="43"/>
      <c r="IF435" s="43"/>
      <c r="IG435" s="43"/>
      <c r="IH435" s="43"/>
      <c r="II435" s="43"/>
      <c r="IJ435" s="43"/>
      <c r="IK435" s="43"/>
      <c r="IL435" s="43"/>
      <c r="IM435" s="43"/>
      <c r="IN435" s="43"/>
      <c r="IO435" s="43"/>
      <c r="IP435" s="43"/>
      <c r="IQ435" s="43"/>
      <c r="IR435" s="43"/>
      <c r="IS435" s="43"/>
      <c r="IT435" s="43"/>
      <c r="IU435" s="43"/>
    </row>
    <row r="436" spans="1:255" ht="16.5">
      <c r="A436" s="569" t="s">
        <v>2872</v>
      </c>
      <c r="B436" s="569" t="s">
        <v>2880</v>
      </c>
      <c r="C436" s="570"/>
      <c r="D436" s="570"/>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43"/>
      <c r="CU436" s="43"/>
      <c r="CV436" s="43"/>
      <c r="CW436" s="43"/>
      <c r="CX436" s="43"/>
      <c r="CY436" s="43"/>
      <c r="CZ436" s="43"/>
      <c r="DA436" s="43"/>
      <c r="DB436" s="43"/>
      <c r="DC436" s="43"/>
      <c r="DD436" s="43"/>
      <c r="DE436" s="43"/>
      <c r="DF436" s="43"/>
      <c r="DG436" s="43"/>
      <c r="DH436" s="43"/>
      <c r="DI436" s="43"/>
      <c r="DJ436" s="43"/>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43"/>
      <c r="EJ436" s="43"/>
      <c r="EK436" s="43"/>
      <c r="EL436" s="43"/>
      <c r="EM436" s="43"/>
      <c r="EN436" s="43"/>
      <c r="EO436" s="43"/>
      <c r="EP436" s="43"/>
      <c r="EQ436" s="43"/>
      <c r="ER436" s="43"/>
      <c r="ES436" s="43"/>
      <c r="ET436" s="43"/>
      <c r="EU436" s="43"/>
      <c r="EV436" s="43"/>
      <c r="EW436" s="43"/>
      <c r="EX436" s="43"/>
      <c r="EY436" s="43"/>
      <c r="EZ436" s="43"/>
      <c r="FA436" s="43"/>
      <c r="FB436" s="43"/>
      <c r="FC436" s="43"/>
      <c r="FD436" s="43"/>
      <c r="FE436" s="43"/>
      <c r="FF436" s="43"/>
      <c r="FG436" s="43"/>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43"/>
      <c r="HD436" s="43"/>
      <c r="HE436" s="43"/>
      <c r="HF436" s="43"/>
      <c r="HG436" s="43"/>
      <c r="HH436" s="43"/>
      <c r="HI436" s="43"/>
      <c r="HJ436" s="43"/>
      <c r="HK436" s="43"/>
      <c r="HL436" s="43"/>
      <c r="HM436" s="43"/>
      <c r="HN436" s="43"/>
      <c r="HO436" s="43"/>
      <c r="HP436" s="43"/>
      <c r="HQ436" s="43"/>
      <c r="HR436" s="43"/>
      <c r="HS436" s="43"/>
      <c r="HT436" s="43"/>
      <c r="HU436" s="43"/>
      <c r="HV436" s="43"/>
      <c r="HW436" s="43"/>
      <c r="HX436" s="43"/>
      <c r="HY436" s="43"/>
      <c r="HZ436" s="43"/>
      <c r="IA436" s="43"/>
      <c r="IB436" s="43"/>
      <c r="IC436" s="43"/>
      <c r="ID436" s="43"/>
      <c r="IE436" s="43"/>
      <c r="IF436" s="43"/>
      <c r="IG436" s="43"/>
      <c r="IH436" s="43"/>
      <c r="II436" s="43"/>
      <c r="IJ436" s="43"/>
      <c r="IK436" s="43"/>
      <c r="IL436" s="43"/>
      <c r="IM436" s="43"/>
      <c r="IN436" s="43"/>
      <c r="IO436" s="43"/>
      <c r="IP436" s="43"/>
      <c r="IQ436" s="43"/>
      <c r="IR436" s="43"/>
      <c r="IS436" s="43"/>
      <c r="IT436" s="43"/>
      <c r="IU436" s="43"/>
    </row>
    <row r="437" spans="1:255" ht="16.5">
      <c r="A437" s="569" t="s">
        <v>2885</v>
      </c>
      <c r="B437" s="569" t="s">
        <v>2881</v>
      </c>
      <c r="C437" s="570"/>
      <c r="D437" s="570"/>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43"/>
      <c r="HD437" s="43"/>
      <c r="HE437" s="43"/>
      <c r="HF437" s="43"/>
      <c r="HG437" s="43"/>
      <c r="HH437" s="43"/>
      <c r="HI437" s="43"/>
      <c r="HJ437" s="43"/>
      <c r="HK437" s="43"/>
      <c r="HL437" s="43"/>
      <c r="HM437" s="43"/>
      <c r="HN437" s="43"/>
      <c r="HO437" s="43"/>
      <c r="HP437" s="43"/>
      <c r="HQ437" s="43"/>
      <c r="HR437" s="43"/>
      <c r="HS437" s="43"/>
      <c r="HT437" s="43"/>
      <c r="HU437" s="43"/>
      <c r="HV437" s="43"/>
      <c r="HW437" s="43"/>
      <c r="HX437" s="43"/>
      <c r="HY437" s="43"/>
      <c r="HZ437" s="43"/>
      <c r="IA437" s="43"/>
      <c r="IB437" s="43"/>
      <c r="IC437" s="43"/>
      <c r="ID437" s="43"/>
      <c r="IE437" s="43"/>
      <c r="IF437" s="43"/>
      <c r="IG437" s="43"/>
      <c r="IH437" s="43"/>
      <c r="II437" s="43"/>
      <c r="IJ437" s="43"/>
      <c r="IK437" s="43"/>
      <c r="IL437" s="43"/>
      <c r="IM437" s="43"/>
      <c r="IN437" s="43"/>
      <c r="IO437" s="43"/>
      <c r="IP437" s="43"/>
      <c r="IQ437" s="43"/>
      <c r="IR437" s="43"/>
      <c r="IS437" s="43"/>
      <c r="IT437" s="43"/>
      <c r="IU437" s="43"/>
    </row>
    <row r="438" spans="1:255" ht="16.5">
      <c r="A438" s="189" t="s">
        <v>2897</v>
      </c>
      <c r="B438" s="190"/>
      <c r="C438" s="191">
        <f>DATE(2020,7,29)</f>
        <v>44041</v>
      </c>
      <c r="D438" s="189" t="s">
        <v>1415</v>
      </c>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43"/>
      <c r="CU438" s="43"/>
      <c r="CV438" s="43"/>
      <c r="CW438" s="43"/>
      <c r="CX438" s="43"/>
      <c r="CY438" s="43"/>
      <c r="CZ438" s="43"/>
      <c r="DA438" s="43"/>
      <c r="DB438" s="43"/>
      <c r="DC438" s="43"/>
      <c r="DD438" s="43"/>
      <c r="DE438" s="43"/>
      <c r="DF438" s="43"/>
      <c r="DG438" s="43"/>
      <c r="DH438" s="43"/>
      <c r="DI438" s="43"/>
      <c r="DJ438" s="43"/>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43"/>
      <c r="EJ438" s="43"/>
      <c r="EK438" s="43"/>
      <c r="EL438" s="43"/>
      <c r="EM438" s="43"/>
      <c r="EN438" s="43"/>
      <c r="EO438" s="43"/>
      <c r="EP438" s="43"/>
      <c r="EQ438" s="43"/>
      <c r="ER438" s="43"/>
      <c r="ES438" s="43"/>
      <c r="ET438" s="43"/>
      <c r="EU438" s="43"/>
      <c r="EV438" s="43"/>
      <c r="EW438" s="43"/>
      <c r="EX438" s="43"/>
      <c r="EY438" s="43"/>
      <c r="EZ438" s="43"/>
      <c r="FA438" s="43"/>
      <c r="FB438" s="43"/>
      <c r="FC438" s="43"/>
      <c r="FD438" s="43"/>
      <c r="FE438" s="43"/>
      <c r="FF438" s="43"/>
      <c r="FG438" s="43"/>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43"/>
      <c r="HD438" s="43"/>
      <c r="HE438" s="43"/>
      <c r="HF438" s="43"/>
      <c r="HG438" s="43"/>
      <c r="HH438" s="43"/>
      <c r="HI438" s="43"/>
      <c r="HJ438" s="43"/>
      <c r="HK438" s="43"/>
      <c r="HL438" s="43"/>
      <c r="HM438" s="43"/>
      <c r="HN438" s="43"/>
      <c r="HO438" s="43"/>
      <c r="HP438" s="43"/>
      <c r="HQ438" s="43"/>
      <c r="HR438" s="43"/>
      <c r="HS438" s="43"/>
      <c r="HT438" s="43"/>
      <c r="HU438" s="43"/>
      <c r="HV438" s="43"/>
      <c r="HW438" s="43"/>
      <c r="HX438" s="43"/>
      <c r="HY438" s="43"/>
      <c r="HZ438" s="43"/>
      <c r="IA438" s="43"/>
      <c r="IB438" s="43"/>
      <c r="IC438" s="43"/>
      <c r="ID438" s="43"/>
      <c r="IE438" s="43"/>
      <c r="IF438" s="43"/>
      <c r="IG438" s="43"/>
      <c r="IH438" s="43"/>
      <c r="II438" s="43"/>
      <c r="IJ438" s="43"/>
      <c r="IK438" s="43"/>
      <c r="IL438" s="43"/>
      <c r="IM438" s="43"/>
      <c r="IN438" s="43"/>
      <c r="IO438" s="43"/>
      <c r="IP438" s="43"/>
      <c r="IQ438" s="43"/>
      <c r="IR438" s="43"/>
      <c r="IS438" s="43"/>
      <c r="IT438" s="43"/>
      <c r="IU438" s="43"/>
    </row>
    <row r="439" spans="1:255" ht="16.5">
      <c r="A439" s="569" t="s">
        <v>2884</v>
      </c>
      <c r="B439" s="570"/>
      <c r="C439" s="570"/>
      <c r="D439" s="570"/>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43"/>
      <c r="HD439" s="43"/>
      <c r="HE439" s="43"/>
      <c r="HF439" s="43"/>
      <c r="HG439" s="43"/>
      <c r="HH439" s="43"/>
      <c r="HI439" s="43"/>
      <c r="HJ439" s="43"/>
      <c r="HK439" s="43"/>
      <c r="HL439" s="43"/>
      <c r="HM439" s="43"/>
      <c r="HN439" s="43"/>
      <c r="HO439" s="43"/>
      <c r="HP439" s="43"/>
      <c r="HQ439" s="43"/>
      <c r="HR439" s="43"/>
      <c r="HS439" s="43"/>
      <c r="HT439" s="43"/>
      <c r="HU439" s="43"/>
      <c r="HV439" s="43"/>
      <c r="HW439" s="43"/>
      <c r="HX439" s="43"/>
      <c r="HY439" s="43"/>
      <c r="HZ439" s="43"/>
      <c r="IA439" s="43"/>
      <c r="IB439" s="43"/>
      <c r="IC439" s="43"/>
      <c r="ID439" s="43"/>
      <c r="IE439" s="43"/>
      <c r="IF439" s="43"/>
      <c r="IG439" s="43"/>
      <c r="IH439" s="43"/>
      <c r="II439" s="43"/>
      <c r="IJ439" s="43"/>
      <c r="IK439" s="43"/>
      <c r="IL439" s="43"/>
      <c r="IM439" s="43"/>
      <c r="IN439" s="43"/>
      <c r="IO439" s="43"/>
      <c r="IP439" s="43"/>
      <c r="IQ439" s="43"/>
      <c r="IR439" s="43"/>
      <c r="IS439" s="43"/>
      <c r="IT439" s="43"/>
      <c r="IU439" s="43"/>
    </row>
    <row r="440" spans="1:255" ht="16.5">
      <c r="A440" s="569" t="s">
        <v>2887</v>
      </c>
      <c r="B440" s="570"/>
      <c r="C440" s="570"/>
      <c r="D440" s="570"/>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43"/>
      <c r="CU440" s="43"/>
      <c r="CV440" s="43"/>
      <c r="CW440" s="43"/>
      <c r="CX440" s="43"/>
      <c r="CY440" s="43"/>
      <c r="CZ440" s="43"/>
      <c r="DA440" s="43"/>
      <c r="DB440" s="43"/>
      <c r="DC440" s="43"/>
      <c r="DD440" s="43"/>
      <c r="DE440" s="43"/>
      <c r="DF440" s="43"/>
      <c r="DG440" s="43"/>
      <c r="DH440" s="43"/>
      <c r="DI440" s="43"/>
      <c r="DJ440" s="43"/>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43"/>
      <c r="EJ440" s="43"/>
      <c r="EK440" s="43"/>
      <c r="EL440" s="43"/>
      <c r="EM440" s="43"/>
      <c r="EN440" s="43"/>
      <c r="EO440" s="43"/>
      <c r="EP440" s="43"/>
      <c r="EQ440" s="43"/>
      <c r="ER440" s="43"/>
      <c r="ES440" s="43"/>
      <c r="ET440" s="43"/>
      <c r="EU440" s="43"/>
      <c r="EV440" s="43"/>
      <c r="EW440" s="43"/>
      <c r="EX440" s="43"/>
      <c r="EY440" s="43"/>
      <c r="EZ440" s="43"/>
      <c r="FA440" s="43"/>
      <c r="FB440" s="43"/>
      <c r="FC440" s="43"/>
      <c r="FD440" s="43"/>
      <c r="FE440" s="43"/>
      <c r="FF440" s="43"/>
      <c r="FG440" s="43"/>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43"/>
      <c r="HD440" s="43"/>
      <c r="HE440" s="43"/>
      <c r="HF440" s="43"/>
      <c r="HG440" s="43"/>
      <c r="HH440" s="43"/>
      <c r="HI440" s="43"/>
      <c r="HJ440" s="43"/>
      <c r="HK440" s="43"/>
      <c r="HL440" s="43"/>
      <c r="HM440" s="43"/>
      <c r="HN440" s="43"/>
      <c r="HO440" s="43"/>
      <c r="HP440" s="43"/>
      <c r="HQ440" s="43"/>
      <c r="HR440" s="43"/>
      <c r="HS440" s="43"/>
      <c r="HT440" s="43"/>
      <c r="HU440" s="43"/>
      <c r="HV440" s="43"/>
      <c r="HW440" s="43"/>
      <c r="HX440" s="43"/>
      <c r="HY440" s="43"/>
      <c r="HZ440" s="43"/>
      <c r="IA440" s="43"/>
      <c r="IB440" s="43"/>
      <c r="IC440" s="43"/>
      <c r="ID440" s="43"/>
      <c r="IE440" s="43"/>
      <c r="IF440" s="43"/>
      <c r="IG440" s="43"/>
      <c r="IH440" s="43"/>
      <c r="II440" s="43"/>
      <c r="IJ440" s="43"/>
      <c r="IK440" s="43"/>
      <c r="IL440" s="43"/>
      <c r="IM440" s="43"/>
      <c r="IN440" s="43"/>
      <c r="IO440" s="43"/>
      <c r="IP440" s="43"/>
      <c r="IQ440" s="43"/>
      <c r="IR440" s="43"/>
      <c r="IS440" s="43"/>
      <c r="IT440" s="43"/>
      <c r="IU440" s="43"/>
    </row>
    <row r="441" spans="1:255" ht="16.5">
      <c r="A441" s="678" t="s">
        <v>2893</v>
      </c>
      <c r="B441" s="679"/>
      <c r="C441" s="679"/>
      <c r="D441" s="679"/>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43"/>
      <c r="CU441" s="43"/>
      <c r="CV441" s="43"/>
      <c r="CW441" s="43"/>
      <c r="CX441" s="43"/>
      <c r="CY441" s="43"/>
      <c r="CZ441" s="43"/>
      <c r="DA441" s="43"/>
      <c r="DB441" s="43"/>
      <c r="DC441" s="43"/>
      <c r="DD441" s="43"/>
      <c r="DE441" s="43"/>
      <c r="DF441" s="43"/>
      <c r="DG441" s="43"/>
      <c r="DH441" s="43"/>
      <c r="DI441" s="43"/>
      <c r="DJ441" s="43"/>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43"/>
      <c r="EJ441" s="43"/>
      <c r="EK441" s="43"/>
      <c r="EL441" s="43"/>
      <c r="EM441" s="43"/>
      <c r="EN441" s="43"/>
      <c r="EO441" s="43"/>
      <c r="EP441" s="43"/>
      <c r="EQ441" s="43"/>
      <c r="ER441" s="43"/>
      <c r="ES441" s="43"/>
      <c r="ET441" s="43"/>
      <c r="EU441" s="43"/>
      <c r="EV441" s="43"/>
      <c r="EW441" s="43"/>
      <c r="EX441" s="43"/>
      <c r="EY441" s="43"/>
      <c r="EZ441" s="43"/>
      <c r="FA441" s="43"/>
      <c r="FB441" s="43"/>
      <c r="FC441" s="43"/>
      <c r="FD441" s="43"/>
      <c r="FE441" s="43"/>
      <c r="FF441" s="43"/>
      <c r="FG441" s="43"/>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43"/>
      <c r="HD441" s="43"/>
      <c r="HE441" s="43"/>
      <c r="HF441" s="43"/>
      <c r="HG441" s="43"/>
      <c r="HH441" s="43"/>
      <c r="HI441" s="43"/>
      <c r="HJ441" s="43"/>
      <c r="HK441" s="43"/>
      <c r="HL441" s="43"/>
      <c r="HM441" s="43"/>
      <c r="HN441" s="43"/>
      <c r="HO441" s="43"/>
      <c r="HP441" s="43"/>
      <c r="HQ441" s="43"/>
      <c r="HR441" s="43"/>
      <c r="HS441" s="43"/>
      <c r="HT441" s="43"/>
      <c r="HU441" s="43"/>
      <c r="HV441" s="43"/>
      <c r="HW441" s="43"/>
      <c r="HX441" s="43"/>
      <c r="HY441" s="43"/>
      <c r="HZ441" s="43"/>
      <c r="IA441" s="43"/>
      <c r="IB441" s="43"/>
      <c r="IC441" s="43"/>
      <c r="ID441" s="43"/>
      <c r="IE441" s="43"/>
      <c r="IF441" s="43"/>
      <c r="IG441" s="43"/>
      <c r="IH441" s="43"/>
      <c r="II441" s="43"/>
      <c r="IJ441" s="43"/>
      <c r="IK441" s="43"/>
      <c r="IL441" s="43"/>
      <c r="IM441" s="43"/>
      <c r="IN441" s="43"/>
      <c r="IO441" s="43"/>
      <c r="IP441" s="43"/>
      <c r="IQ441" s="43"/>
      <c r="IR441" s="43"/>
      <c r="IS441" s="43"/>
      <c r="IT441" s="43"/>
      <c r="IU441" s="43"/>
    </row>
    <row r="442" spans="1:255" ht="16.5">
      <c r="A442" s="680" t="s">
        <v>2895</v>
      </c>
      <c r="B442" s="679"/>
      <c r="C442" s="679"/>
      <c r="D442" s="679"/>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43"/>
      <c r="CU442" s="43"/>
      <c r="CV442" s="43"/>
      <c r="CW442" s="43"/>
      <c r="CX442" s="43"/>
      <c r="CY442" s="43"/>
      <c r="CZ442" s="43"/>
      <c r="DA442" s="43"/>
      <c r="DB442" s="43"/>
      <c r="DC442" s="43"/>
      <c r="DD442" s="43"/>
      <c r="DE442" s="43"/>
      <c r="DF442" s="43"/>
      <c r="DG442" s="43"/>
      <c r="DH442" s="43"/>
      <c r="DI442" s="43"/>
      <c r="DJ442" s="43"/>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43"/>
      <c r="EJ442" s="43"/>
      <c r="EK442" s="43"/>
      <c r="EL442" s="43"/>
      <c r="EM442" s="43"/>
      <c r="EN442" s="43"/>
      <c r="EO442" s="43"/>
      <c r="EP442" s="43"/>
      <c r="EQ442" s="43"/>
      <c r="ER442" s="43"/>
      <c r="ES442" s="43"/>
      <c r="ET442" s="43"/>
      <c r="EU442" s="43"/>
      <c r="EV442" s="43"/>
      <c r="EW442" s="43"/>
      <c r="EX442" s="43"/>
      <c r="EY442" s="43"/>
      <c r="EZ442" s="43"/>
      <c r="FA442" s="43"/>
      <c r="FB442" s="43"/>
      <c r="FC442" s="43"/>
      <c r="FD442" s="43"/>
      <c r="FE442" s="43"/>
      <c r="FF442" s="43"/>
      <c r="FG442" s="43"/>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43"/>
      <c r="HD442" s="43"/>
      <c r="HE442" s="43"/>
      <c r="HF442" s="43"/>
      <c r="HG442" s="43"/>
      <c r="HH442" s="43"/>
      <c r="HI442" s="43"/>
      <c r="HJ442" s="43"/>
      <c r="HK442" s="43"/>
      <c r="HL442" s="43"/>
      <c r="HM442" s="43"/>
      <c r="HN442" s="43"/>
      <c r="HO442" s="43"/>
      <c r="HP442" s="43"/>
      <c r="HQ442" s="43"/>
      <c r="HR442" s="43"/>
      <c r="HS442" s="43"/>
      <c r="HT442" s="43"/>
      <c r="HU442" s="43"/>
      <c r="HV442" s="43"/>
      <c r="HW442" s="43"/>
      <c r="HX442" s="43"/>
      <c r="HY442" s="43"/>
      <c r="HZ442" s="43"/>
      <c r="IA442" s="43"/>
      <c r="IB442" s="43"/>
      <c r="IC442" s="43"/>
      <c r="ID442" s="43"/>
      <c r="IE442" s="43"/>
      <c r="IF442" s="43"/>
      <c r="IG442" s="43"/>
      <c r="IH442" s="43"/>
      <c r="II442" s="43"/>
      <c r="IJ442" s="43"/>
      <c r="IK442" s="43"/>
      <c r="IL442" s="43"/>
      <c r="IM442" s="43"/>
      <c r="IN442" s="43"/>
      <c r="IO442" s="43"/>
      <c r="IP442" s="43"/>
      <c r="IQ442" s="43"/>
      <c r="IR442" s="43"/>
      <c r="IS442" s="43"/>
      <c r="IT442" s="43"/>
      <c r="IU442" s="43"/>
    </row>
    <row r="443" spans="1:255" ht="16.5">
      <c r="A443" s="601" t="s">
        <v>2891</v>
      </c>
      <c r="B443" s="679"/>
      <c r="C443" s="679"/>
      <c r="D443" s="679"/>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43"/>
      <c r="CU443" s="43"/>
      <c r="CV443" s="43"/>
      <c r="CW443" s="43"/>
      <c r="CX443" s="43"/>
      <c r="CY443" s="43"/>
      <c r="CZ443" s="43"/>
      <c r="DA443" s="43"/>
      <c r="DB443" s="43"/>
      <c r="DC443" s="43"/>
      <c r="DD443" s="43"/>
      <c r="DE443" s="43"/>
      <c r="DF443" s="43"/>
      <c r="DG443" s="43"/>
      <c r="DH443" s="43"/>
      <c r="DI443" s="43"/>
      <c r="DJ443" s="43"/>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43"/>
      <c r="EJ443" s="43"/>
      <c r="EK443" s="43"/>
      <c r="EL443" s="43"/>
      <c r="EM443" s="43"/>
      <c r="EN443" s="43"/>
      <c r="EO443" s="43"/>
      <c r="EP443" s="43"/>
      <c r="EQ443" s="43"/>
      <c r="ER443" s="43"/>
      <c r="ES443" s="43"/>
      <c r="ET443" s="43"/>
      <c r="EU443" s="43"/>
      <c r="EV443" s="43"/>
      <c r="EW443" s="43"/>
      <c r="EX443" s="43"/>
      <c r="EY443" s="43"/>
      <c r="EZ443" s="43"/>
      <c r="FA443" s="43"/>
      <c r="FB443" s="43"/>
      <c r="FC443" s="43"/>
      <c r="FD443" s="43"/>
      <c r="FE443" s="43"/>
      <c r="FF443" s="43"/>
      <c r="FG443" s="43"/>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43"/>
      <c r="HD443" s="43"/>
      <c r="HE443" s="43"/>
      <c r="HF443" s="43"/>
      <c r="HG443" s="43"/>
      <c r="HH443" s="43"/>
      <c r="HI443" s="43"/>
      <c r="HJ443" s="43"/>
      <c r="HK443" s="43"/>
      <c r="HL443" s="43"/>
      <c r="HM443" s="43"/>
      <c r="HN443" s="43"/>
      <c r="HO443" s="43"/>
      <c r="HP443" s="43"/>
      <c r="HQ443" s="43"/>
      <c r="HR443" s="43"/>
      <c r="HS443" s="43"/>
      <c r="HT443" s="43"/>
      <c r="HU443" s="43"/>
      <c r="HV443" s="43"/>
      <c r="HW443" s="43"/>
      <c r="HX443" s="43"/>
      <c r="HY443" s="43"/>
      <c r="HZ443" s="43"/>
      <c r="IA443" s="43"/>
      <c r="IB443" s="43"/>
      <c r="IC443" s="43"/>
      <c r="ID443" s="43"/>
      <c r="IE443" s="43"/>
      <c r="IF443" s="43"/>
      <c r="IG443" s="43"/>
      <c r="IH443" s="43"/>
      <c r="II443" s="43"/>
      <c r="IJ443" s="43"/>
      <c r="IK443" s="43"/>
      <c r="IL443" s="43"/>
      <c r="IM443" s="43"/>
      <c r="IN443" s="43"/>
      <c r="IO443" s="43"/>
      <c r="IP443" s="43"/>
      <c r="IQ443" s="43"/>
      <c r="IR443" s="43"/>
      <c r="IS443" s="43"/>
      <c r="IT443" s="43"/>
      <c r="IU443" s="43"/>
    </row>
    <row r="444" spans="1:255" ht="16.5">
      <c r="A444" s="569" t="s">
        <v>2888</v>
      </c>
      <c r="B444" s="570"/>
      <c r="C444" s="570"/>
      <c r="D444" s="570"/>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43"/>
      <c r="CU444" s="43"/>
      <c r="CV444" s="43"/>
      <c r="CW444" s="43"/>
      <c r="CX444" s="43"/>
      <c r="CY444" s="43"/>
      <c r="CZ444" s="43"/>
      <c r="DA444" s="43"/>
      <c r="DB444" s="43"/>
      <c r="DC444" s="43"/>
      <c r="DD444" s="43"/>
      <c r="DE444" s="43"/>
      <c r="DF444" s="43"/>
      <c r="DG444" s="43"/>
      <c r="DH444" s="43"/>
      <c r="DI444" s="43"/>
      <c r="DJ444" s="43"/>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43"/>
      <c r="EJ444" s="43"/>
      <c r="EK444" s="43"/>
      <c r="EL444" s="43"/>
      <c r="EM444" s="43"/>
      <c r="EN444" s="43"/>
      <c r="EO444" s="43"/>
      <c r="EP444" s="43"/>
      <c r="EQ444" s="43"/>
      <c r="ER444" s="43"/>
      <c r="ES444" s="43"/>
      <c r="ET444" s="43"/>
      <c r="EU444" s="43"/>
      <c r="EV444" s="43"/>
      <c r="EW444" s="43"/>
      <c r="EX444" s="43"/>
      <c r="EY444" s="43"/>
      <c r="EZ444" s="43"/>
      <c r="FA444" s="43"/>
      <c r="FB444" s="43"/>
      <c r="FC444" s="43"/>
      <c r="FD444" s="43"/>
      <c r="FE444" s="43"/>
      <c r="FF444" s="43"/>
      <c r="FG444" s="43"/>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43"/>
      <c r="HD444" s="43"/>
      <c r="HE444" s="43"/>
      <c r="HF444" s="43"/>
      <c r="HG444" s="43"/>
      <c r="HH444" s="43"/>
      <c r="HI444" s="43"/>
      <c r="HJ444" s="43"/>
      <c r="HK444" s="43"/>
      <c r="HL444" s="43"/>
      <c r="HM444" s="43"/>
      <c r="HN444" s="43"/>
      <c r="HO444" s="43"/>
      <c r="HP444" s="43"/>
      <c r="HQ444" s="43"/>
      <c r="HR444" s="43"/>
      <c r="HS444" s="43"/>
      <c r="HT444" s="43"/>
      <c r="HU444" s="43"/>
      <c r="HV444" s="43"/>
      <c r="HW444" s="43"/>
      <c r="HX444" s="43"/>
      <c r="HY444" s="43"/>
      <c r="HZ444" s="43"/>
      <c r="IA444" s="43"/>
      <c r="IB444" s="43"/>
      <c r="IC444" s="43"/>
      <c r="ID444" s="43"/>
      <c r="IE444" s="43"/>
      <c r="IF444" s="43"/>
      <c r="IG444" s="43"/>
      <c r="IH444" s="43"/>
      <c r="II444" s="43"/>
      <c r="IJ444" s="43"/>
      <c r="IK444" s="43"/>
      <c r="IL444" s="43"/>
      <c r="IM444" s="43"/>
      <c r="IN444" s="43"/>
      <c r="IO444" s="43"/>
      <c r="IP444" s="43"/>
      <c r="IQ444" s="43"/>
      <c r="IR444" s="43"/>
      <c r="IS444" s="43"/>
      <c r="IT444" s="43"/>
      <c r="IU444" s="43"/>
    </row>
    <row r="445" spans="1:255" ht="16.5">
      <c r="A445" s="569" t="s">
        <v>2892</v>
      </c>
      <c r="B445" s="570"/>
      <c r="C445" s="570"/>
      <c r="D445" s="570"/>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43"/>
      <c r="CU445" s="43"/>
      <c r="CV445" s="43"/>
      <c r="CW445" s="43"/>
      <c r="CX445" s="43"/>
      <c r="CY445" s="43"/>
      <c r="CZ445" s="43"/>
      <c r="DA445" s="43"/>
      <c r="DB445" s="43"/>
      <c r="DC445" s="43"/>
      <c r="DD445" s="43"/>
      <c r="DE445" s="43"/>
      <c r="DF445" s="43"/>
      <c r="DG445" s="43"/>
      <c r="DH445" s="43"/>
      <c r="DI445" s="43"/>
      <c r="DJ445" s="43"/>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43"/>
      <c r="EJ445" s="43"/>
      <c r="EK445" s="43"/>
      <c r="EL445" s="43"/>
      <c r="EM445" s="43"/>
      <c r="EN445" s="43"/>
      <c r="EO445" s="43"/>
      <c r="EP445" s="43"/>
      <c r="EQ445" s="43"/>
      <c r="ER445" s="43"/>
      <c r="ES445" s="43"/>
      <c r="ET445" s="43"/>
      <c r="EU445" s="43"/>
      <c r="EV445" s="43"/>
      <c r="EW445" s="43"/>
      <c r="EX445" s="43"/>
      <c r="EY445" s="43"/>
      <c r="EZ445" s="43"/>
      <c r="FA445" s="43"/>
      <c r="FB445" s="43"/>
      <c r="FC445" s="43"/>
      <c r="FD445" s="43"/>
      <c r="FE445" s="43"/>
      <c r="FF445" s="43"/>
      <c r="FG445" s="43"/>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43"/>
      <c r="HD445" s="43"/>
      <c r="HE445" s="43"/>
      <c r="HF445" s="43"/>
      <c r="HG445" s="43"/>
      <c r="HH445" s="43"/>
      <c r="HI445" s="43"/>
      <c r="HJ445" s="43"/>
      <c r="HK445" s="43"/>
      <c r="HL445" s="43"/>
      <c r="HM445" s="43"/>
      <c r="HN445" s="43"/>
      <c r="HO445" s="43"/>
      <c r="HP445" s="43"/>
      <c r="HQ445" s="43"/>
      <c r="HR445" s="43"/>
      <c r="HS445" s="43"/>
      <c r="HT445" s="43"/>
      <c r="HU445" s="43"/>
      <c r="HV445" s="43"/>
      <c r="HW445" s="43"/>
      <c r="HX445" s="43"/>
      <c r="HY445" s="43"/>
      <c r="HZ445" s="43"/>
      <c r="IA445" s="43"/>
      <c r="IB445" s="43"/>
      <c r="IC445" s="43"/>
      <c r="ID445" s="43"/>
      <c r="IE445" s="43"/>
      <c r="IF445" s="43"/>
      <c r="IG445" s="43"/>
      <c r="IH445" s="43"/>
      <c r="II445" s="43"/>
      <c r="IJ445" s="43"/>
      <c r="IK445" s="43"/>
      <c r="IL445" s="43"/>
      <c r="IM445" s="43"/>
      <c r="IN445" s="43"/>
      <c r="IO445" s="43"/>
      <c r="IP445" s="43"/>
      <c r="IQ445" s="43"/>
      <c r="IR445" s="43"/>
      <c r="IS445" s="43"/>
      <c r="IT445" s="43"/>
      <c r="IU445" s="43"/>
    </row>
    <row r="446" spans="1:255" ht="16.5">
      <c r="A446" s="601" t="s">
        <v>2891</v>
      </c>
      <c r="B446" s="570"/>
      <c r="C446" s="570"/>
      <c r="D446" s="570"/>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43"/>
      <c r="CU446" s="43"/>
      <c r="CV446" s="43"/>
      <c r="CW446" s="43"/>
      <c r="CX446" s="43"/>
      <c r="CY446" s="43"/>
      <c r="CZ446" s="43"/>
      <c r="DA446" s="43"/>
      <c r="DB446" s="43"/>
      <c r="DC446" s="43"/>
      <c r="DD446" s="43"/>
      <c r="DE446" s="43"/>
      <c r="DF446" s="43"/>
      <c r="DG446" s="43"/>
      <c r="DH446" s="43"/>
      <c r="DI446" s="43"/>
      <c r="DJ446" s="43"/>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43"/>
      <c r="EJ446" s="43"/>
      <c r="EK446" s="43"/>
      <c r="EL446" s="43"/>
      <c r="EM446" s="43"/>
      <c r="EN446" s="43"/>
      <c r="EO446" s="43"/>
      <c r="EP446" s="43"/>
      <c r="EQ446" s="43"/>
      <c r="ER446" s="43"/>
      <c r="ES446" s="43"/>
      <c r="ET446" s="43"/>
      <c r="EU446" s="43"/>
      <c r="EV446" s="43"/>
      <c r="EW446" s="43"/>
      <c r="EX446" s="43"/>
      <c r="EY446" s="43"/>
      <c r="EZ446" s="43"/>
      <c r="FA446" s="43"/>
      <c r="FB446" s="43"/>
      <c r="FC446" s="43"/>
      <c r="FD446" s="43"/>
      <c r="FE446" s="43"/>
      <c r="FF446" s="43"/>
      <c r="FG446" s="43"/>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43"/>
      <c r="HD446" s="43"/>
      <c r="HE446" s="43"/>
      <c r="HF446" s="43"/>
      <c r="HG446" s="43"/>
      <c r="HH446" s="43"/>
      <c r="HI446" s="43"/>
      <c r="HJ446" s="43"/>
      <c r="HK446" s="43"/>
      <c r="HL446" s="43"/>
      <c r="HM446" s="43"/>
      <c r="HN446" s="43"/>
      <c r="HO446" s="43"/>
      <c r="HP446" s="43"/>
      <c r="HQ446" s="43"/>
      <c r="HR446" s="43"/>
      <c r="HS446" s="43"/>
      <c r="HT446" s="43"/>
      <c r="HU446" s="43"/>
      <c r="HV446" s="43"/>
      <c r="HW446" s="43"/>
      <c r="HX446" s="43"/>
      <c r="HY446" s="43"/>
      <c r="HZ446" s="43"/>
      <c r="IA446" s="43"/>
      <c r="IB446" s="43"/>
      <c r="IC446" s="43"/>
      <c r="ID446" s="43"/>
      <c r="IE446" s="43"/>
      <c r="IF446" s="43"/>
      <c r="IG446" s="43"/>
      <c r="IH446" s="43"/>
      <c r="II446" s="43"/>
      <c r="IJ446" s="43"/>
      <c r="IK446" s="43"/>
      <c r="IL446" s="43"/>
      <c r="IM446" s="43"/>
      <c r="IN446" s="43"/>
      <c r="IO446" s="43"/>
      <c r="IP446" s="43"/>
      <c r="IQ446" s="43"/>
      <c r="IR446" s="43"/>
      <c r="IS446" s="43"/>
      <c r="IT446" s="43"/>
      <c r="IU446" s="43"/>
    </row>
    <row r="447" spans="1:255" ht="16.5">
      <c r="A447" s="189" t="s">
        <v>2932</v>
      </c>
      <c r="B447" s="190"/>
      <c r="C447" s="191">
        <f>DATE(2020,7,30)</f>
        <v>44042</v>
      </c>
      <c r="D447" s="189" t="s">
        <v>1415</v>
      </c>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43"/>
      <c r="CU447" s="43"/>
      <c r="CV447" s="43"/>
      <c r="CW447" s="43"/>
      <c r="CX447" s="43"/>
      <c r="CY447" s="43"/>
      <c r="CZ447" s="43"/>
      <c r="DA447" s="43"/>
      <c r="DB447" s="43"/>
      <c r="DC447" s="43"/>
      <c r="DD447" s="43"/>
      <c r="DE447" s="43"/>
      <c r="DF447" s="43"/>
      <c r="DG447" s="43"/>
      <c r="DH447" s="43"/>
      <c r="DI447" s="43"/>
      <c r="DJ447" s="43"/>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43"/>
      <c r="EJ447" s="43"/>
      <c r="EK447" s="43"/>
      <c r="EL447" s="43"/>
      <c r="EM447" s="43"/>
      <c r="EN447" s="43"/>
      <c r="EO447" s="43"/>
      <c r="EP447" s="43"/>
      <c r="EQ447" s="43"/>
      <c r="ER447" s="43"/>
      <c r="ES447" s="43"/>
      <c r="ET447" s="43"/>
      <c r="EU447" s="43"/>
      <c r="EV447" s="43"/>
      <c r="EW447" s="43"/>
      <c r="EX447" s="43"/>
      <c r="EY447" s="43"/>
      <c r="EZ447" s="43"/>
      <c r="FA447" s="43"/>
      <c r="FB447" s="43"/>
      <c r="FC447" s="43"/>
      <c r="FD447" s="43"/>
      <c r="FE447" s="43"/>
      <c r="FF447" s="43"/>
      <c r="FG447" s="43"/>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43"/>
      <c r="HD447" s="43"/>
      <c r="HE447" s="43"/>
      <c r="HF447" s="43"/>
      <c r="HG447" s="43"/>
      <c r="HH447" s="43"/>
      <c r="HI447" s="43"/>
      <c r="HJ447" s="43"/>
      <c r="HK447" s="43"/>
      <c r="HL447" s="43"/>
      <c r="HM447" s="43"/>
      <c r="HN447" s="43"/>
      <c r="HO447" s="43"/>
      <c r="HP447" s="43"/>
      <c r="HQ447" s="43"/>
      <c r="HR447" s="43"/>
      <c r="HS447" s="43"/>
      <c r="HT447" s="43"/>
      <c r="HU447" s="43"/>
      <c r="HV447" s="43"/>
      <c r="HW447" s="43"/>
      <c r="HX447" s="43"/>
      <c r="HY447" s="43"/>
      <c r="HZ447" s="43"/>
      <c r="IA447" s="43"/>
      <c r="IB447" s="43"/>
      <c r="IC447" s="43"/>
      <c r="ID447" s="43"/>
      <c r="IE447" s="43"/>
      <c r="IF447" s="43"/>
      <c r="IG447" s="43"/>
      <c r="IH447" s="43"/>
      <c r="II447" s="43"/>
      <c r="IJ447" s="43"/>
      <c r="IK447" s="43"/>
      <c r="IL447" s="43"/>
      <c r="IM447" s="43"/>
      <c r="IN447" s="43"/>
      <c r="IO447" s="43"/>
      <c r="IP447" s="43"/>
      <c r="IQ447" s="43"/>
      <c r="IR447" s="43"/>
      <c r="IS447" s="43"/>
      <c r="IT447" s="43"/>
      <c r="IU447" s="43"/>
    </row>
    <row r="448" spans="1:255" ht="16.5">
      <c r="A448" s="569" t="s">
        <v>2937</v>
      </c>
      <c r="B448" s="570"/>
      <c r="C448" s="570"/>
      <c r="D448" s="570"/>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43"/>
      <c r="EJ448" s="43"/>
      <c r="EK448" s="43"/>
      <c r="EL448" s="43"/>
      <c r="EM448" s="43"/>
      <c r="EN448" s="43"/>
      <c r="EO448" s="43"/>
      <c r="EP448" s="43"/>
      <c r="EQ448" s="43"/>
      <c r="ER448" s="43"/>
      <c r="ES448" s="43"/>
      <c r="ET448" s="43"/>
      <c r="EU448" s="43"/>
      <c r="EV448" s="43"/>
      <c r="EW448" s="43"/>
      <c r="EX448" s="43"/>
      <c r="EY448" s="43"/>
      <c r="EZ448" s="43"/>
      <c r="FA448" s="43"/>
      <c r="FB448" s="43"/>
      <c r="FC448" s="43"/>
      <c r="FD448" s="43"/>
      <c r="FE448" s="43"/>
      <c r="FF448" s="43"/>
      <c r="FG448" s="43"/>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43"/>
      <c r="HD448" s="43"/>
      <c r="HE448" s="43"/>
      <c r="HF448" s="43"/>
      <c r="HG448" s="43"/>
      <c r="HH448" s="43"/>
      <c r="HI448" s="43"/>
      <c r="HJ448" s="43"/>
      <c r="HK448" s="43"/>
      <c r="HL448" s="43"/>
      <c r="HM448" s="43"/>
      <c r="HN448" s="43"/>
      <c r="HO448" s="43"/>
      <c r="HP448" s="43"/>
      <c r="HQ448" s="43"/>
      <c r="HR448" s="43"/>
      <c r="HS448" s="43"/>
      <c r="HT448" s="43"/>
      <c r="HU448" s="43"/>
      <c r="HV448" s="43"/>
      <c r="HW448" s="43"/>
      <c r="HX448" s="43"/>
      <c r="HY448" s="43"/>
      <c r="HZ448" s="43"/>
      <c r="IA448" s="43"/>
      <c r="IB448" s="43"/>
      <c r="IC448" s="43"/>
      <c r="ID448" s="43"/>
      <c r="IE448" s="43"/>
      <c r="IF448" s="43"/>
      <c r="IG448" s="43"/>
      <c r="IH448" s="43"/>
      <c r="II448" s="43"/>
      <c r="IJ448" s="43"/>
      <c r="IK448" s="43"/>
      <c r="IL448" s="43"/>
      <c r="IM448" s="43"/>
      <c r="IN448" s="43"/>
      <c r="IO448" s="43"/>
      <c r="IP448" s="43"/>
      <c r="IQ448" s="43"/>
      <c r="IR448" s="43"/>
      <c r="IS448" s="43"/>
      <c r="IT448" s="43"/>
      <c r="IU448" s="43"/>
    </row>
    <row r="449" spans="1:255" ht="16.5">
      <c r="A449" s="569" t="s">
        <v>2936</v>
      </c>
      <c r="B449" s="569" t="s">
        <v>2934</v>
      </c>
      <c r="C449" s="570"/>
      <c r="D449" s="570"/>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43"/>
      <c r="CU449" s="43"/>
      <c r="CV449" s="43"/>
      <c r="CW449" s="43"/>
      <c r="CX449" s="43"/>
      <c r="CY449" s="43"/>
      <c r="CZ449" s="43"/>
      <c r="DA449" s="43"/>
      <c r="DB449" s="43"/>
      <c r="DC449" s="43"/>
      <c r="DD449" s="43"/>
      <c r="DE449" s="43"/>
      <c r="DF449" s="43"/>
      <c r="DG449" s="43"/>
      <c r="DH449" s="43"/>
      <c r="DI449" s="43"/>
      <c r="DJ449" s="43"/>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43"/>
      <c r="EJ449" s="43"/>
      <c r="EK449" s="43"/>
      <c r="EL449" s="43"/>
      <c r="EM449" s="43"/>
      <c r="EN449" s="43"/>
      <c r="EO449" s="43"/>
      <c r="EP449" s="43"/>
      <c r="EQ449" s="43"/>
      <c r="ER449" s="43"/>
      <c r="ES449" s="43"/>
      <c r="ET449" s="43"/>
      <c r="EU449" s="43"/>
      <c r="EV449" s="43"/>
      <c r="EW449" s="43"/>
      <c r="EX449" s="43"/>
      <c r="EY449" s="43"/>
      <c r="EZ449" s="43"/>
      <c r="FA449" s="43"/>
      <c r="FB449" s="43"/>
      <c r="FC449" s="43"/>
      <c r="FD449" s="43"/>
      <c r="FE449" s="43"/>
      <c r="FF449" s="43"/>
      <c r="FG449" s="43"/>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43"/>
      <c r="HD449" s="43"/>
      <c r="HE449" s="43"/>
      <c r="HF449" s="43"/>
      <c r="HG449" s="43"/>
      <c r="HH449" s="43"/>
      <c r="HI449" s="43"/>
      <c r="HJ449" s="43"/>
      <c r="HK449" s="43"/>
      <c r="HL449" s="43"/>
      <c r="HM449" s="43"/>
      <c r="HN449" s="43"/>
      <c r="HO449" s="43"/>
      <c r="HP449" s="43"/>
      <c r="HQ449" s="43"/>
      <c r="HR449" s="43"/>
      <c r="HS449" s="43"/>
      <c r="HT449" s="43"/>
      <c r="HU449" s="43"/>
      <c r="HV449" s="43"/>
      <c r="HW449" s="43"/>
      <c r="HX449" s="43"/>
      <c r="HY449" s="43"/>
      <c r="HZ449" s="43"/>
      <c r="IA449" s="43"/>
      <c r="IB449" s="43"/>
      <c r="IC449" s="43"/>
      <c r="ID449" s="43"/>
      <c r="IE449" s="43"/>
      <c r="IF449" s="43"/>
      <c r="IG449" s="43"/>
      <c r="IH449" s="43"/>
      <c r="II449" s="43"/>
      <c r="IJ449" s="43"/>
      <c r="IK449" s="43"/>
      <c r="IL449" s="43"/>
      <c r="IM449" s="43"/>
      <c r="IN449" s="43"/>
      <c r="IO449" s="43"/>
      <c r="IP449" s="43"/>
      <c r="IQ449" s="43"/>
      <c r="IR449" s="43"/>
      <c r="IS449" s="43"/>
      <c r="IT449" s="43"/>
      <c r="IU449" s="43"/>
    </row>
    <row r="450" spans="1:255" ht="16.5">
      <c r="A450" s="688" t="s">
        <v>2938</v>
      </c>
      <c r="B450" s="690"/>
      <c r="C450" s="691">
        <f>DATE(2020,8,1)</f>
        <v>44044</v>
      </c>
      <c r="D450" s="688" t="s">
        <v>1415</v>
      </c>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43"/>
      <c r="CU450" s="43"/>
      <c r="CV450" s="43"/>
      <c r="CW450" s="43"/>
      <c r="CX450" s="43"/>
      <c r="CY450" s="43"/>
      <c r="CZ450" s="43"/>
      <c r="DA450" s="43"/>
      <c r="DB450" s="43"/>
      <c r="DC450" s="43"/>
      <c r="DD450" s="43"/>
      <c r="DE450" s="43"/>
      <c r="DF450" s="43"/>
      <c r="DG450" s="43"/>
      <c r="DH450" s="43"/>
      <c r="DI450" s="43"/>
      <c r="DJ450" s="43"/>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43"/>
      <c r="EJ450" s="43"/>
      <c r="EK450" s="43"/>
      <c r="EL450" s="43"/>
      <c r="EM450" s="43"/>
      <c r="EN450" s="43"/>
      <c r="EO450" s="43"/>
      <c r="EP450" s="43"/>
      <c r="EQ450" s="43"/>
      <c r="ER450" s="43"/>
      <c r="ES450" s="43"/>
      <c r="ET450" s="43"/>
      <c r="EU450" s="43"/>
      <c r="EV450" s="43"/>
      <c r="EW450" s="43"/>
      <c r="EX450" s="43"/>
      <c r="EY450" s="43"/>
      <c r="EZ450" s="43"/>
      <c r="FA450" s="43"/>
      <c r="FB450" s="43"/>
      <c r="FC450" s="43"/>
      <c r="FD450" s="43"/>
      <c r="FE450" s="43"/>
      <c r="FF450" s="43"/>
      <c r="FG450" s="43"/>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43"/>
      <c r="HD450" s="43"/>
      <c r="HE450" s="43"/>
      <c r="HF450" s="43"/>
      <c r="HG450" s="43"/>
      <c r="HH450" s="43"/>
      <c r="HI450" s="43"/>
      <c r="HJ450" s="43"/>
      <c r="HK450" s="43"/>
      <c r="HL450" s="43"/>
      <c r="HM450" s="43"/>
      <c r="HN450" s="43"/>
      <c r="HO450" s="43"/>
      <c r="HP450" s="43"/>
      <c r="HQ450" s="43"/>
      <c r="HR450" s="43"/>
      <c r="HS450" s="43"/>
      <c r="HT450" s="43"/>
      <c r="HU450" s="43"/>
      <c r="HV450" s="43"/>
      <c r="HW450" s="43"/>
      <c r="HX450" s="43"/>
      <c r="HY450" s="43"/>
      <c r="HZ450" s="43"/>
      <c r="IA450" s="43"/>
      <c r="IB450" s="43"/>
      <c r="IC450" s="43"/>
      <c r="ID450" s="43"/>
      <c r="IE450" s="43"/>
      <c r="IF450" s="43"/>
      <c r="IG450" s="43"/>
      <c r="IH450" s="43"/>
      <c r="II450" s="43"/>
      <c r="IJ450" s="43"/>
      <c r="IK450" s="43"/>
      <c r="IL450" s="43"/>
      <c r="IM450" s="43"/>
      <c r="IN450" s="43"/>
      <c r="IO450" s="43"/>
      <c r="IP450" s="43"/>
      <c r="IQ450" s="43"/>
      <c r="IR450" s="43"/>
      <c r="IS450" s="43"/>
      <c r="IT450" s="43"/>
      <c r="IU450" s="43"/>
    </row>
    <row r="451" spans="1:255" ht="16.5">
      <c r="A451" s="689" t="s">
        <v>1361</v>
      </c>
      <c r="B451" s="692"/>
      <c r="C451" s="692"/>
      <c r="D451" s="692"/>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43"/>
      <c r="CU451" s="43"/>
      <c r="CV451" s="43"/>
      <c r="CW451" s="43"/>
      <c r="CX451" s="43"/>
      <c r="CY451" s="43"/>
      <c r="CZ451" s="43"/>
      <c r="DA451" s="43"/>
      <c r="DB451" s="43"/>
      <c r="DC451" s="43"/>
      <c r="DD451" s="43"/>
      <c r="DE451" s="43"/>
      <c r="DF451" s="43"/>
      <c r="DG451" s="43"/>
      <c r="DH451" s="43"/>
      <c r="DI451" s="43"/>
      <c r="DJ451" s="43"/>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43"/>
      <c r="EJ451" s="43"/>
      <c r="EK451" s="43"/>
      <c r="EL451" s="43"/>
      <c r="EM451" s="43"/>
      <c r="EN451" s="43"/>
      <c r="EO451" s="43"/>
      <c r="EP451" s="43"/>
      <c r="EQ451" s="43"/>
      <c r="ER451" s="43"/>
      <c r="ES451" s="43"/>
      <c r="ET451" s="43"/>
      <c r="EU451" s="43"/>
      <c r="EV451" s="43"/>
      <c r="EW451" s="43"/>
      <c r="EX451" s="43"/>
      <c r="EY451" s="43"/>
      <c r="EZ451" s="43"/>
      <c r="FA451" s="43"/>
      <c r="FB451" s="43"/>
      <c r="FC451" s="43"/>
      <c r="FD451" s="43"/>
      <c r="FE451" s="43"/>
      <c r="FF451" s="43"/>
      <c r="FG451" s="43"/>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43"/>
      <c r="HD451" s="43"/>
      <c r="HE451" s="43"/>
      <c r="HF451" s="43"/>
      <c r="HG451" s="43"/>
      <c r="HH451" s="43"/>
      <c r="HI451" s="43"/>
      <c r="HJ451" s="43"/>
      <c r="HK451" s="43"/>
      <c r="HL451" s="43"/>
      <c r="HM451" s="43"/>
      <c r="HN451" s="43"/>
      <c r="HO451" s="43"/>
      <c r="HP451" s="43"/>
      <c r="HQ451" s="43"/>
      <c r="HR451" s="43"/>
      <c r="HS451" s="43"/>
      <c r="HT451" s="43"/>
      <c r="HU451" s="43"/>
      <c r="HV451" s="43"/>
      <c r="HW451" s="43"/>
      <c r="HX451" s="43"/>
      <c r="HY451" s="43"/>
      <c r="HZ451" s="43"/>
      <c r="IA451" s="43"/>
      <c r="IB451" s="43"/>
      <c r="IC451" s="43"/>
      <c r="ID451" s="43"/>
      <c r="IE451" s="43"/>
      <c r="IF451" s="43"/>
      <c r="IG451" s="43"/>
      <c r="IH451" s="43"/>
      <c r="II451" s="43"/>
      <c r="IJ451" s="43"/>
      <c r="IK451" s="43"/>
      <c r="IL451" s="43"/>
      <c r="IM451" s="43"/>
      <c r="IN451" s="43"/>
      <c r="IO451" s="43"/>
      <c r="IP451" s="43"/>
      <c r="IQ451" s="43"/>
      <c r="IR451" s="43"/>
      <c r="IS451" s="43"/>
      <c r="IT451" s="43"/>
      <c r="IU451" s="43"/>
    </row>
    <row r="452" spans="1:255" ht="16.5">
      <c r="A452" s="689" t="s">
        <v>2939</v>
      </c>
      <c r="B452" s="692"/>
      <c r="C452" s="692"/>
      <c r="D452" s="692"/>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43"/>
      <c r="CU452" s="43"/>
      <c r="CV452" s="43"/>
      <c r="CW452" s="43"/>
      <c r="CX452" s="43"/>
      <c r="CY452" s="43"/>
      <c r="CZ452" s="43"/>
      <c r="DA452" s="43"/>
      <c r="DB452" s="43"/>
      <c r="DC452" s="43"/>
      <c r="DD452" s="43"/>
      <c r="DE452" s="43"/>
      <c r="DF452" s="43"/>
      <c r="DG452" s="43"/>
      <c r="DH452" s="43"/>
      <c r="DI452" s="43"/>
      <c r="DJ452" s="43"/>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43"/>
      <c r="EJ452" s="43"/>
      <c r="EK452" s="43"/>
      <c r="EL452" s="43"/>
      <c r="EM452" s="43"/>
      <c r="EN452" s="43"/>
      <c r="EO452" s="43"/>
      <c r="EP452" s="43"/>
      <c r="EQ452" s="43"/>
      <c r="ER452" s="43"/>
      <c r="ES452" s="43"/>
      <c r="ET452" s="43"/>
      <c r="EU452" s="43"/>
      <c r="EV452" s="43"/>
      <c r="EW452" s="43"/>
      <c r="EX452" s="43"/>
      <c r="EY452" s="43"/>
      <c r="EZ452" s="43"/>
      <c r="FA452" s="43"/>
      <c r="FB452" s="43"/>
      <c r="FC452" s="43"/>
      <c r="FD452" s="43"/>
      <c r="FE452" s="43"/>
      <c r="FF452" s="43"/>
      <c r="FG452" s="43"/>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43"/>
      <c r="HD452" s="43"/>
      <c r="HE452" s="43"/>
      <c r="HF452" s="43"/>
      <c r="HG452" s="43"/>
      <c r="HH452" s="43"/>
      <c r="HI452" s="43"/>
      <c r="HJ452" s="43"/>
      <c r="HK452" s="43"/>
      <c r="HL452" s="43"/>
      <c r="HM452" s="43"/>
      <c r="HN452" s="43"/>
      <c r="HO452" s="43"/>
      <c r="HP452" s="43"/>
      <c r="HQ452" s="43"/>
      <c r="HR452" s="43"/>
      <c r="HS452" s="43"/>
      <c r="HT452" s="43"/>
      <c r="HU452" s="43"/>
      <c r="HV452" s="43"/>
      <c r="HW452" s="43"/>
      <c r="HX452" s="43"/>
      <c r="HY452" s="43"/>
      <c r="HZ452" s="43"/>
      <c r="IA452" s="43"/>
      <c r="IB452" s="43"/>
      <c r="IC452" s="43"/>
      <c r="ID452" s="43"/>
      <c r="IE452" s="43"/>
      <c r="IF452" s="43"/>
      <c r="IG452" s="43"/>
      <c r="IH452" s="43"/>
      <c r="II452" s="43"/>
      <c r="IJ452" s="43"/>
      <c r="IK452" s="43"/>
      <c r="IL452" s="43"/>
      <c r="IM452" s="43"/>
      <c r="IN452" s="43"/>
      <c r="IO452" s="43"/>
      <c r="IP452" s="43"/>
      <c r="IQ452" s="43"/>
      <c r="IR452" s="43"/>
      <c r="IS452" s="43"/>
      <c r="IT452" s="43"/>
      <c r="IU452" s="43"/>
    </row>
    <row r="453" spans="1:255" ht="16.5">
      <c r="A453" s="688" t="s">
        <v>2941</v>
      </c>
      <c r="B453" s="690"/>
      <c r="C453" s="691">
        <f>DATE(2020,8,4)</f>
        <v>44047</v>
      </c>
      <c r="D453" s="688" t="s">
        <v>1415</v>
      </c>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43"/>
      <c r="CU453" s="43"/>
      <c r="CV453" s="43"/>
      <c r="CW453" s="43"/>
      <c r="CX453" s="43"/>
      <c r="CY453" s="43"/>
      <c r="CZ453" s="43"/>
      <c r="DA453" s="43"/>
      <c r="DB453" s="43"/>
      <c r="DC453" s="43"/>
      <c r="DD453" s="43"/>
      <c r="DE453" s="43"/>
      <c r="DF453" s="43"/>
      <c r="DG453" s="43"/>
      <c r="DH453" s="43"/>
      <c r="DI453" s="43"/>
      <c r="DJ453" s="43"/>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43"/>
      <c r="EJ453" s="43"/>
      <c r="EK453" s="43"/>
      <c r="EL453" s="43"/>
      <c r="EM453" s="43"/>
      <c r="EN453" s="43"/>
      <c r="EO453" s="43"/>
      <c r="EP453" s="43"/>
      <c r="EQ453" s="43"/>
      <c r="ER453" s="43"/>
      <c r="ES453" s="43"/>
      <c r="ET453" s="43"/>
      <c r="EU453" s="43"/>
      <c r="EV453" s="43"/>
      <c r="EW453" s="43"/>
      <c r="EX453" s="43"/>
      <c r="EY453" s="43"/>
      <c r="EZ453" s="43"/>
      <c r="FA453" s="43"/>
      <c r="FB453" s="43"/>
      <c r="FC453" s="43"/>
      <c r="FD453" s="43"/>
      <c r="FE453" s="43"/>
      <c r="FF453" s="43"/>
      <c r="FG453" s="43"/>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43"/>
      <c r="HD453" s="43"/>
      <c r="HE453" s="43"/>
      <c r="HF453" s="43"/>
      <c r="HG453" s="43"/>
      <c r="HH453" s="43"/>
      <c r="HI453" s="43"/>
      <c r="HJ453" s="43"/>
      <c r="HK453" s="43"/>
      <c r="HL453" s="43"/>
      <c r="HM453" s="43"/>
      <c r="HN453" s="43"/>
      <c r="HO453" s="43"/>
      <c r="HP453" s="43"/>
      <c r="HQ453" s="43"/>
      <c r="HR453" s="43"/>
      <c r="HS453" s="43"/>
      <c r="HT453" s="43"/>
      <c r="HU453" s="43"/>
      <c r="HV453" s="43"/>
      <c r="HW453" s="43"/>
      <c r="HX453" s="43"/>
      <c r="HY453" s="43"/>
      <c r="HZ453" s="43"/>
      <c r="IA453" s="43"/>
      <c r="IB453" s="43"/>
      <c r="IC453" s="43"/>
      <c r="ID453" s="43"/>
      <c r="IE453" s="43"/>
      <c r="IF453" s="43"/>
      <c r="IG453" s="43"/>
      <c r="IH453" s="43"/>
      <c r="II453" s="43"/>
      <c r="IJ453" s="43"/>
      <c r="IK453" s="43"/>
      <c r="IL453" s="43"/>
      <c r="IM453" s="43"/>
      <c r="IN453" s="43"/>
      <c r="IO453" s="43"/>
      <c r="IP453" s="43"/>
      <c r="IQ453" s="43"/>
      <c r="IR453" s="43"/>
      <c r="IS453" s="43"/>
      <c r="IT453" s="43"/>
      <c r="IU453" s="43"/>
    </row>
    <row r="454" spans="1:255" ht="16.5">
      <c r="A454" s="569" t="s">
        <v>2945</v>
      </c>
      <c r="B454" s="570"/>
      <c r="C454" s="570"/>
      <c r="D454" s="570"/>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43"/>
      <c r="CU454" s="43"/>
      <c r="CV454" s="43"/>
      <c r="CW454" s="43"/>
      <c r="CX454" s="43"/>
      <c r="CY454" s="43"/>
      <c r="CZ454" s="43"/>
      <c r="DA454" s="43"/>
      <c r="DB454" s="43"/>
      <c r="DC454" s="43"/>
      <c r="DD454" s="43"/>
      <c r="DE454" s="43"/>
      <c r="DF454" s="43"/>
      <c r="DG454" s="43"/>
      <c r="DH454" s="43"/>
      <c r="DI454" s="43"/>
      <c r="DJ454" s="43"/>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43"/>
      <c r="EJ454" s="43"/>
      <c r="EK454" s="43"/>
      <c r="EL454" s="43"/>
      <c r="EM454" s="43"/>
      <c r="EN454" s="43"/>
      <c r="EO454" s="43"/>
      <c r="EP454" s="43"/>
      <c r="EQ454" s="43"/>
      <c r="ER454" s="43"/>
      <c r="ES454" s="43"/>
      <c r="ET454" s="43"/>
      <c r="EU454" s="43"/>
      <c r="EV454" s="43"/>
      <c r="EW454" s="43"/>
      <c r="EX454" s="43"/>
      <c r="EY454" s="43"/>
      <c r="EZ454" s="43"/>
      <c r="FA454" s="43"/>
      <c r="FB454" s="43"/>
      <c r="FC454" s="43"/>
      <c r="FD454" s="43"/>
      <c r="FE454" s="43"/>
      <c r="FF454" s="43"/>
      <c r="FG454" s="43"/>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43"/>
      <c r="HD454" s="43"/>
      <c r="HE454" s="43"/>
      <c r="HF454" s="43"/>
      <c r="HG454" s="43"/>
      <c r="HH454" s="43"/>
      <c r="HI454" s="43"/>
      <c r="HJ454" s="43"/>
      <c r="HK454" s="43"/>
      <c r="HL454" s="43"/>
      <c r="HM454" s="43"/>
      <c r="HN454" s="43"/>
      <c r="HO454" s="43"/>
      <c r="HP454" s="43"/>
      <c r="HQ454" s="43"/>
      <c r="HR454" s="43"/>
      <c r="HS454" s="43"/>
      <c r="HT454" s="43"/>
      <c r="HU454" s="43"/>
      <c r="HV454" s="43"/>
      <c r="HW454" s="43"/>
      <c r="HX454" s="43"/>
      <c r="HY454" s="43"/>
      <c r="HZ454" s="43"/>
      <c r="IA454" s="43"/>
      <c r="IB454" s="43"/>
      <c r="IC454" s="43"/>
      <c r="ID454" s="43"/>
      <c r="IE454" s="43"/>
      <c r="IF454" s="43"/>
      <c r="IG454" s="43"/>
      <c r="IH454" s="43"/>
      <c r="II454" s="43"/>
      <c r="IJ454" s="43"/>
      <c r="IK454" s="43"/>
      <c r="IL454" s="43"/>
      <c r="IM454" s="43"/>
      <c r="IN454" s="43"/>
      <c r="IO454" s="43"/>
      <c r="IP454" s="43"/>
      <c r="IQ454" s="43"/>
      <c r="IR454" s="43"/>
      <c r="IS454" s="43"/>
      <c r="IT454" s="43"/>
      <c r="IU454" s="43"/>
    </row>
    <row r="455" spans="1:255" ht="16.5">
      <c r="A455" s="569" t="s">
        <v>2951</v>
      </c>
      <c r="B455" s="570"/>
      <c r="C455" s="570"/>
      <c r="D455" s="570"/>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43"/>
      <c r="CU455" s="43"/>
      <c r="CV455" s="43"/>
      <c r="CW455" s="43"/>
      <c r="CX455" s="43"/>
      <c r="CY455" s="43"/>
      <c r="CZ455" s="43"/>
      <c r="DA455" s="43"/>
      <c r="DB455" s="43"/>
      <c r="DC455" s="43"/>
      <c r="DD455" s="43"/>
      <c r="DE455" s="43"/>
      <c r="DF455" s="43"/>
      <c r="DG455" s="43"/>
      <c r="DH455" s="43"/>
      <c r="DI455" s="43"/>
      <c r="DJ455" s="43"/>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43"/>
      <c r="EJ455" s="43"/>
      <c r="EK455" s="43"/>
      <c r="EL455" s="43"/>
      <c r="EM455" s="43"/>
      <c r="EN455" s="43"/>
      <c r="EO455" s="43"/>
      <c r="EP455" s="43"/>
      <c r="EQ455" s="43"/>
      <c r="ER455" s="43"/>
      <c r="ES455" s="43"/>
      <c r="ET455" s="43"/>
      <c r="EU455" s="43"/>
      <c r="EV455" s="43"/>
      <c r="EW455" s="43"/>
      <c r="EX455" s="43"/>
      <c r="EY455" s="43"/>
      <c r="EZ455" s="43"/>
      <c r="FA455" s="43"/>
      <c r="FB455" s="43"/>
      <c r="FC455" s="43"/>
      <c r="FD455" s="43"/>
      <c r="FE455" s="43"/>
      <c r="FF455" s="43"/>
      <c r="FG455" s="43"/>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43"/>
      <c r="HD455" s="43"/>
      <c r="HE455" s="43"/>
      <c r="HF455" s="43"/>
      <c r="HG455" s="43"/>
      <c r="HH455" s="43"/>
      <c r="HI455" s="43"/>
      <c r="HJ455" s="43"/>
      <c r="HK455" s="43"/>
      <c r="HL455" s="43"/>
      <c r="HM455" s="43"/>
      <c r="HN455" s="43"/>
      <c r="HO455" s="43"/>
      <c r="HP455" s="43"/>
      <c r="HQ455" s="43"/>
      <c r="HR455" s="43"/>
      <c r="HS455" s="43"/>
      <c r="HT455" s="43"/>
      <c r="HU455" s="43"/>
      <c r="HV455" s="43"/>
      <c r="HW455" s="43"/>
      <c r="HX455" s="43"/>
      <c r="HY455" s="43"/>
      <c r="HZ455" s="43"/>
      <c r="IA455" s="43"/>
      <c r="IB455" s="43"/>
      <c r="IC455" s="43"/>
      <c r="ID455" s="43"/>
      <c r="IE455" s="43"/>
      <c r="IF455" s="43"/>
      <c r="IG455" s="43"/>
      <c r="IH455" s="43"/>
      <c r="II455" s="43"/>
      <c r="IJ455" s="43"/>
      <c r="IK455" s="43"/>
      <c r="IL455" s="43"/>
      <c r="IM455" s="43"/>
      <c r="IN455" s="43"/>
      <c r="IO455" s="43"/>
      <c r="IP455" s="43"/>
      <c r="IQ455" s="43"/>
      <c r="IR455" s="43"/>
      <c r="IS455" s="43"/>
      <c r="IT455" s="43"/>
      <c r="IU455" s="43"/>
    </row>
    <row r="456" spans="1:255" ht="16.5">
      <c r="A456" s="569" t="s">
        <v>2944</v>
      </c>
      <c r="B456" s="570"/>
      <c r="C456" s="570"/>
      <c r="D456" s="570"/>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43"/>
      <c r="CU456" s="43"/>
      <c r="CV456" s="43"/>
      <c r="CW456" s="43"/>
      <c r="CX456" s="43"/>
      <c r="CY456" s="43"/>
      <c r="CZ456" s="43"/>
      <c r="DA456" s="43"/>
      <c r="DB456" s="43"/>
      <c r="DC456" s="43"/>
      <c r="DD456" s="43"/>
      <c r="DE456" s="43"/>
      <c r="DF456" s="43"/>
      <c r="DG456" s="43"/>
      <c r="DH456" s="43"/>
      <c r="DI456" s="43"/>
      <c r="DJ456" s="43"/>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43"/>
      <c r="EJ456" s="43"/>
      <c r="EK456" s="43"/>
      <c r="EL456" s="43"/>
      <c r="EM456" s="43"/>
      <c r="EN456" s="43"/>
      <c r="EO456" s="43"/>
      <c r="EP456" s="43"/>
      <c r="EQ456" s="43"/>
      <c r="ER456" s="43"/>
      <c r="ES456" s="43"/>
      <c r="ET456" s="43"/>
      <c r="EU456" s="43"/>
      <c r="EV456" s="43"/>
      <c r="EW456" s="43"/>
      <c r="EX456" s="43"/>
      <c r="EY456" s="43"/>
      <c r="EZ456" s="43"/>
      <c r="FA456" s="43"/>
      <c r="FB456" s="43"/>
      <c r="FC456" s="43"/>
      <c r="FD456" s="43"/>
      <c r="FE456" s="43"/>
      <c r="FF456" s="43"/>
      <c r="FG456" s="43"/>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43"/>
      <c r="HD456" s="43"/>
      <c r="HE456" s="43"/>
      <c r="HF456" s="43"/>
      <c r="HG456" s="43"/>
      <c r="HH456" s="43"/>
      <c r="HI456" s="43"/>
      <c r="HJ456" s="43"/>
      <c r="HK456" s="43"/>
      <c r="HL456" s="43"/>
      <c r="HM456" s="43"/>
      <c r="HN456" s="43"/>
      <c r="HO456" s="43"/>
      <c r="HP456" s="43"/>
      <c r="HQ456" s="43"/>
      <c r="HR456" s="43"/>
      <c r="HS456" s="43"/>
      <c r="HT456" s="43"/>
      <c r="HU456" s="43"/>
      <c r="HV456" s="43"/>
      <c r="HW456" s="43"/>
      <c r="HX456" s="43"/>
      <c r="HY456" s="43"/>
      <c r="HZ456" s="43"/>
      <c r="IA456" s="43"/>
      <c r="IB456" s="43"/>
      <c r="IC456" s="43"/>
      <c r="ID456" s="43"/>
      <c r="IE456" s="43"/>
      <c r="IF456" s="43"/>
      <c r="IG456" s="43"/>
      <c r="IH456" s="43"/>
      <c r="II456" s="43"/>
      <c r="IJ456" s="43"/>
      <c r="IK456" s="43"/>
      <c r="IL456" s="43"/>
      <c r="IM456" s="43"/>
      <c r="IN456" s="43"/>
      <c r="IO456" s="43"/>
      <c r="IP456" s="43"/>
      <c r="IQ456" s="43"/>
      <c r="IR456" s="43"/>
      <c r="IS456" s="43"/>
      <c r="IT456" s="43"/>
      <c r="IU456" s="43"/>
    </row>
    <row r="457" spans="1:255" ht="16.5">
      <c r="A457" s="569" t="s">
        <v>2950</v>
      </c>
      <c r="B457" s="570"/>
      <c r="C457" s="570"/>
      <c r="D457" s="570"/>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43"/>
      <c r="CU457" s="43"/>
      <c r="CV457" s="43"/>
      <c r="CW457" s="43"/>
      <c r="CX457" s="43"/>
      <c r="CY457" s="43"/>
      <c r="CZ457" s="43"/>
      <c r="DA457" s="43"/>
      <c r="DB457" s="43"/>
      <c r="DC457" s="43"/>
      <c r="DD457" s="43"/>
      <c r="DE457" s="43"/>
      <c r="DF457" s="43"/>
      <c r="DG457" s="43"/>
      <c r="DH457" s="43"/>
      <c r="DI457" s="43"/>
      <c r="DJ457" s="43"/>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43"/>
      <c r="EJ457" s="43"/>
      <c r="EK457" s="43"/>
      <c r="EL457" s="43"/>
      <c r="EM457" s="43"/>
      <c r="EN457" s="43"/>
      <c r="EO457" s="43"/>
      <c r="EP457" s="43"/>
      <c r="EQ457" s="43"/>
      <c r="ER457" s="43"/>
      <c r="ES457" s="43"/>
      <c r="ET457" s="43"/>
      <c r="EU457" s="43"/>
      <c r="EV457" s="43"/>
      <c r="EW457" s="43"/>
      <c r="EX457" s="43"/>
      <c r="EY457" s="43"/>
      <c r="EZ457" s="43"/>
      <c r="FA457" s="43"/>
      <c r="FB457" s="43"/>
      <c r="FC457" s="43"/>
      <c r="FD457" s="43"/>
      <c r="FE457" s="43"/>
      <c r="FF457" s="43"/>
      <c r="FG457" s="43"/>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43"/>
      <c r="HD457" s="43"/>
      <c r="HE457" s="43"/>
      <c r="HF457" s="43"/>
      <c r="HG457" s="43"/>
      <c r="HH457" s="43"/>
      <c r="HI457" s="43"/>
      <c r="HJ457" s="43"/>
      <c r="HK457" s="43"/>
      <c r="HL457" s="43"/>
      <c r="HM457" s="43"/>
      <c r="HN457" s="43"/>
      <c r="HO457" s="43"/>
      <c r="HP457" s="43"/>
      <c r="HQ457" s="43"/>
      <c r="HR457" s="43"/>
      <c r="HS457" s="43"/>
      <c r="HT457" s="43"/>
      <c r="HU457" s="43"/>
      <c r="HV457" s="43"/>
      <c r="HW457" s="43"/>
      <c r="HX457" s="43"/>
      <c r="HY457" s="43"/>
      <c r="HZ457" s="43"/>
      <c r="IA457" s="43"/>
      <c r="IB457" s="43"/>
      <c r="IC457" s="43"/>
      <c r="ID457" s="43"/>
      <c r="IE457" s="43"/>
      <c r="IF457" s="43"/>
      <c r="IG457" s="43"/>
      <c r="IH457" s="43"/>
      <c r="II457" s="43"/>
      <c r="IJ457" s="43"/>
      <c r="IK457" s="43"/>
      <c r="IL457" s="43"/>
      <c r="IM457" s="43"/>
      <c r="IN457" s="43"/>
      <c r="IO457" s="43"/>
      <c r="IP457" s="43"/>
      <c r="IQ457" s="43"/>
      <c r="IR457" s="43"/>
      <c r="IS457" s="43"/>
      <c r="IT457" s="43"/>
      <c r="IU457" s="43"/>
    </row>
    <row r="458" spans="1:255" ht="16.5">
      <c r="A458" s="569" t="s">
        <v>2952</v>
      </c>
      <c r="B458" s="570"/>
      <c r="C458" s="570"/>
      <c r="D458" s="570"/>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43"/>
      <c r="CU458" s="43"/>
      <c r="CV458" s="43"/>
      <c r="CW458" s="43"/>
      <c r="CX458" s="43"/>
      <c r="CY458" s="43"/>
      <c r="CZ458" s="43"/>
      <c r="DA458" s="43"/>
      <c r="DB458" s="43"/>
      <c r="DC458" s="43"/>
      <c r="DD458" s="43"/>
      <c r="DE458" s="43"/>
      <c r="DF458" s="43"/>
      <c r="DG458" s="43"/>
      <c r="DH458" s="43"/>
      <c r="DI458" s="43"/>
      <c r="DJ458" s="43"/>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43"/>
      <c r="EJ458" s="43"/>
      <c r="EK458" s="43"/>
      <c r="EL458" s="43"/>
      <c r="EM458" s="43"/>
      <c r="EN458" s="43"/>
      <c r="EO458" s="43"/>
      <c r="EP458" s="43"/>
      <c r="EQ458" s="43"/>
      <c r="ER458" s="43"/>
      <c r="ES458" s="43"/>
      <c r="ET458" s="43"/>
      <c r="EU458" s="43"/>
      <c r="EV458" s="43"/>
      <c r="EW458" s="43"/>
      <c r="EX458" s="43"/>
      <c r="EY458" s="43"/>
      <c r="EZ458" s="43"/>
      <c r="FA458" s="43"/>
      <c r="FB458" s="43"/>
      <c r="FC458" s="43"/>
      <c r="FD458" s="43"/>
      <c r="FE458" s="43"/>
      <c r="FF458" s="43"/>
      <c r="FG458" s="43"/>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43"/>
      <c r="HD458" s="43"/>
      <c r="HE458" s="43"/>
      <c r="HF458" s="43"/>
      <c r="HG458" s="43"/>
      <c r="HH458" s="43"/>
      <c r="HI458" s="43"/>
      <c r="HJ458" s="43"/>
      <c r="HK458" s="43"/>
      <c r="HL458" s="43"/>
      <c r="HM458" s="43"/>
      <c r="HN458" s="43"/>
      <c r="HO458" s="43"/>
      <c r="HP458" s="43"/>
      <c r="HQ458" s="43"/>
      <c r="HR458" s="43"/>
      <c r="HS458" s="43"/>
      <c r="HT458" s="43"/>
      <c r="HU458" s="43"/>
      <c r="HV458" s="43"/>
      <c r="HW458" s="43"/>
      <c r="HX458" s="43"/>
      <c r="HY458" s="43"/>
      <c r="HZ458" s="43"/>
      <c r="IA458" s="43"/>
      <c r="IB458" s="43"/>
      <c r="IC458" s="43"/>
      <c r="ID458" s="43"/>
      <c r="IE458" s="43"/>
      <c r="IF458" s="43"/>
      <c r="IG458" s="43"/>
      <c r="IH458" s="43"/>
      <c r="II458" s="43"/>
      <c r="IJ458" s="43"/>
      <c r="IK458" s="43"/>
      <c r="IL458" s="43"/>
      <c r="IM458" s="43"/>
      <c r="IN458" s="43"/>
      <c r="IO458" s="43"/>
      <c r="IP458" s="43"/>
      <c r="IQ458" s="43"/>
      <c r="IR458" s="43"/>
      <c r="IS458" s="43"/>
      <c r="IT458" s="43"/>
      <c r="IU458" s="43"/>
    </row>
    <row r="459" spans="1:255" ht="16.5">
      <c r="A459" s="569" t="s">
        <v>2953</v>
      </c>
      <c r="B459" s="570"/>
      <c r="C459" s="570"/>
      <c r="D459" s="570"/>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43"/>
      <c r="CU459" s="43"/>
      <c r="CV459" s="43"/>
      <c r="CW459" s="43"/>
      <c r="CX459" s="43"/>
      <c r="CY459" s="43"/>
      <c r="CZ459" s="43"/>
      <c r="DA459" s="43"/>
      <c r="DB459" s="43"/>
      <c r="DC459" s="43"/>
      <c r="DD459" s="43"/>
      <c r="DE459" s="43"/>
      <c r="DF459" s="43"/>
      <c r="DG459" s="43"/>
      <c r="DH459" s="43"/>
      <c r="DI459" s="43"/>
      <c r="DJ459" s="43"/>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43"/>
      <c r="EJ459" s="43"/>
      <c r="EK459" s="43"/>
      <c r="EL459" s="43"/>
      <c r="EM459" s="43"/>
      <c r="EN459" s="43"/>
      <c r="EO459" s="43"/>
      <c r="EP459" s="43"/>
      <c r="EQ459" s="43"/>
      <c r="ER459" s="43"/>
      <c r="ES459" s="43"/>
      <c r="ET459" s="43"/>
      <c r="EU459" s="43"/>
      <c r="EV459" s="43"/>
      <c r="EW459" s="43"/>
      <c r="EX459" s="43"/>
      <c r="EY459" s="43"/>
      <c r="EZ459" s="43"/>
      <c r="FA459" s="43"/>
      <c r="FB459" s="43"/>
      <c r="FC459" s="43"/>
      <c r="FD459" s="43"/>
      <c r="FE459" s="43"/>
      <c r="FF459" s="43"/>
      <c r="FG459" s="43"/>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43"/>
      <c r="HD459" s="43"/>
      <c r="HE459" s="43"/>
      <c r="HF459" s="43"/>
      <c r="HG459" s="43"/>
      <c r="HH459" s="43"/>
      <c r="HI459" s="43"/>
      <c r="HJ459" s="43"/>
      <c r="HK459" s="43"/>
      <c r="HL459" s="43"/>
      <c r="HM459" s="43"/>
      <c r="HN459" s="43"/>
      <c r="HO459" s="43"/>
      <c r="HP459" s="43"/>
      <c r="HQ459" s="43"/>
      <c r="HR459" s="43"/>
      <c r="HS459" s="43"/>
      <c r="HT459" s="43"/>
      <c r="HU459" s="43"/>
      <c r="HV459" s="43"/>
      <c r="HW459" s="43"/>
      <c r="HX459" s="43"/>
      <c r="HY459" s="43"/>
      <c r="HZ459" s="43"/>
      <c r="IA459" s="43"/>
      <c r="IB459" s="43"/>
      <c r="IC459" s="43"/>
      <c r="ID459" s="43"/>
      <c r="IE459" s="43"/>
      <c r="IF459" s="43"/>
      <c r="IG459" s="43"/>
      <c r="IH459" s="43"/>
      <c r="II459" s="43"/>
      <c r="IJ459" s="43"/>
      <c r="IK459" s="43"/>
      <c r="IL459" s="43"/>
      <c r="IM459" s="43"/>
      <c r="IN459" s="43"/>
      <c r="IO459" s="43"/>
      <c r="IP459" s="43"/>
      <c r="IQ459" s="43"/>
      <c r="IR459" s="43"/>
      <c r="IS459" s="43"/>
      <c r="IT459" s="43"/>
      <c r="IU459" s="43"/>
    </row>
    <row r="460" spans="1:255" ht="16.5">
      <c r="A460" s="569" t="s">
        <v>2954</v>
      </c>
      <c r="B460" s="570"/>
      <c r="C460" s="570"/>
      <c r="D460" s="570"/>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43"/>
      <c r="CU460" s="43"/>
      <c r="CV460" s="43"/>
      <c r="CW460" s="43"/>
      <c r="CX460" s="43"/>
      <c r="CY460" s="43"/>
      <c r="CZ460" s="43"/>
      <c r="DA460" s="43"/>
      <c r="DB460" s="43"/>
      <c r="DC460" s="43"/>
      <c r="DD460" s="43"/>
      <c r="DE460" s="43"/>
      <c r="DF460" s="43"/>
      <c r="DG460" s="43"/>
      <c r="DH460" s="43"/>
      <c r="DI460" s="43"/>
      <c r="DJ460" s="43"/>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43"/>
      <c r="EJ460" s="43"/>
      <c r="EK460" s="43"/>
      <c r="EL460" s="43"/>
      <c r="EM460" s="43"/>
      <c r="EN460" s="43"/>
      <c r="EO460" s="43"/>
      <c r="EP460" s="43"/>
      <c r="EQ460" s="43"/>
      <c r="ER460" s="43"/>
      <c r="ES460" s="43"/>
      <c r="ET460" s="43"/>
      <c r="EU460" s="43"/>
      <c r="EV460" s="43"/>
      <c r="EW460" s="43"/>
      <c r="EX460" s="43"/>
      <c r="EY460" s="43"/>
      <c r="EZ460" s="43"/>
      <c r="FA460" s="43"/>
      <c r="FB460" s="43"/>
      <c r="FC460" s="43"/>
      <c r="FD460" s="43"/>
      <c r="FE460" s="43"/>
      <c r="FF460" s="43"/>
      <c r="FG460" s="43"/>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43"/>
      <c r="HD460" s="43"/>
      <c r="HE460" s="43"/>
      <c r="HF460" s="43"/>
      <c r="HG460" s="43"/>
      <c r="HH460" s="43"/>
      <c r="HI460" s="43"/>
      <c r="HJ460" s="43"/>
      <c r="HK460" s="43"/>
      <c r="HL460" s="43"/>
      <c r="HM460" s="43"/>
      <c r="HN460" s="43"/>
      <c r="HO460" s="43"/>
      <c r="HP460" s="43"/>
      <c r="HQ460" s="43"/>
      <c r="HR460" s="43"/>
      <c r="HS460" s="43"/>
      <c r="HT460" s="43"/>
      <c r="HU460" s="43"/>
      <c r="HV460" s="43"/>
      <c r="HW460" s="43"/>
      <c r="HX460" s="43"/>
      <c r="HY460" s="43"/>
      <c r="HZ460" s="43"/>
      <c r="IA460" s="43"/>
      <c r="IB460" s="43"/>
      <c r="IC460" s="43"/>
      <c r="ID460" s="43"/>
      <c r="IE460" s="43"/>
      <c r="IF460" s="43"/>
      <c r="IG460" s="43"/>
      <c r="IH460" s="43"/>
      <c r="II460" s="43"/>
      <c r="IJ460" s="43"/>
      <c r="IK460" s="43"/>
      <c r="IL460" s="43"/>
      <c r="IM460" s="43"/>
      <c r="IN460" s="43"/>
      <c r="IO460" s="43"/>
      <c r="IP460" s="43"/>
      <c r="IQ460" s="43"/>
      <c r="IR460" s="43"/>
      <c r="IS460" s="43"/>
      <c r="IT460" s="43"/>
      <c r="IU460" s="43"/>
    </row>
    <row r="461" spans="1:255" ht="16.5">
      <c r="A461" s="569" t="s">
        <v>2955</v>
      </c>
      <c r="B461" s="570"/>
      <c r="C461" s="570"/>
      <c r="D461" s="570"/>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43"/>
      <c r="CU461" s="43"/>
      <c r="CV461" s="43"/>
      <c r="CW461" s="43"/>
      <c r="CX461" s="43"/>
      <c r="CY461" s="43"/>
      <c r="CZ461" s="43"/>
      <c r="DA461" s="43"/>
      <c r="DB461" s="43"/>
      <c r="DC461" s="43"/>
      <c r="DD461" s="43"/>
      <c r="DE461" s="43"/>
      <c r="DF461" s="43"/>
      <c r="DG461" s="43"/>
      <c r="DH461" s="43"/>
      <c r="DI461" s="43"/>
      <c r="DJ461" s="43"/>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43"/>
      <c r="EJ461" s="43"/>
      <c r="EK461" s="43"/>
      <c r="EL461" s="43"/>
      <c r="EM461" s="43"/>
      <c r="EN461" s="43"/>
      <c r="EO461" s="43"/>
      <c r="EP461" s="43"/>
      <c r="EQ461" s="43"/>
      <c r="ER461" s="43"/>
      <c r="ES461" s="43"/>
      <c r="ET461" s="43"/>
      <c r="EU461" s="43"/>
      <c r="EV461" s="43"/>
      <c r="EW461" s="43"/>
      <c r="EX461" s="43"/>
      <c r="EY461" s="43"/>
      <c r="EZ461" s="43"/>
      <c r="FA461" s="43"/>
      <c r="FB461" s="43"/>
      <c r="FC461" s="43"/>
      <c r="FD461" s="43"/>
      <c r="FE461" s="43"/>
      <c r="FF461" s="43"/>
      <c r="FG461" s="43"/>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43"/>
      <c r="HD461" s="43"/>
      <c r="HE461" s="43"/>
      <c r="HF461" s="43"/>
      <c r="HG461" s="43"/>
      <c r="HH461" s="43"/>
      <c r="HI461" s="43"/>
      <c r="HJ461" s="43"/>
      <c r="HK461" s="43"/>
      <c r="HL461" s="43"/>
      <c r="HM461" s="43"/>
      <c r="HN461" s="43"/>
      <c r="HO461" s="43"/>
      <c r="HP461" s="43"/>
      <c r="HQ461" s="43"/>
      <c r="HR461" s="43"/>
      <c r="HS461" s="43"/>
      <c r="HT461" s="43"/>
      <c r="HU461" s="43"/>
      <c r="HV461" s="43"/>
      <c r="HW461" s="43"/>
      <c r="HX461" s="43"/>
      <c r="HY461" s="43"/>
      <c r="HZ461" s="43"/>
      <c r="IA461" s="43"/>
      <c r="IB461" s="43"/>
      <c r="IC461" s="43"/>
      <c r="ID461" s="43"/>
      <c r="IE461" s="43"/>
      <c r="IF461" s="43"/>
      <c r="IG461" s="43"/>
      <c r="IH461" s="43"/>
      <c r="II461" s="43"/>
      <c r="IJ461" s="43"/>
      <c r="IK461" s="43"/>
      <c r="IL461" s="43"/>
      <c r="IM461" s="43"/>
      <c r="IN461" s="43"/>
      <c r="IO461" s="43"/>
      <c r="IP461" s="43"/>
      <c r="IQ461" s="43"/>
      <c r="IR461" s="43"/>
      <c r="IS461" s="43"/>
      <c r="IT461" s="43"/>
      <c r="IU461" s="43"/>
    </row>
    <row r="462" spans="1:255" ht="16.5">
      <c r="A462" s="569" t="s">
        <v>2943</v>
      </c>
      <c r="B462" s="570"/>
      <c r="C462" s="570"/>
      <c r="D462" s="570"/>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43"/>
      <c r="CU462" s="43"/>
      <c r="CV462" s="43"/>
      <c r="CW462" s="43"/>
      <c r="CX462" s="43"/>
      <c r="CY462" s="43"/>
      <c r="CZ462" s="43"/>
      <c r="DA462" s="43"/>
      <c r="DB462" s="43"/>
      <c r="DC462" s="43"/>
      <c r="DD462" s="43"/>
      <c r="DE462" s="43"/>
      <c r="DF462" s="43"/>
      <c r="DG462" s="43"/>
      <c r="DH462" s="43"/>
      <c r="DI462" s="43"/>
      <c r="DJ462" s="43"/>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43"/>
      <c r="EJ462" s="43"/>
      <c r="EK462" s="43"/>
      <c r="EL462" s="43"/>
      <c r="EM462" s="43"/>
      <c r="EN462" s="43"/>
      <c r="EO462" s="43"/>
      <c r="EP462" s="43"/>
      <c r="EQ462" s="43"/>
      <c r="ER462" s="43"/>
      <c r="ES462" s="43"/>
      <c r="ET462" s="43"/>
      <c r="EU462" s="43"/>
      <c r="EV462" s="43"/>
      <c r="EW462" s="43"/>
      <c r="EX462" s="43"/>
      <c r="EY462" s="43"/>
      <c r="EZ462" s="43"/>
      <c r="FA462" s="43"/>
      <c r="FB462" s="43"/>
      <c r="FC462" s="43"/>
      <c r="FD462" s="43"/>
      <c r="FE462" s="43"/>
      <c r="FF462" s="43"/>
      <c r="FG462" s="43"/>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43"/>
      <c r="HD462" s="43"/>
      <c r="HE462" s="43"/>
      <c r="HF462" s="43"/>
      <c r="HG462" s="43"/>
      <c r="HH462" s="43"/>
      <c r="HI462" s="43"/>
      <c r="HJ462" s="43"/>
      <c r="HK462" s="43"/>
      <c r="HL462" s="43"/>
      <c r="HM462" s="43"/>
      <c r="HN462" s="43"/>
      <c r="HO462" s="43"/>
      <c r="HP462" s="43"/>
      <c r="HQ462" s="43"/>
      <c r="HR462" s="43"/>
      <c r="HS462" s="43"/>
      <c r="HT462" s="43"/>
      <c r="HU462" s="43"/>
      <c r="HV462" s="43"/>
      <c r="HW462" s="43"/>
      <c r="HX462" s="43"/>
      <c r="HY462" s="43"/>
      <c r="HZ462" s="43"/>
      <c r="IA462" s="43"/>
      <c r="IB462" s="43"/>
      <c r="IC462" s="43"/>
      <c r="ID462" s="43"/>
      <c r="IE462" s="43"/>
      <c r="IF462" s="43"/>
      <c r="IG462" s="43"/>
      <c r="IH462" s="43"/>
      <c r="II462" s="43"/>
      <c r="IJ462" s="43"/>
      <c r="IK462" s="43"/>
      <c r="IL462" s="43"/>
      <c r="IM462" s="43"/>
      <c r="IN462" s="43"/>
      <c r="IO462" s="43"/>
      <c r="IP462" s="43"/>
      <c r="IQ462" s="43"/>
      <c r="IR462" s="43"/>
      <c r="IS462" s="43"/>
      <c r="IT462" s="43"/>
      <c r="IU462" s="43"/>
    </row>
    <row r="463" spans="1:255" ht="16.5">
      <c r="A463" s="569" t="s">
        <v>2944</v>
      </c>
      <c r="B463" s="570"/>
      <c r="C463" s="570"/>
      <c r="D463" s="570"/>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43"/>
      <c r="CU463" s="43"/>
      <c r="CV463" s="43"/>
      <c r="CW463" s="43"/>
      <c r="CX463" s="43"/>
      <c r="CY463" s="43"/>
      <c r="CZ463" s="43"/>
      <c r="DA463" s="43"/>
      <c r="DB463" s="43"/>
      <c r="DC463" s="43"/>
      <c r="DD463" s="43"/>
      <c r="DE463" s="43"/>
      <c r="DF463" s="43"/>
      <c r="DG463" s="43"/>
      <c r="DH463" s="43"/>
      <c r="DI463" s="43"/>
      <c r="DJ463" s="43"/>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43"/>
      <c r="EJ463" s="43"/>
      <c r="EK463" s="43"/>
      <c r="EL463" s="43"/>
      <c r="EM463" s="43"/>
      <c r="EN463" s="43"/>
      <c r="EO463" s="43"/>
      <c r="EP463" s="43"/>
      <c r="EQ463" s="43"/>
      <c r="ER463" s="43"/>
      <c r="ES463" s="43"/>
      <c r="ET463" s="43"/>
      <c r="EU463" s="43"/>
      <c r="EV463" s="43"/>
      <c r="EW463" s="43"/>
      <c r="EX463" s="43"/>
      <c r="EY463" s="43"/>
      <c r="EZ463" s="43"/>
      <c r="FA463" s="43"/>
      <c r="FB463" s="43"/>
      <c r="FC463" s="43"/>
      <c r="FD463" s="43"/>
      <c r="FE463" s="43"/>
      <c r="FF463" s="43"/>
      <c r="FG463" s="43"/>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43"/>
      <c r="HD463" s="43"/>
      <c r="HE463" s="43"/>
      <c r="HF463" s="43"/>
      <c r="HG463" s="43"/>
      <c r="HH463" s="43"/>
      <c r="HI463" s="43"/>
      <c r="HJ463" s="43"/>
      <c r="HK463" s="43"/>
      <c r="HL463" s="43"/>
      <c r="HM463" s="43"/>
      <c r="HN463" s="43"/>
      <c r="HO463" s="43"/>
      <c r="HP463" s="43"/>
      <c r="HQ463" s="43"/>
      <c r="HR463" s="43"/>
      <c r="HS463" s="43"/>
      <c r="HT463" s="43"/>
      <c r="HU463" s="43"/>
      <c r="HV463" s="43"/>
      <c r="HW463" s="43"/>
      <c r="HX463" s="43"/>
      <c r="HY463" s="43"/>
      <c r="HZ463" s="43"/>
      <c r="IA463" s="43"/>
      <c r="IB463" s="43"/>
      <c r="IC463" s="43"/>
      <c r="ID463" s="43"/>
      <c r="IE463" s="43"/>
      <c r="IF463" s="43"/>
      <c r="IG463" s="43"/>
      <c r="IH463" s="43"/>
      <c r="II463" s="43"/>
      <c r="IJ463" s="43"/>
      <c r="IK463" s="43"/>
      <c r="IL463" s="43"/>
      <c r="IM463" s="43"/>
      <c r="IN463" s="43"/>
      <c r="IO463" s="43"/>
      <c r="IP463" s="43"/>
      <c r="IQ463" s="43"/>
      <c r="IR463" s="43"/>
      <c r="IS463" s="43"/>
      <c r="IT463" s="43"/>
      <c r="IU463" s="43"/>
    </row>
    <row r="464" spans="1:255" ht="16.5">
      <c r="A464" s="688" t="s">
        <v>2959</v>
      </c>
      <c r="B464" s="690"/>
      <c r="C464" s="691">
        <f>DATE(2020,8,7)</f>
        <v>44050</v>
      </c>
      <c r="D464" s="688" t="s">
        <v>1415</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43"/>
      <c r="CU464" s="43"/>
      <c r="CV464" s="43"/>
      <c r="CW464" s="43"/>
      <c r="CX464" s="43"/>
      <c r="CY464" s="43"/>
      <c r="CZ464" s="43"/>
      <c r="DA464" s="43"/>
      <c r="DB464" s="43"/>
      <c r="DC464" s="43"/>
      <c r="DD464" s="43"/>
      <c r="DE464" s="43"/>
      <c r="DF464" s="43"/>
      <c r="DG464" s="43"/>
      <c r="DH464" s="43"/>
      <c r="DI464" s="43"/>
      <c r="DJ464" s="43"/>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43"/>
      <c r="EJ464" s="43"/>
      <c r="EK464" s="43"/>
      <c r="EL464" s="43"/>
      <c r="EM464" s="43"/>
      <c r="EN464" s="43"/>
      <c r="EO464" s="43"/>
      <c r="EP464" s="43"/>
      <c r="EQ464" s="43"/>
      <c r="ER464" s="43"/>
      <c r="ES464" s="43"/>
      <c r="ET464" s="43"/>
      <c r="EU464" s="43"/>
      <c r="EV464" s="43"/>
      <c r="EW464" s="43"/>
      <c r="EX464" s="43"/>
      <c r="EY464" s="43"/>
      <c r="EZ464" s="43"/>
      <c r="FA464" s="43"/>
      <c r="FB464" s="43"/>
      <c r="FC464" s="43"/>
      <c r="FD464" s="43"/>
      <c r="FE464" s="43"/>
      <c r="FF464" s="43"/>
      <c r="FG464" s="43"/>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43"/>
      <c r="HD464" s="43"/>
      <c r="HE464" s="43"/>
      <c r="HF464" s="43"/>
      <c r="HG464" s="43"/>
      <c r="HH464" s="43"/>
      <c r="HI464" s="43"/>
      <c r="HJ464" s="43"/>
      <c r="HK464" s="43"/>
      <c r="HL464" s="43"/>
      <c r="HM464" s="43"/>
      <c r="HN464" s="43"/>
      <c r="HO464" s="43"/>
      <c r="HP464" s="43"/>
      <c r="HQ464" s="43"/>
      <c r="HR464" s="43"/>
      <c r="HS464" s="43"/>
      <c r="HT464" s="43"/>
      <c r="HU464" s="43"/>
      <c r="HV464" s="43"/>
      <c r="HW464" s="43"/>
      <c r="HX464" s="43"/>
      <c r="HY464" s="43"/>
      <c r="HZ464" s="43"/>
      <c r="IA464" s="43"/>
      <c r="IB464" s="43"/>
      <c r="IC464" s="43"/>
      <c r="ID464" s="43"/>
      <c r="IE464" s="43"/>
      <c r="IF464" s="43"/>
      <c r="IG464" s="43"/>
      <c r="IH464" s="43"/>
      <c r="II464" s="43"/>
      <c r="IJ464" s="43"/>
      <c r="IK464" s="43"/>
      <c r="IL464" s="43"/>
      <c r="IM464" s="43"/>
      <c r="IN464" s="43"/>
      <c r="IO464" s="43"/>
      <c r="IP464" s="43"/>
      <c r="IQ464" s="43"/>
      <c r="IR464" s="43"/>
      <c r="IS464" s="43"/>
      <c r="IT464" s="43"/>
      <c r="IU464" s="43"/>
    </row>
    <row r="465" spans="1:255" ht="16.5">
      <c r="A465" s="569" t="s">
        <v>2962</v>
      </c>
      <c r="B465" s="570"/>
      <c r="C465" s="570"/>
      <c r="D465" s="570"/>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43"/>
      <c r="CU465" s="43"/>
      <c r="CV465" s="43"/>
      <c r="CW465" s="43"/>
      <c r="CX465" s="43"/>
      <c r="CY465" s="43"/>
      <c r="CZ465" s="43"/>
      <c r="DA465" s="43"/>
      <c r="DB465" s="43"/>
      <c r="DC465" s="43"/>
      <c r="DD465" s="43"/>
      <c r="DE465" s="43"/>
      <c r="DF465" s="43"/>
      <c r="DG465" s="43"/>
      <c r="DH465" s="43"/>
      <c r="DI465" s="43"/>
      <c r="DJ465" s="43"/>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43"/>
      <c r="EJ465" s="43"/>
      <c r="EK465" s="43"/>
      <c r="EL465" s="43"/>
      <c r="EM465" s="43"/>
      <c r="EN465" s="43"/>
      <c r="EO465" s="43"/>
      <c r="EP465" s="43"/>
      <c r="EQ465" s="43"/>
      <c r="ER465" s="43"/>
      <c r="ES465" s="43"/>
      <c r="ET465" s="43"/>
      <c r="EU465" s="43"/>
      <c r="EV465" s="43"/>
      <c r="EW465" s="43"/>
      <c r="EX465" s="43"/>
      <c r="EY465" s="43"/>
      <c r="EZ465" s="43"/>
      <c r="FA465" s="43"/>
      <c r="FB465" s="43"/>
      <c r="FC465" s="43"/>
      <c r="FD465" s="43"/>
      <c r="FE465" s="43"/>
      <c r="FF465" s="43"/>
      <c r="FG465" s="43"/>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43"/>
      <c r="HD465" s="43"/>
      <c r="HE465" s="43"/>
      <c r="HF465" s="43"/>
      <c r="HG465" s="43"/>
      <c r="HH465" s="43"/>
      <c r="HI465" s="43"/>
      <c r="HJ465" s="43"/>
      <c r="HK465" s="43"/>
      <c r="HL465" s="43"/>
      <c r="HM465" s="43"/>
      <c r="HN465" s="43"/>
      <c r="HO465" s="43"/>
      <c r="HP465" s="43"/>
      <c r="HQ465" s="43"/>
      <c r="HR465" s="43"/>
      <c r="HS465" s="43"/>
      <c r="HT465" s="43"/>
      <c r="HU465" s="43"/>
      <c r="HV465" s="43"/>
      <c r="HW465" s="43"/>
      <c r="HX465" s="43"/>
      <c r="HY465" s="43"/>
      <c r="HZ465" s="43"/>
      <c r="IA465" s="43"/>
      <c r="IB465" s="43"/>
      <c r="IC465" s="43"/>
      <c r="ID465" s="43"/>
      <c r="IE465" s="43"/>
      <c r="IF465" s="43"/>
      <c r="IG465" s="43"/>
      <c r="IH465" s="43"/>
      <c r="II465" s="43"/>
      <c r="IJ465" s="43"/>
      <c r="IK465" s="43"/>
      <c r="IL465" s="43"/>
      <c r="IM465" s="43"/>
      <c r="IN465" s="43"/>
      <c r="IO465" s="43"/>
      <c r="IP465" s="43"/>
      <c r="IQ465" s="43"/>
      <c r="IR465" s="43"/>
      <c r="IS465" s="43"/>
      <c r="IT465" s="43"/>
      <c r="IU465" s="43"/>
    </row>
    <row r="466" spans="1:255" ht="16.5">
      <c r="A466" s="569" t="s">
        <v>2963</v>
      </c>
      <c r="B466" s="569" t="s">
        <v>2960</v>
      </c>
      <c r="C466" s="570"/>
      <c r="D466" s="570"/>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43"/>
      <c r="CU466" s="43"/>
      <c r="CV466" s="43"/>
      <c r="CW466" s="43"/>
      <c r="CX466" s="43"/>
      <c r="CY466" s="43"/>
      <c r="CZ466" s="43"/>
      <c r="DA466" s="43"/>
      <c r="DB466" s="43"/>
      <c r="DC466" s="43"/>
      <c r="DD466" s="43"/>
      <c r="DE466" s="43"/>
      <c r="DF466" s="43"/>
      <c r="DG466" s="43"/>
      <c r="DH466" s="43"/>
      <c r="DI466" s="43"/>
      <c r="DJ466" s="43"/>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43"/>
      <c r="EJ466" s="43"/>
      <c r="EK466" s="43"/>
      <c r="EL466" s="43"/>
      <c r="EM466" s="43"/>
      <c r="EN466" s="43"/>
      <c r="EO466" s="43"/>
      <c r="EP466" s="43"/>
      <c r="EQ466" s="43"/>
      <c r="ER466" s="43"/>
      <c r="ES466" s="43"/>
      <c r="ET466" s="43"/>
      <c r="EU466" s="43"/>
      <c r="EV466" s="43"/>
      <c r="EW466" s="43"/>
      <c r="EX466" s="43"/>
      <c r="EY466" s="43"/>
      <c r="EZ466" s="43"/>
      <c r="FA466" s="43"/>
      <c r="FB466" s="43"/>
      <c r="FC466" s="43"/>
      <c r="FD466" s="43"/>
      <c r="FE466" s="43"/>
      <c r="FF466" s="43"/>
      <c r="FG466" s="43"/>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43"/>
      <c r="HD466" s="43"/>
      <c r="HE466" s="43"/>
      <c r="HF466" s="43"/>
      <c r="HG466" s="43"/>
      <c r="HH466" s="43"/>
      <c r="HI466" s="43"/>
      <c r="HJ466" s="43"/>
      <c r="HK466" s="43"/>
      <c r="HL466" s="43"/>
      <c r="HM466" s="43"/>
      <c r="HN466" s="43"/>
      <c r="HO466" s="43"/>
      <c r="HP466" s="43"/>
      <c r="HQ466" s="43"/>
      <c r="HR466" s="43"/>
      <c r="HS466" s="43"/>
      <c r="HT466" s="43"/>
      <c r="HU466" s="43"/>
      <c r="HV466" s="43"/>
      <c r="HW466" s="43"/>
      <c r="HX466" s="43"/>
      <c r="HY466" s="43"/>
      <c r="HZ466" s="43"/>
      <c r="IA466" s="43"/>
      <c r="IB466" s="43"/>
      <c r="IC466" s="43"/>
      <c r="ID466" s="43"/>
      <c r="IE466" s="43"/>
      <c r="IF466" s="43"/>
      <c r="IG466" s="43"/>
      <c r="IH466" s="43"/>
      <c r="II466" s="43"/>
      <c r="IJ466" s="43"/>
      <c r="IK466" s="43"/>
      <c r="IL466" s="43"/>
      <c r="IM466" s="43"/>
      <c r="IN466" s="43"/>
      <c r="IO466" s="43"/>
      <c r="IP466" s="43"/>
      <c r="IQ466" s="43"/>
      <c r="IR466" s="43"/>
      <c r="IS466" s="43"/>
      <c r="IT466" s="43"/>
      <c r="IU466" s="43"/>
    </row>
    <row r="467" spans="1:255" ht="16.5">
      <c r="A467" s="688" t="s">
        <v>2964</v>
      </c>
      <c r="B467" s="690"/>
      <c r="C467" s="691">
        <f>DATE(2020,8,10)</f>
        <v>44053</v>
      </c>
      <c r="D467" s="688" t="s">
        <v>1415</v>
      </c>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43"/>
      <c r="CU467" s="43"/>
      <c r="CV467" s="43"/>
      <c r="CW467" s="43"/>
      <c r="CX467" s="43"/>
      <c r="CY467" s="43"/>
      <c r="CZ467" s="43"/>
      <c r="DA467" s="43"/>
      <c r="DB467" s="43"/>
      <c r="DC467" s="43"/>
      <c r="DD467" s="43"/>
      <c r="DE467" s="43"/>
      <c r="DF467" s="43"/>
      <c r="DG467" s="43"/>
      <c r="DH467" s="43"/>
      <c r="DI467" s="43"/>
      <c r="DJ467" s="43"/>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43"/>
      <c r="EJ467" s="43"/>
      <c r="EK467" s="43"/>
      <c r="EL467" s="43"/>
      <c r="EM467" s="43"/>
      <c r="EN467" s="43"/>
      <c r="EO467" s="43"/>
      <c r="EP467" s="43"/>
      <c r="EQ467" s="43"/>
      <c r="ER467" s="43"/>
      <c r="ES467" s="43"/>
      <c r="ET467" s="43"/>
      <c r="EU467" s="43"/>
      <c r="EV467" s="43"/>
      <c r="EW467" s="43"/>
      <c r="EX467" s="43"/>
      <c r="EY467" s="43"/>
      <c r="EZ467" s="43"/>
      <c r="FA467" s="43"/>
      <c r="FB467" s="43"/>
      <c r="FC467" s="43"/>
      <c r="FD467" s="43"/>
      <c r="FE467" s="43"/>
      <c r="FF467" s="43"/>
      <c r="FG467" s="43"/>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43"/>
      <c r="HD467" s="43"/>
      <c r="HE467" s="43"/>
      <c r="HF467" s="43"/>
      <c r="HG467" s="43"/>
      <c r="HH467" s="43"/>
      <c r="HI467" s="43"/>
      <c r="HJ467" s="43"/>
      <c r="HK467" s="43"/>
      <c r="HL467" s="43"/>
      <c r="HM467" s="43"/>
      <c r="HN467" s="43"/>
      <c r="HO467" s="43"/>
      <c r="HP467" s="43"/>
      <c r="HQ467" s="43"/>
      <c r="HR467" s="43"/>
      <c r="HS467" s="43"/>
      <c r="HT467" s="43"/>
      <c r="HU467" s="43"/>
      <c r="HV467" s="43"/>
      <c r="HW467" s="43"/>
      <c r="HX467" s="43"/>
      <c r="HY467" s="43"/>
      <c r="HZ467" s="43"/>
      <c r="IA467" s="43"/>
      <c r="IB467" s="43"/>
      <c r="IC467" s="43"/>
      <c r="ID467" s="43"/>
      <c r="IE467" s="43"/>
      <c r="IF467" s="43"/>
      <c r="IG467" s="43"/>
      <c r="IH467" s="43"/>
      <c r="II467" s="43"/>
      <c r="IJ467" s="43"/>
      <c r="IK467" s="43"/>
      <c r="IL467" s="43"/>
      <c r="IM467" s="43"/>
      <c r="IN467" s="43"/>
      <c r="IO467" s="43"/>
      <c r="IP467" s="43"/>
      <c r="IQ467" s="43"/>
      <c r="IR467" s="43"/>
      <c r="IS467" s="43"/>
      <c r="IT467" s="43"/>
      <c r="IU467" s="43"/>
    </row>
    <row r="468" spans="1:255" ht="16.5">
      <c r="A468" s="569" t="s">
        <v>2965</v>
      </c>
      <c r="B468" s="570"/>
      <c r="C468" s="570"/>
      <c r="D468" s="570"/>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43"/>
      <c r="CU468" s="43"/>
      <c r="CV468" s="43"/>
      <c r="CW468" s="43"/>
      <c r="CX468" s="43"/>
      <c r="CY468" s="43"/>
      <c r="CZ468" s="43"/>
      <c r="DA468" s="43"/>
      <c r="DB468" s="43"/>
      <c r="DC468" s="43"/>
      <c r="DD468" s="43"/>
      <c r="DE468" s="43"/>
      <c r="DF468" s="43"/>
      <c r="DG468" s="43"/>
      <c r="DH468" s="43"/>
      <c r="DI468" s="43"/>
      <c r="DJ468" s="43"/>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43"/>
      <c r="EJ468" s="43"/>
      <c r="EK468" s="43"/>
      <c r="EL468" s="43"/>
      <c r="EM468" s="43"/>
      <c r="EN468" s="43"/>
      <c r="EO468" s="43"/>
      <c r="EP468" s="43"/>
      <c r="EQ468" s="43"/>
      <c r="ER468" s="43"/>
      <c r="ES468" s="43"/>
      <c r="ET468" s="43"/>
      <c r="EU468" s="43"/>
      <c r="EV468" s="43"/>
      <c r="EW468" s="43"/>
      <c r="EX468" s="43"/>
      <c r="EY468" s="43"/>
      <c r="EZ468" s="43"/>
      <c r="FA468" s="43"/>
      <c r="FB468" s="43"/>
      <c r="FC468" s="43"/>
      <c r="FD468" s="43"/>
      <c r="FE468" s="43"/>
      <c r="FF468" s="43"/>
      <c r="FG468" s="43"/>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43"/>
      <c r="HD468" s="43"/>
      <c r="HE468" s="43"/>
      <c r="HF468" s="43"/>
      <c r="HG468" s="43"/>
      <c r="HH468" s="43"/>
      <c r="HI468" s="43"/>
      <c r="HJ468" s="43"/>
      <c r="HK468" s="43"/>
      <c r="HL468" s="43"/>
      <c r="HM468" s="43"/>
      <c r="HN468" s="43"/>
      <c r="HO468" s="43"/>
      <c r="HP468" s="43"/>
      <c r="HQ468" s="43"/>
      <c r="HR468" s="43"/>
      <c r="HS468" s="43"/>
      <c r="HT468" s="43"/>
      <c r="HU468" s="43"/>
      <c r="HV468" s="43"/>
      <c r="HW468" s="43"/>
      <c r="HX468" s="43"/>
      <c r="HY468" s="43"/>
      <c r="HZ468" s="43"/>
      <c r="IA468" s="43"/>
      <c r="IB468" s="43"/>
      <c r="IC468" s="43"/>
      <c r="ID468" s="43"/>
      <c r="IE468" s="43"/>
      <c r="IF468" s="43"/>
      <c r="IG468" s="43"/>
      <c r="IH468" s="43"/>
      <c r="II468" s="43"/>
      <c r="IJ468" s="43"/>
      <c r="IK468" s="43"/>
      <c r="IL468" s="43"/>
      <c r="IM468" s="43"/>
      <c r="IN468" s="43"/>
      <c r="IO468" s="43"/>
      <c r="IP468" s="43"/>
      <c r="IQ468" s="43"/>
      <c r="IR468" s="43"/>
      <c r="IS468" s="43"/>
      <c r="IT468" s="43"/>
      <c r="IU468" s="43"/>
    </row>
    <row r="469" spans="1:255" ht="16.5">
      <c r="A469" s="569" t="s">
        <v>2967</v>
      </c>
      <c r="B469" s="570"/>
      <c r="C469" s="570"/>
      <c r="D469" s="570"/>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43"/>
      <c r="CU469" s="43"/>
      <c r="CV469" s="43"/>
      <c r="CW469" s="43"/>
      <c r="CX469" s="43"/>
      <c r="CY469" s="43"/>
      <c r="CZ469" s="43"/>
      <c r="DA469" s="43"/>
      <c r="DB469" s="43"/>
      <c r="DC469" s="43"/>
      <c r="DD469" s="43"/>
      <c r="DE469" s="43"/>
      <c r="DF469" s="43"/>
      <c r="DG469" s="43"/>
      <c r="DH469" s="43"/>
      <c r="DI469" s="43"/>
      <c r="DJ469" s="43"/>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43"/>
      <c r="EJ469" s="43"/>
      <c r="EK469" s="43"/>
      <c r="EL469" s="43"/>
      <c r="EM469" s="43"/>
      <c r="EN469" s="43"/>
      <c r="EO469" s="43"/>
      <c r="EP469" s="43"/>
      <c r="EQ469" s="43"/>
      <c r="ER469" s="43"/>
      <c r="ES469" s="43"/>
      <c r="ET469" s="43"/>
      <c r="EU469" s="43"/>
      <c r="EV469" s="43"/>
      <c r="EW469" s="43"/>
      <c r="EX469" s="43"/>
      <c r="EY469" s="43"/>
      <c r="EZ469" s="43"/>
      <c r="FA469" s="43"/>
      <c r="FB469" s="43"/>
      <c r="FC469" s="43"/>
      <c r="FD469" s="43"/>
      <c r="FE469" s="43"/>
      <c r="FF469" s="43"/>
      <c r="FG469" s="43"/>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43"/>
      <c r="HD469" s="43"/>
      <c r="HE469" s="43"/>
      <c r="HF469" s="43"/>
      <c r="HG469" s="43"/>
      <c r="HH469" s="43"/>
      <c r="HI469" s="43"/>
      <c r="HJ469" s="43"/>
      <c r="HK469" s="43"/>
      <c r="HL469" s="43"/>
      <c r="HM469" s="43"/>
      <c r="HN469" s="43"/>
      <c r="HO469" s="43"/>
      <c r="HP469" s="43"/>
      <c r="HQ469" s="43"/>
      <c r="HR469" s="43"/>
      <c r="HS469" s="43"/>
      <c r="HT469" s="43"/>
      <c r="HU469" s="43"/>
      <c r="HV469" s="43"/>
      <c r="HW469" s="43"/>
      <c r="HX469" s="43"/>
      <c r="HY469" s="43"/>
      <c r="HZ469" s="43"/>
      <c r="IA469" s="43"/>
      <c r="IB469" s="43"/>
      <c r="IC469" s="43"/>
      <c r="ID469" s="43"/>
      <c r="IE469" s="43"/>
      <c r="IF469" s="43"/>
      <c r="IG469" s="43"/>
      <c r="IH469" s="43"/>
      <c r="II469" s="43"/>
      <c r="IJ469" s="43"/>
      <c r="IK469" s="43"/>
      <c r="IL469" s="43"/>
      <c r="IM469" s="43"/>
      <c r="IN469" s="43"/>
      <c r="IO469" s="43"/>
      <c r="IP469" s="43"/>
      <c r="IQ469" s="43"/>
      <c r="IR469" s="43"/>
      <c r="IS469" s="43"/>
      <c r="IT469" s="43"/>
      <c r="IU469" s="43"/>
    </row>
    <row r="470" spans="1:255" ht="16.5">
      <c r="A470" s="569" t="s">
        <v>2972</v>
      </c>
      <c r="B470" s="570"/>
      <c r="C470" s="570"/>
      <c r="D470" s="570"/>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43"/>
      <c r="CU470" s="43"/>
      <c r="CV470" s="43"/>
      <c r="CW470" s="43"/>
      <c r="CX470" s="43"/>
      <c r="CY470" s="43"/>
      <c r="CZ470" s="43"/>
      <c r="DA470" s="43"/>
      <c r="DB470" s="43"/>
      <c r="DC470" s="43"/>
      <c r="DD470" s="43"/>
      <c r="DE470" s="43"/>
      <c r="DF470" s="43"/>
      <c r="DG470" s="43"/>
      <c r="DH470" s="43"/>
      <c r="DI470" s="43"/>
      <c r="DJ470" s="43"/>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43"/>
      <c r="EJ470" s="43"/>
      <c r="EK470" s="43"/>
      <c r="EL470" s="43"/>
      <c r="EM470" s="43"/>
      <c r="EN470" s="43"/>
      <c r="EO470" s="43"/>
      <c r="EP470" s="43"/>
      <c r="EQ470" s="43"/>
      <c r="ER470" s="43"/>
      <c r="ES470" s="43"/>
      <c r="ET470" s="43"/>
      <c r="EU470" s="43"/>
      <c r="EV470" s="43"/>
      <c r="EW470" s="43"/>
      <c r="EX470" s="43"/>
      <c r="EY470" s="43"/>
      <c r="EZ470" s="43"/>
      <c r="FA470" s="43"/>
      <c r="FB470" s="43"/>
      <c r="FC470" s="43"/>
      <c r="FD470" s="43"/>
      <c r="FE470" s="43"/>
      <c r="FF470" s="43"/>
      <c r="FG470" s="43"/>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43"/>
      <c r="HD470" s="43"/>
      <c r="HE470" s="43"/>
      <c r="HF470" s="43"/>
      <c r="HG470" s="43"/>
      <c r="HH470" s="43"/>
      <c r="HI470" s="43"/>
      <c r="HJ470" s="43"/>
      <c r="HK470" s="43"/>
      <c r="HL470" s="43"/>
      <c r="HM470" s="43"/>
      <c r="HN470" s="43"/>
      <c r="HO470" s="43"/>
      <c r="HP470" s="43"/>
      <c r="HQ470" s="43"/>
      <c r="HR470" s="43"/>
      <c r="HS470" s="43"/>
      <c r="HT470" s="43"/>
      <c r="HU470" s="43"/>
      <c r="HV470" s="43"/>
      <c r="HW470" s="43"/>
      <c r="HX470" s="43"/>
      <c r="HY470" s="43"/>
      <c r="HZ470" s="43"/>
      <c r="IA470" s="43"/>
      <c r="IB470" s="43"/>
      <c r="IC470" s="43"/>
      <c r="ID470" s="43"/>
      <c r="IE470" s="43"/>
      <c r="IF470" s="43"/>
      <c r="IG470" s="43"/>
      <c r="IH470" s="43"/>
      <c r="II470" s="43"/>
      <c r="IJ470" s="43"/>
      <c r="IK470" s="43"/>
      <c r="IL470" s="43"/>
      <c r="IM470" s="43"/>
      <c r="IN470" s="43"/>
      <c r="IO470" s="43"/>
      <c r="IP470" s="43"/>
      <c r="IQ470" s="43"/>
      <c r="IR470" s="43"/>
      <c r="IS470" s="43"/>
      <c r="IT470" s="43"/>
      <c r="IU470" s="43"/>
    </row>
    <row r="471" spans="1:255" ht="16.5">
      <c r="A471" s="569" t="s">
        <v>3385</v>
      </c>
      <c r="B471" s="570"/>
      <c r="C471" s="570"/>
      <c r="D471" s="570"/>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43"/>
      <c r="CU471" s="43"/>
      <c r="CV471" s="43"/>
      <c r="CW471" s="43"/>
      <c r="CX471" s="43"/>
      <c r="CY471" s="43"/>
      <c r="CZ471" s="43"/>
      <c r="DA471" s="43"/>
      <c r="DB471" s="43"/>
      <c r="DC471" s="43"/>
      <c r="DD471" s="43"/>
      <c r="DE471" s="43"/>
      <c r="DF471" s="43"/>
      <c r="DG471" s="43"/>
      <c r="DH471" s="43"/>
      <c r="DI471" s="43"/>
      <c r="DJ471" s="43"/>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43"/>
      <c r="EJ471" s="43"/>
      <c r="EK471" s="43"/>
      <c r="EL471" s="43"/>
      <c r="EM471" s="43"/>
      <c r="EN471" s="43"/>
      <c r="EO471" s="43"/>
      <c r="EP471" s="43"/>
      <c r="EQ471" s="43"/>
      <c r="ER471" s="43"/>
      <c r="ES471" s="43"/>
      <c r="ET471" s="43"/>
      <c r="EU471" s="43"/>
      <c r="EV471" s="43"/>
      <c r="EW471" s="43"/>
      <c r="EX471" s="43"/>
      <c r="EY471" s="43"/>
      <c r="EZ471" s="43"/>
      <c r="FA471" s="43"/>
      <c r="FB471" s="43"/>
      <c r="FC471" s="43"/>
      <c r="FD471" s="43"/>
      <c r="FE471" s="43"/>
      <c r="FF471" s="43"/>
      <c r="FG471" s="43"/>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43"/>
      <c r="HD471" s="43"/>
      <c r="HE471" s="43"/>
      <c r="HF471" s="43"/>
      <c r="HG471" s="43"/>
      <c r="HH471" s="43"/>
      <c r="HI471" s="43"/>
      <c r="HJ471" s="43"/>
      <c r="HK471" s="43"/>
      <c r="HL471" s="43"/>
      <c r="HM471" s="43"/>
      <c r="HN471" s="43"/>
      <c r="HO471" s="43"/>
      <c r="HP471" s="43"/>
      <c r="HQ471" s="43"/>
      <c r="HR471" s="43"/>
      <c r="HS471" s="43"/>
      <c r="HT471" s="43"/>
      <c r="HU471" s="43"/>
      <c r="HV471" s="43"/>
      <c r="HW471" s="43"/>
      <c r="HX471" s="43"/>
      <c r="HY471" s="43"/>
      <c r="HZ471" s="43"/>
      <c r="IA471" s="43"/>
      <c r="IB471" s="43"/>
      <c r="IC471" s="43"/>
      <c r="ID471" s="43"/>
      <c r="IE471" s="43"/>
      <c r="IF471" s="43"/>
      <c r="IG471" s="43"/>
      <c r="IH471" s="43"/>
      <c r="II471" s="43"/>
      <c r="IJ471" s="43"/>
      <c r="IK471" s="43"/>
      <c r="IL471" s="43"/>
      <c r="IM471" s="43"/>
      <c r="IN471" s="43"/>
      <c r="IO471" s="43"/>
      <c r="IP471" s="43"/>
      <c r="IQ471" s="43"/>
      <c r="IR471" s="43"/>
      <c r="IS471" s="43"/>
      <c r="IT471" s="43"/>
      <c r="IU471" s="43"/>
    </row>
    <row r="472" spans="1:255" ht="16.5">
      <c r="A472" s="569" t="s">
        <v>3386</v>
      </c>
      <c r="B472" s="570"/>
      <c r="C472" s="570"/>
      <c r="D472" s="570"/>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43"/>
      <c r="CU472" s="43"/>
      <c r="CV472" s="43"/>
      <c r="CW472" s="43"/>
      <c r="CX472" s="43"/>
      <c r="CY472" s="43"/>
      <c r="CZ472" s="43"/>
      <c r="DA472" s="43"/>
      <c r="DB472" s="43"/>
      <c r="DC472" s="43"/>
      <c r="DD472" s="43"/>
      <c r="DE472" s="43"/>
      <c r="DF472" s="43"/>
      <c r="DG472" s="43"/>
      <c r="DH472" s="43"/>
      <c r="DI472" s="43"/>
      <c r="DJ472" s="43"/>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43"/>
      <c r="EJ472" s="43"/>
      <c r="EK472" s="43"/>
      <c r="EL472" s="43"/>
      <c r="EM472" s="43"/>
      <c r="EN472" s="43"/>
      <c r="EO472" s="43"/>
      <c r="EP472" s="43"/>
      <c r="EQ472" s="43"/>
      <c r="ER472" s="43"/>
      <c r="ES472" s="43"/>
      <c r="ET472" s="43"/>
      <c r="EU472" s="43"/>
      <c r="EV472" s="43"/>
      <c r="EW472" s="43"/>
      <c r="EX472" s="43"/>
      <c r="EY472" s="43"/>
      <c r="EZ472" s="43"/>
      <c r="FA472" s="43"/>
      <c r="FB472" s="43"/>
      <c r="FC472" s="43"/>
      <c r="FD472" s="43"/>
      <c r="FE472" s="43"/>
      <c r="FF472" s="43"/>
      <c r="FG472" s="43"/>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43"/>
      <c r="HD472" s="43"/>
      <c r="HE472" s="43"/>
      <c r="HF472" s="43"/>
      <c r="HG472" s="43"/>
      <c r="HH472" s="43"/>
      <c r="HI472" s="43"/>
      <c r="HJ472" s="43"/>
      <c r="HK472" s="43"/>
      <c r="HL472" s="43"/>
      <c r="HM472" s="43"/>
      <c r="HN472" s="43"/>
      <c r="HO472" s="43"/>
      <c r="HP472" s="43"/>
      <c r="HQ472" s="43"/>
      <c r="HR472" s="43"/>
      <c r="HS472" s="43"/>
      <c r="HT472" s="43"/>
      <c r="HU472" s="43"/>
      <c r="HV472" s="43"/>
      <c r="HW472" s="43"/>
      <c r="HX472" s="43"/>
      <c r="HY472" s="43"/>
      <c r="HZ472" s="43"/>
      <c r="IA472" s="43"/>
      <c r="IB472" s="43"/>
      <c r="IC472" s="43"/>
      <c r="ID472" s="43"/>
      <c r="IE472" s="43"/>
      <c r="IF472" s="43"/>
      <c r="IG472" s="43"/>
      <c r="IH472" s="43"/>
      <c r="II472" s="43"/>
      <c r="IJ472" s="43"/>
      <c r="IK472" s="43"/>
      <c r="IL472" s="43"/>
      <c r="IM472" s="43"/>
      <c r="IN472" s="43"/>
      <c r="IO472" s="43"/>
      <c r="IP472" s="43"/>
      <c r="IQ472" s="43"/>
      <c r="IR472" s="43"/>
      <c r="IS472" s="43"/>
      <c r="IT472" s="43"/>
      <c r="IU472" s="43"/>
    </row>
    <row r="473" spans="1:255" ht="16.5">
      <c r="A473" s="569" t="s">
        <v>3387</v>
      </c>
      <c r="B473" s="570"/>
      <c r="C473" s="570"/>
      <c r="D473" s="570"/>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43"/>
      <c r="CU473" s="43"/>
      <c r="CV473" s="43"/>
      <c r="CW473" s="43"/>
      <c r="CX473" s="43"/>
      <c r="CY473" s="43"/>
      <c r="CZ473" s="43"/>
      <c r="DA473" s="43"/>
      <c r="DB473" s="43"/>
      <c r="DC473" s="43"/>
      <c r="DD473" s="43"/>
      <c r="DE473" s="43"/>
      <c r="DF473" s="43"/>
      <c r="DG473" s="43"/>
      <c r="DH473" s="43"/>
      <c r="DI473" s="43"/>
      <c r="DJ473" s="43"/>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43"/>
      <c r="EJ473" s="43"/>
      <c r="EK473" s="43"/>
      <c r="EL473" s="43"/>
      <c r="EM473" s="43"/>
      <c r="EN473" s="43"/>
      <c r="EO473" s="43"/>
      <c r="EP473" s="43"/>
      <c r="EQ473" s="43"/>
      <c r="ER473" s="43"/>
      <c r="ES473" s="43"/>
      <c r="ET473" s="43"/>
      <c r="EU473" s="43"/>
      <c r="EV473" s="43"/>
      <c r="EW473" s="43"/>
      <c r="EX473" s="43"/>
      <c r="EY473" s="43"/>
      <c r="EZ473" s="43"/>
      <c r="FA473" s="43"/>
      <c r="FB473" s="43"/>
      <c r="FC473" s="43"/>
      <c r="FD473" s="43"/>
      <c r="FE473" s="43"/>
      <c r="FF473" s="43"/>
      <c r="FG473" s="43"/>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43"/>
      <c r="HD473" s="43"/>
      <c r="HE473" s="43"/>
      <c r="HF473" s="43"/>
      <c r="HG473" s="43"/>
      <c r="HH473" s="43"/>
      <c r="HI473" s="43"/>
      <c r="HJ473" s="43"/>
      <c r="HK473" s="43"/>
      <c r="HL473" s="43"/>
      <c r="HM473" s="43"/>
      <c r="HN473" s="43"/>
      <c r="HO473" s="43"/>
      <c r="HP473" s="43"/>
      <c r="HQ473" s="43"/>
      <c r="HR473" s="43"/>
      <c r="HS473" s="43"/>
      <c r="HT473" s="43"/>
      <c r="HU473" s="43"/>
      <c r="HV473" s="43"/>
      <c r="HW473" s="43"/>
      <c r="HX473" s="43"/>
      <c r="HY473" s="43"/>
      <c r="HZ473" s="43"/>
      <c r="IA473" s="43"/>
      <c r="IB473" s="43"/>
      <c r="IC473" s="43"/>
      <c r="ID473" s="43"/>
      <c r="IE473" s="43"/>
      <c r="IF473" s="43"/>
      <c r="IG473" s="43"/>
      <c r="IH473" s="43"/>
      <c r="II473" s="43"/>
      <c r="IJ473" s="43"/>
      <c r="IK473" s="43"/>
      <c r="IL473" s="43"/>
      <c r="IM473" s="43"/>
      <c r="IN473" s="43"/>
      <c r="IO473" s="43"/>
      <c r="IP473" s="43"/>
      <c r="IQ473" s="43"/>
      <c r="IR473" s="43"/>
      <c r="IS473" s="43"/>
      <c r="IT473" s="43"/>
      <c r="IU473" s="43"/>
    </row>
    <row r="474" spans="1:255" ht="16.5">
      <c r="A474" s="569" t="s">
        <v>1671</v>
      </c>
      <c r="B474" s="570"/>
      <c r="C474" s="570"/>
      <c r="D474" s="570"/>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43"/>
      <c r="CU474" s="43"/>
      <c r="CV474" s="43"/>
      <c r="CW474" s="43"/>
      <c r="CX474" s="43"/>
      <c r="CY474" s="43"/>
      <c r="CZ474" s="43"/>
      <c r="DA474" s="43"/>
      <c r="DB474" s="43"/>
      <c r="DC474" s="43"/>
      <c r="DD474" s="43"/>
      <c r="DE474" s="43"/>
      <c r="DF474" s="43"/>
      <c r="DG474" s="43"/>
      <c r="DH474" s="43"/>
      <c r="DI474" s="43"/>
      <c r="DJ474" s="43"/>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43"/>
      <c r="EJ474" s="43"/>
      <c r="EK474" s="43"/>
      <c r="EL474" s="43"/>
      <c r="EM474" s="43"/>
      <c r="EN474" s="43"/>
      <c r="EO474" s="43"/>
      <c r="EP474" s="43"/>
      <c r="EQ474" s="43"/>
      <c r="ER474" s="43"/>
      <c r="ES474" s="43"/>
      <c r="ET474" s="43"/>
      <c r="EU474" s="43"/>
      <c r="EV474" s="43"/>
      <c r="EW474" s="43"/>
      <c r="EX474" s="43"/>
      <c r="EY474" s="43"/>
      <c r="EZ474" s="43"/>
      <c r="FA474" s="43"/>
      <c r="FB474" s="43"/>
      <c r="FC474" s="43"/>
      <c r="FD474" s="43"/>
      <c r="FE474" s="43"/>
      <c r="FF474" s="43"/>
      <c r="FG474" s="43"/>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43"/>
      <c r="HD474" s="43"/>
      <c r="HE474" s="43"/>
      <c r="HF474" s="43"/>
      <c r="HG474" s="43"/>
      <c r="HH474" s="43"/>
      <c r="HI474" s="43"/>
      <c r="HJ474" s="43"/>
      <c r="HK474" s="43"/>
      <c r="HL474" s="43"/>
      <c r="HM474" s="43"/>
      <c r="HN474" s="43"/>
      <c r="HO474" s="43"/>
      <c r="HP474" s="43"/>
      <c r="HQ474" s="43"/>
      <c r="HR474" s="43"/>
      <c r="HS474" s="43"/>
      <c r="HT474" s="43"/>
      <c r="HU474" s="43"/>
      <c r="HV474" s="43"/>
      <c r="HW474" s="43"/>
      <c r="HX474" s="43"/>
      <c r="HY474" s="43"/>
      <c r="HZ474" s="43"/>
      <c r="IA474" s="43"/>
      <c r="IB474" s="43"/>
      <c r="IC474" s="43"/>
      <c r="ID474" s="43"/>
      <c r="IE474" s="43"/>
      <c r="IF474" s="43"/>
      <c r="IG474" s="43"/>
      <c r="IH474" s="43"/>
      <c r="II474" s="43"/>
      <c r="IJ474" s="43"/>
      <c r="IK474" s="43"/>
      <c r="IL474" s="43"/>
      <c r="IM474" s="43"/>
      <c r="IN474" s="43"/>
      <c r="IO474" s="43"/>
      <c r="IP474" s="43"/>
      <c r="IQ474" s="43"/>
      <c r="IR474" s="43"/>
      <c r="IS474" s="43"/>
      <c r="IT474" s="43"/>
      <c r="IU474" s="43"/>
    </row>
    <row r="475" spans="1:255" ht="16.5">
      <c r="A475" s="569" t="s">
        <v>3390</v>
      </c>
      <c r="B475" s="570"/>
      <c r="C475" s="570"/>
      <c r="D475" s="570"/>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43"/>
      <c r="CU475" s="43"/>
      <c r="CV475" s="43"/>
      <c r="CW475" s="43"/>
      <c r="CX475" s="43"/>
      <c r="CY475" s="43"/>
      <c r="CZ475" s="43"/>
      <c r="DA475" s="43"/>
      <c r="DB475" s="43"/>
      <c r="DC475" s="43"/>
      <c r="DD475" s="43"/>
      <c r="DE475" s="43"/>
      <c r="DF475" s="43"/>
      <c r="DG475" s="43"/>
      <c r="DH475" s="43"/>
      <c r="DI475" s="43"/>
      <c r="DJ475" s="43"/>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43"/>
      <c r="EJ475" s="43"/>
      <c r="EK475" s="43"/>
      <c r="EL475" s="43"/>
      <c r="EM475" s="43"/>
      <c r="EN475" s="43"/>
      <c r="EO475" s="43"/>
      <c r="EP475" s="43"/>
      <c r="EQ475" s="43"/>
      <c r="ER475" s="43"/>
      <c r="ES475" s="43"/>
      <c r="ET475" s="43"/>
      <c r="EU475" s="43"/>
      <c r="EV475" s="43"/>
      <c r="EW475" s="43"/>
      <c r="EX475" s="43"/>
      <c r="EY475" s="43"/>
      <c r="EZ475" s="43"/>
      <c r="FA475" s="43"/>
      <c r="FB475" s="43"/>
      <c r="FC475" s="43"/>
      <c r="FD475" s="43"/>
      <c r="FE475" s="43"/>
      <c r="FF475" s="43"/>
      <c r="FG475" s="43"/>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43"/>
      <c r="HD475" s="43"/>
      <c r="HE475" s="43"/>
      <c r="HF475" s="43"/>
      <c r="HG475" s="43"/>
      <c r="HH475" s="43"/>
      <c r="HI475" s="43"/>
      <c r="HJ475" s="43"/>
      <c r="HK475" s="43"/>
      <c r="HL475" s="43"/>
      <c r="HM475" s="43"/>
      <c r="HN475" s="43"/>
      <c r="HO475" s="43"/>
      <c r="HP475" s="43"/>
      <c r="HQ475" s="43"/>
      <c r="HR475" s="43"/>
      <c r="HS475" s="43"/>
      <c r="HT475" s="43"/>
      <c r="HU475" s="43"/>
      <c r="HV475" s="43"/>
      <c r="HW475" s="43"/>
      <c r="HX475" s="43"/>
      <c r="HY475" s="43"/>
      <c r="HZ475" s="43"/>
      <c r="IA475" s="43"/>
      <c r="IB475" s="43"/>
      <c r="IC475" s="43"/>
      <c r="ID475" s="43"/>
      <c r="IE475" s="43"/>
      <c r="IF475" s="43"/>
      <c r="IG475" s="43"/>
      <c r="IH475" s="43"/>
      <c r="II475" s="43"/>
      <c r="IJ475" s="43"/>
      <c r="IK475" s="43"/>
      <c r="IL475" s="43"/>
      <c r="IM475" s="43"/>
      <c r="IN475" s="43"/>
      <c r="IO475" s="43"/>
      <c r="IP475" s="43"/>
      <c r="IQ475" s="43"/>
      <c r="IR475" s="43"/>
      <c r="IS475" s="43"/>
      <c r="IT475" s="43"/>
      <c r="IU475" s="43"/>
    </row>
    <row r="476" spans="1:255" ht="16.5">
      <c r="A476" s="688" t="s">
        <v>3392</v>
      </c>
      <c r="B476" s="690"/>
      <c r="C476" s="691">
        <f>DATE(2020,8,11)</f>
        <v>44054</v>
      </c>
      <c r="D476" s="688" t="s">
        <v>1415</v>
      </c>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43"/>
      <c r="CU476" s="43"/>
      <c r="CV476" s="43"/>
      <c r="CW476" s="43"/>
      <c r="CX476" s="43"/>
      <c r="CY476" s="43"/>
      <c r="CZ476" s="43"/>
      <c r="DA476" s="43"/>
      <c r="DB476" s="43"/>
      <c r="DC476" s="43"/>
      <c r="DD476" s="43"/>
      <c r="DE476" s="43"/>
      <c r="DF476" s="43"/>
      <c r="DG476" s="43"/>
      <c r="DH476" s="43"/>
      <c r="DI476" s="43"/>
      <c r="DJ476" s="43"/>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43"/>
      <c r="EJ476" s="43"/>
      <c r="EK476" s="43"/>
      <c r="EL476" s="43"/>
      <c r="EM476" s="43"/>
      <c r="EN476" s="43"/>
      <c r="EO476" s="43"/>
      <c r="EP476" s="43"/>
      <c r="EQ476" s="43"/>
      <c r="ER476" s="43"/>
      <c r="ES476" s="43"/>
      <c r="ET476" s="43"/>
      <c r="EU476" s="43"/>
      <c r="EV476" s="43"/>
      <c r="EW476" s="43"/>
      <c r="EX476" s="43"/>
      <c r="EY476" s="43"/>
      <c r="EZ476" s="43"/>
      <c r="FA476" s="43"/>
      <c r="FB476" s="43"/>
      <c r="FC476" s="43"/>
      <c r="FD476" s="43"/>
      <c r="FE476" s="43"/>
      <c r="FF476" s="43"/>
      <c r="FG476" s="43"/>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43"/>
      <c r="HD476" s="43"/>
      <c r="HE476" s="43"/>
      <c r="HF476" s="43"/>
      <c r="HG476" s="43"/>
      <c r="HH476" s="43"/>
      <c r="HI476" s="43"/>
      <c r="HJ476" s="43"/>
      <c r="HK476" s="43"/>
      <c r="HL476" s="43"/>
      <c r="HM476" s="43"/>
      <c r="HN476" s="43"/>
      <c r="HO476" s="43"/>
      <c r="HP476" s="43"/>
      <c r="HQ476" s="43"/>
      <c r="HR476" s="43"/>
      <c r="HS476" s="43"/>
      <c r="HT476" s="43"/>
      <c r="HU476" s="43"/>
      <c r="HV476" s="43"/>
      <c r="HW476" s="43"/>
      <c r="HX476" s="43"/>
      <c r="HY476" s="43"/>
      <c r="HZ476" s="43"/>
      <c r="IA476" s="43"/>
      <c r="IB476" s="43"/>
      <c r="IC476" s="43"/>
      <c r="ID476" s="43"/>
      <c r="IE476" s="43"/>
      <c r="IF476" s="43"/>
      <c r="IG476" s="43"/>
      <c r="IH476" s="43"/>
      <c r="II476" s="43"/>
      <c r="IJ476" s="43"/>
      <c r="IK476" s="43"/>
      <c r="IL476" s="43"/>
      <c r="IM476" s="43"/>
      <c r="IN476" s="43"/>
      <c r="IO476" s="43"/>
      <c r="IP476" s="43"/>
      <c r="IQ476" s="43"/>
      <c r="IR476" s="43"/>
      <c r="IS476" s="43"/>
      <c r="IT476" s="43"/>
      <c r="IU476" s="43"/>
    </row>
    <row r="477" spans="1:255" ht="16.5">
      <c r="A477" s="569" t="s">
        <v>3393</v>
      </c>
      <c r="B477" s="570"/>
      <c r="C477" s="570"/>
      <c r="D477" s="570"/>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43"/>
      <c r="CU477" s="43"/>
      <c r="CV477" s="43"/>
      <c r="CW477" s="43"/>
      <c r="CX477" s="43"/>
      <c r="CY477" s="43"/>
      <c r="CZ477" s="43"/>
      <c r="DA477" s="43"/>
      <c r="DB477" s="43"/>
      <c r="DC477" s="43"/>
      <c r="DD477" s="43"/>
      <c r="DE477" s="43"/>
      <c r="DF477" s="43"/>
      <c r="DG477" s="43"/>
      <c r="DH477" s="43"/>
      <c r="DI477" s="43"/>
      <c r="DJ477" s="43"/>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43"/>
      <c r="EJ477" s="43"/>
      <c r="EK477" s="43"/>
      <c r="EL477" s="43"/>
      <c r="EM477" s="43"/>
      <c r="EN477" s="43"/>
      <c r="EO477" s="43"/>
      <c r="EP477" s="43"/>
      <c r="EQ477" s="43"/>
      <c r="ER477" s="43"/>
      <c r="ES477" s="43"/>
      <c r="ET477" s="43"/>
      <c r="EU477" s="43"/>
      <c r="EV477" s="43"/>
      <c r="EW477" s="43"/>
      <c r="EX477" s="43"/>
      <c r="EY477" s="43"/>
      <c r="EZ477" s="43"/>
      <c r="FA477" s="43"/>
      <c r="FB477" s="43"/>
      <c r="FC477" s="43"/>
      <c r="FD477" s="43"/>
      <c r="FE477" s="43"/>
      <c r="FF477" s="43"/>
      <c r="FG477" s="43"/>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43"/>
      <c r="HD477" s="43"/>
      <c r="HE477" s="43"/>
      <c r="HF477" s="43"/>
      <c r="HG477" s="43"/>
      <c r="HH477" s="43"/>
      <c r="HI477" s="43"/>
      <c r="HJ477" s="43"/>
      <c r="HK477" s="43"/>
      <c r="HL477" s="43"/>
      <c r="HM477" s="43"/>
      <c r="HN477" s="43"/>
      <c r="HO477" s="43"/>
      <c r="HP477" s="43"/>
      <c r="HQ477" s="43"/>
      <c r="HR477" s="43"/>
      <c r="HS477" s="43"/>
      <c r="HT477" s="43"/>
      <c r="HU477" s="43"/>
      <c r="HV477" s="43"/>
      <c r="HW477" s="43"/>
      <c r="HX477" s="43"/>
      <c r="HY477" s="43"/>
      <c r="HZ477" s="43"/>
      <c r="IA477" s="43"/>
      <c r="IB477" s="43"/>
      <c r="IC477" s="43"/>
      <c r="ID477" s="43"/>
      <c r="IE477" s="43"/>
      <c r="IF477" s="43"/>
      <c r="IG477" s="43"/>
      <c r="IH477" s="43"/>
      <c r="II477" s="43"/>
      <c r="IJ477" s="43"/>
      <c r="IK477" s="43"/>
      <c r="IL477" s="43"/>
      <c r="IM477" s="43"/>
      <c r="IN477" s="43"/>
      <c r="IO477" s="43"/>
      <c r="IP477" s="43"/>
      <c r="IQ477" s="43"/>
      <c r="IR477" s="43"/>
      <c r="IS477" s="43"/>
      <c r="IT477" s="43"/>
      <c r="IU477" s="43"/>
    </row>
    <row r="478" spans="1:255" ht="16.5">
      <c r="A478" s="569" t="s">
        <v>3395</v>
      </c>
      <c r="B478" s="570"/>
      <c r="C478" s="570"/>
      <c r="D478" s="570"/>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43"/>
      <c r="CU478" s="43"/>
      <c r="CV478" s="43"/>
      <c r="CW478" s="43"/>
      <c r="CX478" s="43"/>
      <c r="CY478" s="43"/>
      <c r="CZ478" s="43"/>
      <c r="DA478" s="43"/>
      <c r="DB478" s="43"/>
      <c r="DC478" s="43"/>
      <c r="DD478" s="43"/>
      <c r="DE478" s="43"/>
      <c r="DF478" s="43"/>
      <c r="DG478" s="43"/>
      <c r="DH478" s="43"/>
      <c r="DI478" s="43"/>
      <c r="DJ478" s="43"/>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43"/>
      <c r="EJ478" s="43"/>
      <c r="EK478" s="43"/>
      <c r="EL478" s="43"/>
      <c r="EM478" s="43"/>
      <c r="EN478" s="43"/>
      <c r="EO478" s="43"/>
      <c r="EP478" s="43"/>
      <c r="EQ478" s="43"/>
      <c r="ER478" s="43"/>
      <c r="ES478" s="43"/>
      <c r="ET478" s="43"/>
      <c r="EU478" s="43"/>
      <c r="EV478" s="43"/>
      <c r="EW478" s="43"/>
      <c r="EX478" s="43"/>
      <c r="EY478" s="43"/>
      <c r="EZ478" s="43"/>
      <c r="FA478" s="43"/>
      <c r="FB478" s="43"/>
      <c r="FC478" s="43"/>
      <c r="FD478" s="43"/>
      <c r="FE478" s="43"/>
      <c r="FF478" s="43"/>
      <c r="FG478" s="43"/>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43"/>
      <c r="HD478" s="43"/>
      <c r="HE478" s="43"/>
      <c r="HF478" s="43"/>
      <c r="HG478" s="43"/>
      <c r="HH478" s="43"/>
      <c r="HI478" s="43"/>
      <c r="HJ478" s="43"/>
      <c r="HK478" s="43"/>
      <c r="HL478" s="43"/>
      <c r="HM478" s="43"/>
      <c r="HN478" s="43"/>
      <c r="HO478" s="43"/>
      <c r="HP478" s="43"/>
      <c r="HQ478" s="43"/>
      <c r="HR478" s="43"/>
      <c r="HS478" s="43"/>
      <c r="HT478" s="43"/>
      <c r="HU478" s="43"/>
      <c r="HV478" s="43"/>
      <c r="HW478" s="43"/>
      <c r="HX478" s="43"/>
      <c r="HY478" s="43"/>
      <c r="HZ478" s="43"/>
      <c r="IA478" s="43"/>
      <c r="IB478" s="43"/>
      <c r="IC478" s="43"/>
      <c r="ID478" s="43"/>
      <c r="IE478" s="43"/>
      <c r="IF478" s="43"/>
      <c r="IG478" s="43"/>
      <c r="IH478" s="43"/>
      <c r="II478" s="43"/>
      <c r="IJ478" s="43"/>
      <c r="IK478" s="43"/>
      <c r="IL478" s="43"/>
      <c r="IM478" s="43"/>
      <c r="IN478" s="43"/>
      <c r="IO478" s="43"/>
      <c r="IP478" s="43"/>
      <c r="IQ478" s="43"/>
      <c r="IR478" s="43"/>
      <c r="IS478" s="43"/>
      <c r="IT478" s="43"/>
      <c r="IU478" s="43"/>
    </row>
    <row r="479" spans="1:255" ht="16.5">
      <c r="A479" s="688" t="s">
        <v>3396</v>
      </c>
      <c r="B479" s="690"/>
      <c r="C479" s="691">
        <f>DATE(2020,8,13)</f>
        <v>44056</v>
      </c>
      <c r="D479" s="688" t="s">
        <v>1415</v>
      </c>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43"/>
      <c r="CU479" s="43"/>
      <c r="CV479" s="43"/>
      <c r="CW479" s="43"/>
      <c r="CX479" s="43"/>
      <c r="CY479" s="43"/>
      <c r="CZ479" s="43"/>
      <c r="DA479" s="43"/>
      <c r="DB479" s="43"/>
      <c r="DC479" s="43"/>
      <c r="DD479" s="43"/>
      <c r="DE479" s="43"/>
      <c r="DF479" s="43"/>
      <c r="DG479" s="43"/>
      <c r="DH479" s="43"/>
      <c r="DI479" s="43"/>
      <c r="DJ479" s="43"/>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43"/>
      <c r="EJ479" s="43"/>
      <c r="EK479" s="43"/>
      <c r="EL479" s="43"/>
      <c r="EM479" s="43"/>
      <c r="EN479" s="43"/>
      <c r="EO479" s="43"/>
      <c r="EP479" s="43"/>
      <c r="EQ479" s="43"/>
      <c r="ER479" s="43"/>
      <c r="ES479" s="43"/>
      <c r="ET479" s="43"/>
      <c r="EU479" s="43"/>
      <c r="EV479" s="43"/>
      <c r="EW479" s="43"/>
      <c r="EX479" s="43"/>
      <c r="EY479" s="43"/>
      <c r="EZ479" s="43"/>
      <c r="FA479" s="43"/>
      <c r="FB479" s="43"/>
      <c r="FC479" s="43"/>
      <c r="FD479" s="43"/>
      <c r="FE479" s="43"/>
      <c r="FF479" s="43"/>
      <c r="FG479" s="43"/>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43"/>
      <c r="HD479" s="43"/>
      <c r="HE479" s="43"/>
      <c r="HF479" s="43"/>
      <c r="HG479" s="43"/>
      <c r="HH479" s="43"/>
      <c r="HI479" s="43"/>
      <c r="HJ479" s="43"/>
      <c r="HK479" s="43"/>
      <c r="HL479" s="43"/>
      <c r="HM479" s="43"/>
      <c r="HN479" s="43"/>
      <c r="HO479" s="43"/>
      <c r="HP479" s="43"/>
      <c r="HQ479" s="43"/>
      <c r="HR479" s="43"/>
      <c r="HS479" s="43"/>
      <c r="HT479" s="43"/>
      <c r="HU479" s="43"/>
      <c r="HV479" s="43"/>
      <c r="HW479" s="43"/>
      <c r="HX479" s="43"/>
      <c r="HY479" s="43"/>
      <c r="HZ479" s="43"/>
      <c r="IA479" s="43"/>
      <c r="IB479" s="43"/>
      <c r="IC479" s="43"/>
      <c r="ID479" s="43"/>
      <c r="IE479" s="43"/>
      <c r="IF479" s="43"/>
      <c r="IG479" s="43"/>
      <c r="IH479" s="43"/>
      <c r="II479" s="43"/>
      <c r="IJ479" s="43"/>
      <c r="IK479" s="43"/>
      <c r="IL479" s="43"/>
      <c r="IM479" s="43"/>
      <c r="IN479" s="43"/>
      <c r="IO479" s="43"/>
      <c r="IP479" s="43"/>
      <c r="IQ479" s="43"/>
      <c r="IR479" s="43"/>
      <c r="IS479" s="43"/>
      <c r="IT479" s="43"/>
      <c r="IU479" s="43"/>
    </row>
    <row r="480" spans="1:255" ht="16.5">
      <c r="A480" s="569" t="s">
        <v>3397</v>
      </c>
      <c r="B480" s="570"/>
      <c r="C480" s="570"/>
      <c r="D480" s="570"/>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43"/>
      <c r="CU480" s="43"/>
      <c r="CV480" s="43"/>
      <c r="CW480" s="43"/>
      <c r="CX480" s="43"/>
      <c r="CY480" s="43"/>
      <c r="CZ480" s="43"/>
      <c r="DA480" s="43"/>
      <c r="DB480" s="43"/>
      <c r="DC480" s="43"/>
      <c r="DD480" s="43"/>
      <c r="DE480" s="43"/>
      <c r="DF480" s="43"/>
      <c r="DG480" s="43"/>
      <c r="DH480" s="43"/>
      <c r="DI480" s="43"/>
      <c r="DJ480" s="43"/>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43"/>
      <c r="EJ480" s="43"/>
      <c r="EK480" s="43"/>
      <c r="EL480" s="43"/>
      <c r="EM480" s="43"/>
      <c r="EN480" s="43"/>
      <c r="EO480" s="43"/>
      <c r="EP480" s="43"/>
      <c r="EQ480" s="43"/>
      <c r="ER480" s="43"/>
      <c r="ES480" s="43"/>
      <c r="ET480" s="43"/>
      <c r="EU480" s="43"/>
      <c r="EV480" s="43"/>
      <c r="EW480" s="43"/>
      <c r="EX480" s="43"/>
      <c r="EY480" s="43"/>
      <c r="EZ480" s="43"/>
      <c r="FA480" s="43"/>
      <c r="FB480" s="43"/>
      <c r="FC480" s="43"/>
      <c r="FD480" s="43"/>
      <c r="FE480" s="43"/>
      <c r="FF480" s="43"/>
      <c r="FG480" s="43"/>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43"/>
      <c r="HD480" s="43"/>
      <c r="HE480" s="43"/>
      <c r="HF480" s="43"/>
      <c r="HG480" s="43"/>
      <c r="HH480" s="43"/>
      <c r="HI480" s="43"/>
      <c r="HJ480" s="43"/>
      <c r="HK480" s="43"/>
      <c r="HL480" s="43"/>
      <c r="HM480" s="43"/>
      <c r="HN480" s="43"/>
      <c r="HO480" s="43"/>
      <c r="HP480" s="43"/>
      <c r="HQ480" s="43"/>
      <c r="HR480" s="43"/>
      <c r="HS480" s="43"/>
      <c r="HT480" s="43"/>
      <c r="HU480" s="43"/>
      <c r="HV480" s="43"/>
      <c r="HW480" s="43"/>
      <c r="HX480" s="43"/>
      <c r="HY480" s="43"/>
      <c r="HZ480" s="43"/>
      <c r="IA480" s="43"/>
      <c r="IB480" s="43"/>
      <c r="IC480" s="43"/>
      <c r="ID480" s="43"/>
      <c r="IE480" s="43"/>
      <c r="IF480" s="43"/>
      <c r="IG480" s="43"/>
      <c r="IH480" s="43"/>
      <c r="II480" s="43"/>
      <c r="IJ480" s="43"/>
      <c r="IK480" s="43"/>
      <c r="IL480" s="43"/>
      <c r="IM480" s="43"/>
      <c r="IN480" s="43"/>
      <c r="IO480" s="43"/>
      <c r="IP480" s="43"/>
      <c r="IQ480" s="43"/>
      <c r="IR480" s="43"/>
      <c r="IS480" s="43"/>
      <c r="IT480" s="43"/>
      <c r="IU480" s="43"/>
    </row>
    <row r="481" spans="1:255" ht="16.5">
      <c r="A481" s="569" t="s">
        <v>3400</v>
      </c>
      <c r="B481" s="570"/>
      <c r="C481" s="570"/>
      <c r="D481" s="570"/>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43"/>
      <c r="CU481" s="43"/>
      <c r="CV481" s="43"/>
      <c r="CW481" s="43"/>
      <c r="CX481" s="43"/>
      <c r="CY481" s="43"/>
      <c r="CZ481" s="43"/>
      <c r="DA481" s="43"/>
      <c r="DB481" s="43"/>
      <c r="DC481" s="43"/>
      <c r="DD481" s="43"/>
      <c r="DE481" s="43"/>
      <c r="DF481" s="43"/>
      <c r="DG481" s="43"/>
      <c r="DH481" s="43"/>
      <c r="DI481" s="43"/>
      <c r="DJ481" s="43"/>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43"/>
      <c r="EJ481" s="43"/>
      <c r="EK481" s="43"/>
      <c r="EL481" s="43"/>
      <c r="EM481" s="43"/>
      <c r="EN481" s="43"/>
      <c r="EO481" s="43"/>
      <c r="EP481" s="43"/>
      <c r="EQ481" s="43"/>
      <c r="ER481" s="43"/>
      <c r="ES481" s="43"/>
      <c r="ET481" s="43"/>
      <c r="EU481" s="43"/>
      <c r="EV481" s="43"/>
      <c r="EW481" s="43"/>
      <c r="EX481" s="43"/>
      <c r="EY481" s="43"/>
      <c r="EZ481" s="43"/>
      <c r="FA481" s="43"/>
      <c r="FB481" s="43"/>
      <c r="FC481" s="43"/>
      <c r="FD481" s="43"/>
      <c r="FE481" s="43"/>
      <c r="FF481" s="43"/>
      <c r="FG481" s="43"/>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43"/>
      <c r="HD481" s="43"/>
      <c r="HE481" s="43"/>
      <c r="HF481" s="43"/>
      <c r="HG481" s="43"/>
      <c r="HH481" s="43"/>
      <c r="HI481" s="43"/>
      <c r="HJ481" s="43"/>
      <c r="HK481" s="43"/>
      <c r="HL481" s="43"/>
      <c r="HM481" s="43"/>
      <c r="HN481" s="43"/>
      <c r="HO481" s="43"/>
      <c r="HP481" s="43"/>
      <c r="HQ481" s="43"/>
      <c r="HR481" s="43"/>
      <c r="HS481" s="43"/>
      <c r="HT481" s="43"/>
      <c r="HU481" s="43"/>
      <c r="HV481" s="43"/>
      <c r="HW481" s="43"/>
      <c r="HX481" s="43"/>
      <c r="HY481" s="43"/>
      <c r="HZ481" s="43"/>
      <c r="IA481" s="43"/>
      <c r="IB481" s="43"/>
      <c r="IC481" s="43"/>
      <c r="ID481" s="43"/>
      <c r="IE481" s="43"/>
      <c r="IF481" s="43"/>
      <c r="IG481" s="43"/>
      <c r="IH481" s="43"/>
      <c r="II481" s="43"/>
      <c r="IJ481" s="43"/>
      <c r="IK481" s="43"/>
      <c r="IL481" s="43"/>
      <c r="IM481" s="43"/>
      <c r="IN481" s="43"/>
      <c r="IO481" s="43"/>
      <c r="IP481" s="43"/>
      <c r="IQ481" s="43"/>
      <c r="IR481" s="43"/>
      <c r="IS481" s="43"/>
      <c r="IT481" s="43"/>
      <c r="IU481" s="43"/>
    </row>
    <row r="482" spans="1:255" ht="16.5">
      <c r="A482" s="688" t="s">
        <v>3406</v>
      </c>
      <c r="B482" s="690"/>
      <c r="C482" s="691">
        <f>DATE(2020,8,15)</f>
        <v>44058</v>
      </c>
      <c r="D482" s="688" t="s">
        <v>1415</v>
      </c>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43"/>
      <c r="CU482" s="43"/>
      <c r="CV482" s="43"/>
      <c r="CW482" s="43"/>
      <c r="CX482" s="43"/>
      <c r="CY482" s="43"/>
      <c r="CZ482" s="43"/>
      <c r="DA482" s="43"/>
      <c r="DB482" s="43"/>
      <c r="DC482" s="43"/>
      <c r="DD482" s="43"/>
      <c r="DE482" s="43"/>
      <c r="DF482" s="43"/>
      <c r="DG482" s="43"/>
      <c r="DH482" s="43"/>
      <c r="DI482" s="43"/>
      <c r="DJ482" s="43"/>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43"/>
      <c r="EJ482" s="43"/>
      <c r="EK482" s="43"/>
      <c r="EL482" s="43"/>
      <c r="EM482" s="43"/>
      <c r="EN482" s="43"/>
      <c r="EO482" s="43"/>
      <c r="EP482" s="43"/>
      <c r="EQ482" s="43"/>
      <c r="ER482" s="43"/>
      <c r="ES482" s="43"/>
      <c r="ET482" s="43"/>
      <c r="EU482" s="43"/>
      <c r="EV482" s="43"/>
      <c r="EW482" s="43"/>
      <c r="EX482" s="43"/>
      <c r="EY482" s="43"/>
      <c r="EZ482" s="43"/>
      <c r="FA482" s="43"/>
      <c r="FB482" s="43"/>
      <c r="FC482" s="43"/>
      <c r="FD482" s="43"/>
      <c r="FE482" s="43"/>
      <c r="FF482" s="43"/>
      <c r="FG482" s="43"/>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43"/>
      <c r="HD482" s="43"/>
      <c r="HE482" s="43"/>
      <c r="HF482" s="43"/>
      <c r="HG482" s="43"/>
      <c r="HH482" s="43"/>
      <c r="HI482" s="43"/>
      <c r="HJ482" s="43"/>
      <c r="HK482" s="43"/>
      <c r="HL482" s="43"/>
      <c r="HM482" s="43"/>
      <c r="HN482" s="43"/>
      <c r="HO482" s="43"/>
      <c r="HP482" s="43"/>
      <c r="HQ482" s="43"/>
      <c r="HR482" s="43"/>
      <c r="HS482" s="43"/>
      <c r="HT482" s="43"/>
      <c r="HU482" s="43"/>
      <c r="HV482" s="43"/>
      <c r="HW482" s="43"/>
      <c r="HX482" s="43"/>
      <c r="HY482" s="43"/>
      <c r="HZ482" s="43"/>
      <c r="IA482" s="43"/>
      <c r="IB482" s="43"/>
      <c r="IC482" s="43"/>
      <c r="ID482" s="43"/>
      <c r="IE482" s="43"/>
      <c r="IF482" s="43"/>
      <c r="IG482" s="43"/>
      <c r="IH482" s="43"/>
      <c r="II482" s="43"/>
      <c r="IJ482" s="43"/>
      <c r="IK482" s="43"/>
      <c r="IL482" s="43"/>
      <c r="IM482" s="43"/>
      <c r="IN482" s="43"/>
      <c r="IO482" s="43"/>
      <c r="IP482" s="43"/>
      <c r="IQ482" s="43"/>
      <c r="IR482" s="43"/>
      <c r="IS482" s="43"/>
      <c r="IT482" s="43"/>
      <c r="IU482" s="43"/>
    </row>
    <row r="483" spans="1:255" ht="16.5">
      <c r="A483" s="569" t="s">
        <v>3407</v>
      </c>
      <c r="B483" s="570"/>
      <c r="C483" s="570"/>
      <c r="D483" s="570"/>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43"/>
      <c r="CU483" s="43"/>
      <c r="CV483" s="43"/>
      <c r="CW483" s="43"/>
      <c r="CX483" s="43"/>
      <c r="CY483" s="43"/>
      <c r="CZ483" s="43"/>
      <c r="DA483" s="43"/>
      <c r="DB483" s="43"/>
      <c r="DC483" s="43"/>
      <c r="DD483" s="43"/>
      <c r="DE483" s="43"/>
      <c r="DF483" s="43"/>
      <c r="DG483" s="43"/>
      <c r="DH483" s="43"/>
      <c r="DI483" s="43"/>
      <c r="DJ483" s="43"/>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43"/>
      <c r="EJ483" s="43"/>
      <c r="EK483" s="43"/>
      <c r="EL483" s="43"/>
      <c r="EM483" s="43"/>
      <c r="EN483" s="43"/>
      <c r="EO483" s="43"/>
      <c r="EP483" s="43"/>
      <c r="EQ483" s="43"/>
      <c r="ER483" s="43"/>
      <c r="ES483" s="43"/>
      <c r="ET483" s="43"/>
      <c r="EU483" s="43"/>
      <c r="EV483" s="43"/>
      <c r="EW483" s="43"/>
      <c r="EX483" s="43"/>
      <c r="EY483" s="43"/>
      <c r="EZ483" s="43"/>
      <c r="FA483" s="43"/>
      <c r="FB483" s="43"/>
      <c r="FC483" s="43"/>
      <c r="FD483" s="43"/>
      <c r="FE483" s="43"/>
      <c r="FF483" s="43"/>
      <c r="FG483" s="43"/>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43"/>
      <c r="HD483" s="43"/>
      <c r="HE483" s="43"/>
      <c r="HF483" s="43"/>
      <c r="HG483" s="43"/>
      <c r="HH483" s="43"/>
      <c r="HI483" s="43"/>
      <c r="HJ483" s="43"/>
      <c r="HK483" s="43"/>
      <c r="HL483" s="43"/>
      <c r="HM483" s="43"/>
      <c r="HN483" s="43"/>
      <c r="HO483" s="43"/>
      <c r="HP483" s="43"/>
      <c r="HQ483" s="43"/>
      <c r="HR483" s="43"/>
      <c r="HS483" s="43"/>
      <c r="HT483" s="43"/>
      <c r="HU483" s="43"/>
      <c r="HV483" s="43"/>
      <c r="HW483" s="43"/>
      <c r="HX483" s="43"/>
      <c r="HY483" s="43"/>
      <c r="HZ483" s="43"/>
      <c r="IA483" s="43"/>
      <c r="IB483" s="43"/>
      <c r="IC483" s="43"/>
      <c r="ID483" s="43"/>
      <c r="IE483" s="43"/>
      <c r="IF483" s="43"/>
      <c r="IG483" s="43"/>
      <c r="IH483" s="43"/>
      <c r="II483" s="43"/>
      <c r="IJ483" s="43"/>
      <c r="IK483" s="43"/>
      <c r="IL483" s="43"/>
      <c r="IM483" s="43"/>
      <c r="IN483" s="43"/>
      <c r="IO483" s="43"/>
      <c r="IP483" s="43"/>
      <c r="IQ483" s="43"/>
      <c r="IR483" s="43"/>
      <c r="IS483" s="43"/>
      <c r="IT483" s="43"/>
      <c r="IU483" s="43"/>
    </row>
    <row r="484" spans="1:255" ht="16.5">
      <c r="A484" s="569" t="s">
        <v>3409</v>
      </c>
      <c r="B484" s="570"/>
      <c r="C484" s="570"/>
      <c r="D484" s="570"/>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43"/>
      <c r="CU484" s="43"/>
      <c r="CV484" s="43"/>
      <c r="CW484" s="43"/>
      <c r="CX484" s="43"/>
      <c r="CY484" s="43"/>
      <c r="CZ484" s="43"/>
      <c r="DA484" s="43"/>
      <c r="DB484" s="43"/>
      <c r="DC484" s="43"/>
      <c r="DD484" s="43"/>
      <c r="DE484" s="43"/>
      <c r="DF484" s="43"/>
      <c r="DG484" s="43"/>
      <c r="DH484" s="43"/>
      <c r="DI484" s="43"/>
      <c r="DJ484" s="43"/>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43"/>
      <c r="EJ484" s="43"/>
      <c r="EK484" s="43"/>
      <c r="EL484" s="43"/>
      <c r="EM484" s="43"/>
      <c r="EN484" s="43"/>
      <c r="EO484" s="43"/>
      <c r="EP484" s="43"/>
      <c r="EQ484" s="43"/>
      <c r="ER484" s="43"/>
      <c r="ES484" s="43"/>
      <c r="ET484" s="43"/>
      <c r="EU484" s="43"/>
      <c r="EV484" s="43"/>
      <c r="EW484" s="43"/>
      <c r="EX484" s="43"/>
      <c r="EY484" s="43"/>
      <c r="EZ484" s="43"/>
      <c r="FA484" s="43"/>
      <c r="FB484" s="43"/>
      <c r="FC484" s="43"/>
      <c r="FD484" s="43"/>
      <c r="FE484" s="43"/>
      <c r="FF484" s="43"/>
      <c r="FG484" s="43"/>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43"/>
      <c r="HD484" s="43"/>
      <c r="HE484" s="43"/>
      <c r="HF484" s="43"/>
      <c r="HG484" s="43"/>
      <c r="HH484" s="43"/>
      <c r="HI484" s="43"/>
      <c r="HJ484" s="43"/>
      <c r="HK484" s="43"/>
      <c r="HL484" s="43"/>
      <c r="HM484" s="43"/>
      <c r="HN484" s="43"/>
      <c r="HO484" s="43"/>
      <c r="HP484" s="43"/>
      <c r="HQ484" s="43"/>
      <c r="HR484" s="43"/>
      <c r="HS484" s="43"/>
      <c r="HT484" s="43"/>
      <c r="HU484" s="43"/>
      <c r="HV484" s="43"/>
      <c r="HW484" s="43"/>
      <c r="HX484" s="43"/>
      <c r="HY484" s="43"/>
      <c r="HZ484" s="43"/>
      <c r="IA484" s="43"/>
      <c r="IB484" s="43"/>
      <c r="IC484" s="43"/>
      <c r="ID484" s="43"/>
      <c r="IE484" s="43"/>
      <c r="IF484" s="43"/>
      <c r="IG484" s="43"/>
      <c r="IH484" s="43"/>
      <c r="II484" s="43"/>
      <c r="IJ484" s="43"/>
      <c r="IK484" s="43"/>
      <c r="IL484" s="43"/>
      <c r="IM484" s="43"/>
      <c r="IN484" s="43"/>
      <c r="IO484" s="43"/>
      <c r="IP484" s="43"/>
      <c r="IQ484" s="43"/>
      <c r="IR484" s="43"/>
      <c r="IS484" s="43"/>
      <c r="IT484" s="43"/>
      <c r="IU484" s="43"/>
    </row>
    <row r="485" spans="1:255" ht="16.5">
      <c r="A485" s="688" t="s">
        <v>3433</v>
      </c>
      <c r="B485" s="690"/>
      <c r="C485" s="691">
        <f>DATE(2020,8,15)</f>
        <v>44058</v>
      </c>
      <c r="D485" s="688" t="s">
        <v>1415</v>
      </c>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43"/>
      <c r="EJ485" s="43"/>
      <c r="EK485" s="43"/>
      <c r="EL485" s="43"/>
      <c r="EM485" s="43"/>
      <c r="EN485" s="43"/>
      <c r="EO485" s="43"/>
      <c r="EP485" s="43"/>
      <c r="EQ485" s="43"/>
      <c r="ER485" s="43"/>
      <c r="ES485" s="43"/>
      <c r="ET485" s="43"/>
      <c r="EU485" s="43"/>
      <c r="EV485" s="43"/>
      <c r="EW485" s="43"/>
      <c r="EX485" s="43"/>
      <c r="EY485" s="43"/>
      <c r="EZ485" s="43"/>
      <c r="FA485" s="43"/>
      <c r="FB485" s="43"/>
      <c r="FC485" s="43"/>
      <c r="FD485" s="43"/>
      <c r="FE485" s="43"/>
      <c r="FF485" s="43"/>
      <c r="FG485" s="43"/>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43"/>
      <c r="HD485" s="43"/>
      <c r="HE485" s="43"/>
      <c r="HF485" s="43"/>
      <c r="HG485" s="43"/>
      <c r="HH485" s="43"/>
      <c r="HI485" s="43"/>
      <c r="HJ485" s="43"/>
      <c r="HK485" s="43"/>
      <c r="HL485" s="43"/>
      <c r="HM485" s="43"/>
      <c r="HN485" s="43"/>
      <c r="HO485" s="43"/>
      <c r="HP485" s="43"/>
      <c r="HQ485" s="43"/>
      <c r="HR485" s="43"/>
      <c r="HS485" s="43"/>
      <c r="HT485" s="43"/>
      <c r="HU485" s="43"/>
      <c r="HV485" s="43"/>
      <c r="HW485" s="43"/>
      <c r="HX485" s="43"/>
      <c r="HY485" s="43"/>
      <c r="HZ485" s="43"/>
      <c r="IA485" s="43"/>
      <c r="IB485" s="43"/>
      <c r="IC485" s="43"/>
      <c r="ID485" s="43"/>
      <c r="IE485" s="43"/>
      <c r="IF485" s="43"/>
      <c r="IG485" s="43"/>
      <c r="IH485" s="43"/>
      <c r="II485" s="43"/>
      <c r="IJ485" s="43"/>
      <c r="IK485" s="43"/>
      <c r="IL485" s="43"/>
      <c r="IM485" s="43"/>
      <c r="IN485" s="43"/>
      <c r="IO485" s="43"/>
      <c r="IP485" s="43"/>
      <c r="IQ485" s="43"/>
      <c r="IR485" s="43"/>
      <c r="IS485" s="43"/>
      <c r="IT485" s="43"/>
      <c r="IU485" s="43"/>
    </row>
    <row r="486" spans="1:255" ht="16.5">
      <c r="A486" s="569" t="s">
        <v>3434</v>
      </c>
      <c r="B486" s="570"/>
      <c r="C486" s="570"/>
      <c r="D486" s="570"/>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43"/>
      <c r="CU486" s="43"/>
      <c r="CV486" s="43"/>
      <c r="CW486" s="43"/>
      <c r="CX486" s="43"/>
      <c r="CY486" s="43"/>
      <c r="CZ486" s="43"/>
      <c r="DA486" s="43"/>
      <c r="DB486" s="43"/>
      <c r="DC486" s="43"/>
      <c r="DD486" s="43"/>
      <c r="DE486" s="43"/>
      <c r="DF486" s="43"/>
      <c r="DG486" s="43"/>
      <c r="DH486" s="43"/>
      <c r="DI486" s="43"/>
      <c r="DJ486" s="43"/>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43"/>
      <c r="EJ486" s="43"/>
      <c r="EK486" s="43"/>
      <c r="EL486" s="43"/>
      <c r="EM486" s="43"/>
      <c r="EN486" s="43"/>
      <c r="EO486" s="43"/>
      <c r="EP486" s="43"/>
      <c r="EQ486" s="43"/>
      <c r="ER486" s="43"/>
      <c r="ES486" s="43"/>
      <c r="ET486" s="43"/>
      <c r="EU486" s="43"/>
      <c r="EV486" s="43"/>
      <c r="EW486" s="43"/>
      <c r="EX486" s="43"/>
      <c r="EY486" s="43"/>
      <c r="EZ486" s="43"/>
      <c r="FA486" s="43"/>
      <c r="FB486" s="43"/>
      <c r="FC486" s="43"/>
      <c r="FD486" s="43"/>
      <c r="FE486" s="43"/>
      <c r="FF486" s="43"/>
      <c r="FG486" s="43"/>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43"/>
      <c r="HD486" s="43"/>
      <c r="HE486" s="43"/>
      <c r="HF486" s="43"/>
      <c r="HG486" s="43"/>
      <c r="HH486" s="43"/>
      <c r="HI486" s="43"/>
      <c r="HJ486" s="43"/>
      <c r="HK486" s="43"/>
      <c r="HL486" s="43"/>
      <c r="HM486" s="43"/>
      <c r="HN486" s="43"/>
      <c r="HO486" s="43"/>
      <c r="HP486" s="43"/>
      <c r="HQ486" s="43"/>
      <c r="HR486" s="43"/>
      <c r="HS486" s="43"/>
      <c r="HT486" s="43"/>
      <c r="HU486" s="43"/>
      <c r="HV486" s="43"/>
      <c r="HW486" s="43"/>
      <c r="HX486" s="43"/>
      <c r="HY486" s="43"/>
      <c r="HZ486" s="43"/>
      <c r="IA486" s="43"/>
      <c r="IB486" s="43"/>
      <c r="IC486" s="43"/>
      <c r="ID486" s="43"/>
      <c r="IE486" s="43"/>
      <c r="IF486" s="43"/>
      <c r="IG486" s="43"/>
      <c r="IH486" s="43"/>
      <c r="II486" s="43"/>
      <c r="IJ486" s="43"/>
      <c r="IK486" s="43"/>
      <c r="IL486" s="43"/>
      <c r="IM486" s="43"/>
      <c r="IN486" s="43"/>
      <c r="IO486" s="43"/>
      <c r="IP486" s="43"/>
      <c r="IQ486" s="43"/>
      <c r="IR486" s="43"/>
      <c r="IS486" s="43"/>
      <c r="IT486" s="43"/>
      <c r="IU486" s="43"/>
    </row>
    <row r="487" spans="1:255" ht="16.5">
      <c r="A487" s="569" t="s">
        <v>3436</v>
      </c>
      <c r="B487" s="570"/>
      <c r="C487" s="570"/>
      <c r="D487" s="570"/>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43"/>
      <c r="CU487" s="43"/>
      <c r="CV487" s="43"/>
      <c r="CW487" s="43"/>
      <c r="CX487" s="43"/>
      <c r="CY487" s="43"/>
      <c r="CZ487" s="43"/>
      <c r="DA487" s="43"/>
      <c r="DB487" s="43"/>
      <c r="DC487" s="43"/>
      <c r="DD487" s="43"/>
      <c r="DE487" s="43"/>
      <c r="DF487" s="43"/>
      <c r="DG487" s="43"/>
      <c r="DH487" s="43"/>
      <c r="DI487" s="43"/>
      <c r="DJ487" s="43"/>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43"/>
      <c r="EJ487" s="43"/>
      <c r="EK487" s="43"/>
      <c r="EL487" s="43"/>
      <c r="EM487" s="43"/>
      <c r="EN487" s="43"/>
      <c r="EO487" s="43"/>
      <c r="EP487" s="43"/>
      <c r="EQ487" s="43"/>
      <c r="ER487" s="43"/>
      <c r="ES487" s="43"/>
      <c r="ET487" s="43"/>
      <c r="EU487" s="43"/>
      <c r="EV487" s="43"/>
      <c r="EW487" s="43"/>
      <c r="EX487" s="43"/>
      <c r="EY487" s="43"/>
      <c r="EZ487" s="43"/>
      <c r="FA487" s="43"/>
      <c r="FB487" s="43"/>
      <c r="FC487" s="43"/>
      <c r="FD487" s="43"/>
      <c r="FE487" s="43"/>
      <c r="FF487" s="43"/>
      <c r="FG487" s="43"/>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43"/>
      <c r="HD487" s="43"/>
      <c r="HE487" s="43"/>
      <c r="HF487" s="43"/>
      <c r="HG487" s="43"/>
      <c r="HH487" s="43"/>
      <c r="HI487" s="43"/>
      <c r="HJ487" s="43"/>
      <c r="HK487" s="43"/>
      <c r="HL487" s="43"/>
      <c r="HM487" s="43"/>
      <c r="HN487" s="43"/>
      <c r="HO487" s="43"/>
      <c r="HP487" s="43"/>
      <c r="HQ487" s="43"/>
      <c r="HR487" s="43"/>
      <c r="HS487" s="43"/>
      <c r="HT487" s="43"/>
      <c r="HU487" s="43"/>
      <c r="HV487" s="43"/>
      <c r="HW487" s="43"/>
      <c r="HX487" s="43"/>
      <c r="HY487" s="43"/>
      <c r="HZ487" s="43"/>
      <c r="IA487" s="43"/>
      <c r="IB487" s="43"/>
      <c r="IC487" s="43"/>
      <c r="ID487" s="43"/>
      <c r="IE487" s="43"/>
      <c r="IF487" s="43"/>
      <c r="IG487" s="43"/>
      <c r="IH487" s="43"/>
      <c r="II487" s="43"/>
      <c r="IJ487" s="43"/>
      <c r="IK487" s="43"/>
      <c r="IL487" s="43"/>
      <c r="IM487" s="43"/>
      <c r="IN487" s="43"/>
      <c r="IO487" s="43"/>
      <c r="IP487" s="43"/>
      <c r="IQ487" s="43"/>
      <c r="IR487" s="43"/>
      <c r="IS487" s="43"/>
      <c r="IT487" s="43"/>
      <c r="IU487" s="43"/>
    </row>
    <row r="488" spans="1:255" ht="16.5">
      <c r="A488" s="688" t="s">
        <v>3450</v>
      </c>
      <c r="B488" s="690"/>
      <c r="C488" s="691">
        <f>DATE(2020,8,17)</f>
        <v>44060</v>
      </c>
      <c r="D488" s="688" t="s">
        <v>1415</v>
      </c>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43"/>
      <c r="CU488" s="43"/>
      <c r="CV488" s="43"/>
      <c r="CW488" s="43"/>
      <c r="CX488" s="43"/>
      <c r="CY488" s="43"/>
      <c r="CZ488" s="43"/>
      <c r="DA488" s="43"/>
      <c r="DB488" s="43"/>
      <c r="DC488" s="43"/>
      <c r="DD488" s="43"/>
      <c r="DE488" s="43"/>
      <c r="DF488" s="43"/>
      <c r="DG488" s="43"/>
      <c r="DH488" s="43"/>
      <c r="DI488" s="43"/>
      <c r="DJ488" s="43"/>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43"/>
      <c r="EJ488" s="43"/>
      <c r="EK488" s="43"/>
      <c r="EL488" s="43"/>
      <c r="EM488" s="43"/>
      <c r="EN488" s="43"/>
      <c r="EO488" s="43"/>
      <c r="EP488" s="43"/>
      <c r="EQ488" s="43"/>
      <c r="ER488" s="43"/>
      <c r="ES488" s="43"/>
      <c r="ET488" s="43"/>
      <c r="EU488" s="43"/>
      <c r="EV488" s="43"/>
      <c r="EW488" s="43"/>
      <c r="EX488" s="43"/>
      <c r="EY488" s="43"/>
      <c r="EZ488" s="43"/>
      <c r="FA488" s="43"/>
      <c r="FB488" s="43"/>
      <c r="FC488" s="43"/>
      <c r="FD488" s="43"/>
      <c r="FE488" s="43"/>
      <c r="FF488" s="43"/>
      <c r="FG488" s="43"/>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43"/>
      <c r="HD488" s="43"/>
      <c r="HE488" s="43"/>
      <c r="HF488" s="43"/>
      <c r="HG488" s="43"/>
      <c r="HH488" s="43"/>
      <c r="HI488" s="43"/>
      <c r="HJ488" s="43"/>
      <c r="HK488" s="43"/>
      <c r="HL488" s="43"/>
      <c r="HM488" s="43"/>
      <c r="HN488" s="43"/>
      <c r="HO488" s="43"/>
      <c r="HP488" s="43"/>
      <c r="HQ488" s="43"/>
      <c r="HR488" s="43"/>
      <c r="HS488" s="43"/>
      <c r="HT488" s="43"/>
      <c r="HU488" s="43"/>
      <c r="HV488" s="43"/>
      <c r="HW488" s="43"/>
      <c r="HX488" s="43"/>
      <c r="HY488" s="43"/>
      <c r="HZ488" s="43"/>
      <c r="IA488" s="43"/>
      <c r="IB488" s="43"/>
      <c r="IC488" s="43"/>
      <c r="ID488" s="43"/>
      <c r="IE488" s="43"/>
      <c r="IF488" s="43"/>
      <c r="IG488" s="43"/>
      <c r="IH488" s="43"/>
      <c r="II488" s="43"/>
      <c r="IJ488" s="43"/>
      <c r="IK488" s="43"/>
      <c r="IL488" s="43"/>
      <c r="IM488" s="43"/>
      <c r="IN488" s="43"/>
      <c r="IO488" s="43"/>
      <c r="IP488" s="43"/>
      <c r="IQ488" s="43"/>
      <c r="IR488" s="43"/>
      <c r="IS488" s="43"/>
      <c r="IT488" s="43"/>
      <c r="IU488" s="43"/>
    </row>
    <row r="489" spans="1:255" ht="16.5">
      <c r="A489" s="569" t="s">
        <v>3451</v>
      </c>
      <c r="B489" s="570"/>
      <c r="C489" s="570"/>
      <c r="D489" s="570"/>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43"/>
      <c r="CU489" s="43"/>
      <c r="CV489" s="43"/>
      <c r="CW489" s="43"/>
      <c r="CX489" s="43"/>
      <c r="CY489" s="43"/>
      <c r="CZ489" s="43"/>
      <c r="DA489" s="43"/>
      <c r="DB489" s="43"/>
      <c r="DC489" s="43"/>
      <c r="DD489" s="43"/>
      <c r="DE489" s="43"/>
      <c r="DF489" s="43"/>
      <c r="DG489" s="43"/>
      <c r="DH489" s="43"/>
      <c r="DI489" s="43"/>
      <c r="DJ489" s="43"/>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43"/>
      <c r="EJ489" s="43"/>
      <c r="EK489" s="43"/>
      <c r="EL489" s="43"/>
      <c r="EM489" s="43"/>
      <c r="EN489" s="43"/>
      <c r="EO489" s="43"/>
      <c r="EP489" s="43"/>
      <c r="EQ489" s="43"/>
      <c r="ER489" s="43"/>
      <c r="ES489" s="43"/>
      <c r="ET489" s="43"/>
      <c r="EU489" s="43"/>
      <c r="EV489" s="43"/>
      <c r="EW489" s="43"/>
      <c r="EX489" s="43"/>
      <c r="EY489" s="43"/>
      <c r="EZ489" s="43"/>
      <c r="FA489" s="43"/>
      <c r="FB489" s="43"/>
      <c r="FC489" s="43"/>
      <c r="FD489" s="43"/>
      <c r="FE489" s="43"/>
      <c r="FF489" s="43"/>
      <c r="FG489" s="43"/>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43"/>
      <c r="HD489" s="43"/>
      <c r="HE489" s="43"/>
      <c r="HF489" s="43"/>
      <c r="HG489" s="43"/>
      <c r="HH489" s="43"/>
      <c r="HI489" s="43"/>
      <c r="HJ489" s="43"/>
      <c r="HK489" s="43"/>
      <c r="HL489" s="43"/>
      <c r="HM489" s="43"/>
      <c r="HN489" s="43"/>
      <c r="HO489" s="43"/>
      <c r="HP489" s="43"/>
      <c r="HQ489" s="43"/>
      <c r="HR489" s="43"/>
      <c r="HS489" s="43"/>
      <c r="HT489" s="43"/>
      <c r="HU489" s="43"/>
      <c r="HV489" s="43"/>
      <c r="HW489" s="43"/>
      <c r="HX489" s="43"/>
      <c r="HY489" s="43"/>
      <c r="HZ489" s="43"/>
      <c r="IA489" s="43"/>
      <c r="IB489" s="43"/>
      <c r="IC489" s="43"/>
      <c r="ID489" s="43"/>
      <c r="IE489" s="43"/>
      <c r="IF489" s="43"/>
      <c r="IG489" s="43"/>
      <c r="IH489" s="43"/>
      <c r="II489" s="43"/>
      <c r="IJ489" s="43"/>
      <c r="IK489" s="43"/>
      <c r="IL489" s="43"/>
      <c r="IM489" s="43"/>
      <c r="IN489" s="43"/>
      <c r="IO489" s="43"/>
      <c r="IP489" s="43"/>
      <c r="IQ489" s="43"/>
      <c r="IR489" s="43"/>
      <c r="IS489" s="43"/>
      <c r="IT489" s="43"/>
      <c r="IU489" s="43"/>
    </row>
    <row r="490" spans="1:255" ht="16.5">
      <c r="A490" s="569" t="s">
        <v>3453</v>
      </c>
      <c r="B490" s="570"/>
      <c r="C490" s="570"/>
      <c r="D490" s="570"/>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43"/>
      <c r="CU490" s="43"/>
      <c r="CV490" s="43"/>
      <c r="CW490" s="43"/>
      <c r="CX490" s="43"/>
      <c r="CY490" s="43"/>
      <c r="CZ490" s="43"/>
      <c r="DA490" s="43"/>
      <c r="DB490" s="43"/>
      <c r="DC490" s="43"/>
      <c r="DD490" s="43"/>
      <c r="DE490" s="43"/>
      <c r="DF490" s="43"/>
      <c r="DG490" s="43"/>
      <c r="DH490" s="43"/>
      <c r="DI490" s="43"/>
      <c r="DJ490" s="43"/>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43"/>
      <c r="EJ490" s="43"/>
      <c r="EK490" s="43"/>
      <c r="EL490" s="43"/>
      <c r="EM490" s="43"/>
      <c r="EN490" s="43"/>
      <c r="EO490" s="43"/>
      <c r="EP490" s="43"/>
      <c r="EQ490" s="43"/>
      <c r="ER490" s="43"/>
      <c r="ES490" s="43"/>
      <c r="ET490" s="43"/>
      <c r="EU490" s="43"/>
      <c r="EV490" s="43"/>
      <c r="EW490" s="43"/>
      <c r="EX490" s="43"/>
      <c r="EY490" s="43"/>
      <c r="EZ490" s="43"/>
      <c r="FA490" s="43"/>
      <c r="FB490" s="43"/>
      <c r="FC490" s="43"/>
      <c r="FD490" s="43"/>
      <c r="FE490" s="43"/>
      <c r="FF490" s="43"/>
      <c r="FG490" s="43"/>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43"/>
      <c r="HD490" s="43"/>
      <c r="HE490" s="43"/>
      <c r="HF490" s="43"/>
      <c r="HG490" s="43"/>
      <c r="HH490" s="43"/>
      <c r="HI490" s="43"/>
      <c r="HJ490" s="43"/>
      <c r="HK490" s="43"/>
      <c r="HL490" s="43"/>
      <c r="HM490" s="43"/>
      <c r="HN490" s="43"/>
      <c r="HO490" s="43"/>
      <c r="HP490" s="43"/>
      <c r="HQ490" s="43"/>
      <c r="HR490" s="43"/>
      <c r="HS490" s="43"/>
      <c r="HT490" s="43"/>
      <c r="HU490" s="43"/>
      <c r="HV490" s="43"/>
      <c r="HW490" s="43"/>
      <c r="HX490" s="43"/>
      <c r="HY490" s="43"/>
      <c r="HZ490" s="43"/>
      <c r="IA490" s="43"/>
      <c r="IB490" s="43"/>
      <c r="IC490" s="43"/>
      <c r="ID490" s="43"/>
      <c r="IE490" s="43"/>
      <c r="IF490" s="43"/>
      <c r="IG490" s="43"/>
      <c r="IH490" s="43"/>
      <c r="II490" s="43"/>
      <c r="IJ490" s="43"/>
      <c r="IK490" s="43"/>
      <c r="IL490" s="43"/>
      <c r="IM490" s="43"/>
      <c r="IN490" s="43"/>
      <c r="IO490" s="43"/>
      <c r="IP490" s="43"/>
      <c r="IQ490" s="43"/>
      <c r="IR490" s="43"/>
      <c r="IS490" s="43"/>
      <c r="IT490" s="43"/>
      <c r="IU490" s="43"/>
    </row>
    <row r="491" spans="1:255" ht="16.5">
      <c r="A491" s="688" t="s">
        <v>3456</v>
      </c>
      <c r="B491" s="690"/>
      <c r="C491" s="691">
        <f>DATE(2020,8,18)</f>
        <v>44061</v>
      </c>
      <c r="D491" s="688" t="s">
        <v>1415</v>
      </c>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43"/>
      <c r="CU491" s="43"/>
      <c r="CV491" s="43"/>
      <c r="CW491" s="43"/>
      <c r="CX491" s="43"/>
      <c r="CY491" s="43"/>
      <c r="CZ491" s="43"/>
      <c r="DA491" s="43"/>
      <c r="DB491" s="43"/>
      <c r="DC491" s="43"/>
      <c r="DD491" s="43"/>
      <c r="DE491" s="43"/>
      <c r="DF491" s="43"/>
      <c r="DG491" s="43"/>
      <c r="DH491" s="43"/>
      <c r="DI491" s="43"/>
      <c r="DJ491" s="43"/>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43"/>
      <c r="EJ491" s="43"/>
      <c r="EK491" s="43"/>
      <c r="EL491" s="43"/>
      <c r="EM491" s="43"/>
      <c r="EN491" s="43"/>
      <c r="EO491" s="43"/>
      <c r="EP491" s="43"/>
      <c r="EQ491" s="43"/>
      <c r="ER491" s="43"/>
      <c r="ES491" s="43"/>
      <c r="ET491" s="43"/>
      <c r="EU491" s="43"/>
      <c r="EV491" s="43"/>
      <c r="EW491" s="43"/>
      <c r="EX491" s="43"/>
      <c r="EY491" s="43"/>
      <c r="EZ491" s="43"/>
      <c r="FA491" s="43"/>
      <c r="FB491" s="43"/>
      <c r="FC491" s="43"/>
      <c r="FD491" s="43"/>
      <c r="FE491" s="43"/>
      <c r="FF491" s="43"/>
      <c r="FG491" s="43"/>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43"/>
      <c r="HD491" s="43"/>
      <c r="HE491" s="43"/>
      <c r="HF491" s="43"/>
      <c r="HG491" s="43"/>
      <c r="HH491" s="43"/>
      <c r="HI491" s="43"/>
      <c r="HJ491" s="43"/>
      <c r="HK491" s="43"/>
      <c r="HL491" s="43"/>
      <c r="HM491" s="43"/>
      <c r="HN491" s="43"/>
      <c r="HO491" s="43"/>
      <c r="HP491" s="43"/>
      <c r="HQ491" s="43"/>
      <c r="HR491" s="43"/>
      <c r="HS491" s="43"/>
      <c r="HT491" s="43"/>
      <c r="HU491" s="43"/>
      <c r="HV491" s="43"/>
      <c r="HW491" s="43"/>
      <c r="HX491" s="43"/>
      <c r="HY491" s="43"/>
      <c r="HZ491" s="43"/>
      <c r="IA491" s="43"/>
      <c r="IB491" s="43"/>
      <c r="IC491" s="43"/>
      <c r="ID491" s="43"/>
      <c r="IE491" s="43"/>
      <c r="IF491" s="43"/>
      <c r="IG491" s="43"/>
      <c r="IH491" s="43"/>
      <c r="II491" s="43"/>
      <c r="IJ491" s="43"/>
      <c r="IK491" s="43"/>
      <c r="IL491" s="43"/>
      <c r="IM491" s="43"/>
      <c r="IN491" s="43"/>
      <c r="IO491" s="43"/>
      <c r="IP491" s="43"/>
      <c r="IQ491" s="43"/>
      <c r="IR491" s="43"/>
      <c r="IS491" s="43"/>
      <c r="IT491" s="43"/>
      <c r="IU491" s="43"/>
    </row>
    <row r="492" spans="1:255" ht="16.5">
      <c r="A492" s="569" t="s">
        <v>3393</v>
      </c>
      <c r="B492" s="570"/>
      <c r="C492" s="570"/>
      <c r="D492" s="570"/>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43"/>
      <c r="CU492" s="43"/>
      <c r="CV492" s="43"/>
      <c r="CW492" s="43"/>
      <c r="CX492" s="43"/>
      <c r="CY492" s="43"/>
      <c r="CZ492" s="43"/>
      <c r="DA492" s="43"/>
      <c r="DB492" s="43"/>
      <c r="DC492" s="43"/>
      <c r="DD492" s="43"/>
      <c r="DE492" s="43"/>
      <c r="DF492" s="43"/>
      <c r="DG492" s="43"/>
      <c r="DH492" s="43"/>
      <c r="DI492" s="43"/>
      <c r="DJ492" s="43"/>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43"/>
      <c r="EJ492" s="43"/>
      <c r="EK492" s="43"/>
      <c r="EL492" s="43"/>
      <c r="EM492" s="43"/>
      <c r="EN492" s="43"/>
      <c r="EO492" s="43"/>
      <c r="EP492" s="43"/>
      <c r="EQ492" s="43"/>
      <c r="ER492" s="43"/>
      <c r="ES492" s="43"/>
      <c r="ET492" s="43"/>
      <c r="EU492" s="43"/>
      <c r="EV492" s="43"/>
      <c r="EW492" s="43"/>
      <c r="EX492" s="43"/>
      <c r="EY492" s="43"/>
      <c r="EZ492" s="43"/>
      <c r="FA492" s="43"/>
      <c r="FB492" s="43"/>
      <c r="FC492" s="43"/>
      <c r="FD492" s="43"/>
      <c r="FE492" s="43"/>
      <c r="FF492" s="43"/>
      <c r="FG492" s="43"/>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43"/>
      <c r="HD492" s="43"/>
      <c r="HE492" s="43"/>
      <c r="HF492" s="43"/>
      <c r="HG492" s="43"/>
      <c r="HH492" s="43"/>
      <c r="HI492" s="43"/>
      <c r="HJ492" s="43"/>
      <c r="HK492" s="43"/>
      <c r="HL492" s="43"/>
      <c r="HM492" s="43"/>
      <c r="HN492" s="43"/>
      <c r="HO492" s="43"/>
      <c r="HP492" s="43"/>
      <c r="HQ492" s="43"/>
      <c r="HR492" s="43"/>
      <c r="HS492" s="43"/>
      <c r="HT492" s="43"/>
      <c r="HU492" s="43"/>
      <c r="HV492" s="43"/>
      <c r="HW492" s="43"/>
      <c r="HX492" s="43"/>
      <c r="HY492" s="43"/>
      <c r="HZ492" s="43"/>
      <c r="IA492" s="43"/>
      <c r="IB492" s="43"/>
      <c r="IC492" s="43"/>
      <c r="ID492" s="43"/>
      <c r="IE492" s="43"/>
      <c r="IF492" s="43"/>
      <c r="IG492" s="43"/>
      <c r="IH492" s="43"/>
      <c r="II492" s="43"/>
      <c r="IJ492" s="43"/>
      <c r="IK492" s="43"/>
      <c r="IL492" s="43"/>
      <c r="IM492" s="43"/>
      <c r="IN492" s="43"/>
      <c r="IO492" s="43"/>
      <c r="IP492" s="43"/>
      <c r="IQ492" s="43"/>
      <c r="IR492" s="43"/>
      <c r="IS492" s="43"/>
      <c r="IT492" s="43"/>
      <c r="IU492" s="43"/>
    </row>
    <row r="493" spans="1:255" ht="16.5">
      <c r="A493" s="569" t="s">
        <v>3459</v>
      </c>
      <c r="B493" s="570"/>
      <c r="C493" s="570"/>
      <c r="D493" s="570"/>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43"/>
      <c r="CU493" s="43"/>
      <c r="CV493" s="43"/>
      <c r="CW493" s="43"/>
      <c r="CX493" s="43"/>
      <c r="CY493" s="43"/>
      <c r="CZ493" s="43"/>
      <c r="DA493" s="43"/>
      <c r="DB493" s="43"/>
      <c r="DC493" s="43"/>
      <c r="DD493" s="43"/>
      <c r="DE493" s="43"/>
      <c r="DF493" s="43"/>
      <c r="DG493" s="43"/>
      <c r="DH493" s="43"/>
      <c r="DI493" s="43"/>
      <c r="DJ493" s="43"/>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43"/>
      <c r="EJ493" s="43"/>
      <c r="EK493" s="43"/>
      <c r="EL493" s="43"/>
      <c r="EM493" s="43"/>
      <c r="EN493" s="43"/>
      <c r="EO493" s="43"/>
      <c r="EP493" s="43"/>
      <c r="EQ493" s="43"/>
      <c r="ER493" s="43"/>
      <c r="ES493" s="43"/>
      <c r="ET493" s="43"/>
      <c r="EU493" s="43"/>
      <c r="EV493" s="43"/>
      <c r="EW493" s="43"/>
      <c r="EX493" s="43"/>
      <c r="EY493" s="43"/>
      <c r="EZ493" s="43"/>
      <c r="FA493" s="43"/>
      <c r="FB493" s="43"/>
      <c r="FC493" s="43"/>
      <c r="FD493" s="43"/>
      <c r="FE493" s="43"/>
      <c r="FF493" s="43"/>
      <c r="FG493" s="43"/>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43"/>
      <c r="HD493" s="43"/>
      <c r="HE493" s="43"/>
      <c r="HF493" s="43"/>
      <c r="HG493" s="43"/>
      <c r="HH493" s="43"/>
      <c r="HI493" s="43"/>
      <c r="HJ493" s="43"/>
      <c r="HK493" s="43"/>
      <c r="HL493" s="43"/>
      <c r="HM493" s="43"/>
      <c r="HN493" s="43"/>
      <c r="HO493" s="43"/>
      <c r="HP493" s="43"/>
      <c r="HQ493" s="43"/>
      <c r="HR493" s="43"/>
      <c r="HS493" s="43"/>
      <c r="HT493" s="43"/>
      <c r="HU493" s="43"/>
      <c r="HV493" s="43"/>
      <c r="HW493" s="43"/>
      <c r="HX493" s="43"/>
      <c r="HY493" s="43"/>
      <c r="HZ493" s="43"/>
      <c r="IA493" s="43"/>
      <c r="IB493" s="43"/>
      <c r="IC493" s="43"/>
      <c r="ID493" s="43"/>
      <c r="IE493" s="43"/>
      <c r="IF493" s="43"/>
      <c r="IG493" s="43"/>
      <c r="IH493" s="43"/>
      <c r="II493" s="43"/>
      <c r="IJ493" s="43"/>
      <c r="IK493" s="43"/>
      <c r="IL493" s="43"/>
      <c r="IM493" s="43"/>
      <c r="IN493" s="43"/>
      <c r="IO493" s="43"/>
      <c r="IP493" s="43"/>
      <c r="IQ493" s="43"/>
      <c r="IR493" s="43"/>
      <c r="IS493" s="43"/>
      <c r="IT493" s="43"/>
      <c r="IU493" s="43"/>
    </row>
    <row r="494" spans="1:255" ht="16.5">
      <c r="A494" s="688" t="s">
        <v>3460</v>
      </c>
      <c r="B494" s="690"/>
      <c r="C494" s="691">
        <f>DATE(2020,8,19)</f>
        <v>44062</v>
      </c>
      <c r="D494" s="688" t="s">
        <v>1415</v>
      </c>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43"/>
      <c r="CU494" s="43"/>
      <c r="CV494" s="43"/>
      <c r="CW494" s="43"/>
      <c r="CX494" s="43"/>
      <c r="CY494" s="43"/>
      <c r="CZ494" s="43"/>
      <c r="DA494" s="43"/>
      <c r="DB494" s="43"/>
      <c r="DC494" s="43"/>
      <c r="DD494" s="43"/>
      <c r="DE494" s="43"/>
      <c r="DF494" s="43"/>
      <c r="DG494" s="43"/>
      <c r="DH494" s="43"/>
      <c r="DI494" s="43"/>
      <c r="DJ494" s="43"/>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43"/>
      <c r="EJ494" s="43"/>
      <c r="EK494" s="43"/>
      <c r="EL494" s="43"/>
      <c r="EM494" s="43"/>
      <c r="EN494" s="43"/>
      <c r="EO494" s="43"/>
      <c r="EP494" s="43"/>
      <c r="EQ494" s="43"/>
      <c r="ER494" s="43"/>
      <c r="ES494" s="43"/>
      <c r="ET494" s="43"/>
      <c r="EU494" s="43"/>
      <c r="EV494" s="43"/>
      <c r="EW494" s="43"/>
      <c r="EX494" s="43"/>
      <c r="EY494" s="43"/>
      <c r="EZ494" s="43"/>
      <c r="FA494" s="43"/>
      <c r="FB494" s="43"/>
      <c r="FC494" s="43"/>
      <c r="FD494" s="43"/>
      <c r="FE494" s="43"/>
      <c r="FF494" s="43"/>
      <c r="FG494" s="43"/>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43"/>
      <c r="HD494" s="43"/>
      <c r="HE494" s="43"/>
      <c r="HF494" s="43"/>
      <c r="HG494" s="43"/>
      <c r="HH494" s="43"/>
      <c r="HI494" s="43"/>
      <c r="HJ494" s="43"/>
      <c r="HK494" s="43"/>
      <c r="HL494" s="43"/>
      <c r="HM494" s="43"/>
      <c r="HN494" s="43"/>
      <c r="HO494" s="43"/>
      <c r="HP494" s="43"/>
      <c r="HQ494" s="43"/>
      <c r="HR494" s="43"/>
      <c r="HS494" s="43"/>
      <c r="HT494" s="43"/>
      <c r="HU494" s="43"/>
      <c r="HV494" s="43"/>
      <c r="HW494" s="43"/>
      <c r="HX494" s="43"/>
      <c r="HY494" s="43"/>
      <c r="HZ494" s="43"/>
      <c r="IA494" s="43"/>
      <c r="IB494" s="43"/>
      <c r="IC494" s="43"/>
      <c r="ID494" s="43"/>
      <c r="IE494" s="43"/>
      <c r="IF494" s="43"/>
      <c r="IG494" s="43"/>
      <c r="IH494" s="43"/>
      <c r="II494" s="43"/>
      <c r="IJ494" s="43"/>
      <c r="IK494" s="43"/>
      <c r="IL494" s="43"/>
      <c r="IM494" s="43"/>
      <c r="IN494" s="43"/>
      <c r="IO494" s="43"/>
      <c r="IP494" s="43"/>
      <c r="IQ494" s="43"/>
      <c r="IR494" s="43"/>
      <c r="IS494" s="43"/>
      <c r="IT494" s="43"/>
      <c r="IU494" s="43"/>
    </row>
    <row r="495" spans="1:255" ht="16.5">
      <c r="A495" s="569" t="s">
        <v>2030</v>
      </c>
      <c r="B495" s="570"/>
      <c r="C495" s="570"/>
      <c r="D495" s="570"/>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43"/>
      <c r="CU495" s="43"/>
      <c r="CV495" s="43"/>
      <c r="CW495" s="43"/>
      <c r="CX495" s="43"/>
      <c r="CY495" s="43"/>
      <c r="CZ495" s="43"/>
      <c r="DA495" s="43"/>
      <c r="DB495" s="43"/>
      <c r="DC495" s="43"/>
      <c r="DD495" s="43"/>
      <c r="DE495" s="43"/>
      <c r="DF495" s="43"/>
      <c r="DG495" s="43"/>
      <c r="DH495" s="43"/>
      <c r="DI495" s="43"/>
      <c r="DJ495" s="43"/>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43"/>
      <c r="EJ495" s="43"/>
      <c r="EK495" s="43"/>
      <c r="EL495" s="43"/>
      <c r="EM495" s="43"/>
      <c r="EN495" s="43"/>
      <c r="EO495" s="43"/>
      <c r="EP495" s="43"/>
      <c r="EQ495" s="43"/>
      <c r="ER495" s="43"/>
      <c r="ES495" s="43"/>
      <c r="ET495" s="43"/>
      <c r="EU495" s="43"/>
      <c r="EV495" s="43"/>
      <c r="EW495" s="43"/>
      <c r="EX495" s="43"/>
      <c r="EY495" s="43"/>
      <c r="EZ495" s="43"/>
      <c r="FA495" s="43"/>
      <c r="FB495" s="43"/>
      <c r="FC495" s="43"/>
      <c r="FD495" s="43"/>
      <c r="FE495" s="43"/>
      <c r="FF495" s="43"/>
      <c r="FG495" s="43"/>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43"/>
      <c r="HD495" s="43"/>
      <c r="HE495" s="43"/>
      <c r="HF495" s="43"/>
      <c r="HG495" s="43"/>
      <c r="HH495" s="43"/>
      <c r="HI495" s="43"/>
      <c r="HJ495" s="43"/>
      <c r="HK495" s="43"/>
      <c r="HL495" s="43"/>
      <c r="HM495" s="43"/>
      <c r="HN495" s="43"/>
      <c r="HO495" s="43"/>
      <c r="HP495" s="43"/>
      <c r="HQ495" s="43"/>
      <c r="HR495" s="43"/>
      <c r="HS495" s="43"/>
      <c r="HT495" s="43"/>
      <c r="HU495" s="43"/>
      <c r="HV495" s="43"/>
      <c r="HW495" s="43"/>
      <c r="HX495" s="43"/>
      <c r="HY495" s="43"/>
      <c r="HZ495" s="43"/>
      <c r="IA495" s="43"/>
      <c r="IB495" s="43"/>
      <c r="IC495" s="43"/>
      <c r="ID495" s="43"/>
      <c r="IE495" s="43"/>
      <c r="IF495" s="43"/>
      <c r="IG495" s="43"/>
      <c r="IH495" s="43"/>
      <c r="II495" s="43"/>
      <c r="IJ495" s="43"/>
      <c r="IK495" s="43"/>
      <c r="IL495" s="43"/>
      <c r="IM495" s="43"/>
      <c r="IN495" s="43"/>
      <c r="IO495" s="43"/>
      <c r="IP495" s="43"/>
      <c r="IQ495" s="43"/>
      <c r="IR495" s="43"/>
      <c r="IS495" s="43"/>
      <c r="IT495" s="43"/>
      <c r="IU495" s="43"/>
    </row>
    <row r="496" spans="1:255" ht="16.5">
      <c r="A496" s="569" t="s">
        <v>3478</v>
      </c>
      <c r="B496" s="570"/>
      <c r="C496" s="570"/>
      <c r="D496" s="570"/>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43"/>
      <c r="CU496" s="43"/>
      <c r="CV496" s="43"/>
      <c r="CW496" s="43"/>
      <c r="CX496" s="43"/>
      <c r="CY496" s="43"/>
      <c r="CZ496" s="43"/>
      <c r="DA496" s="43"/>
      <c r="DB496" s="43"/>
      <c r="DC496" s="43"/>
      <c r="DD496" s="43"/>
      <c r="DE496" s="43"/>
      <c r="DF496" s="43"/>
      <c r="DG496" s="43"/>
      <c r="DH496" s="43"/>
      <c r="DI496" s="43"/>
      <c r="DJ496" s="43"/>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43"/>
      <c r="EJ496" s="43"/>
      <c r="EK496" s="43"/>
      <c r="EL496" s="43"/>
      <c r="EM496" s="43"/>
      <c r="EN496" s="43"/>
      <c r="EO496" s="43"/>
      <c r="EP496" s="43"/>
      <c r="EQ496" s="43"/>
      <c r="ER496" s="43"/>
      <c r="ES496" s="43"/>
      <c r="ET496" s="43"/>
      <c r="EU496" s="43"/>
      <c r="EV496" s="43"/>
      <c r="EW496" s="43"/>
      <c r="EX496" s="43"/>
      <c r="EY496" s="43"/>
      <c r="EZ496" s="43"/>
      <c r="FA496" s="43"/>
      <c r="FB496" s="43"/>
      <c r="FC496" s="43"/>
      <c r="FD496" s="43"/>
      <c r="FE496" s="43"/>
      <c r="FF496" s="43"/>
      <c r="FG496" s="43"/>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43"/>
      <c r="HD496" s="43"/>
      <c r="HE496" s="43"/>
      <c r="HF496" s="43"/>
      <c r="HG496" s="43"/>
      <c r="HH496" s="43"/>
      <c r="HI496" s="43"/>
      <c r="HJ496" s="43"/>
      <c r="HK496" s="43"/>
      <c r="HL496" s="43"/>
      <c r="HM496" s="43"/>
      <c r="HN496" s="43"/>
      <c r="HO496" s="43"/>
      <c r="HP496" s="43"/>
      <c r="HQ496" s="43"/>
      <c r="HR496" s="43"/>
      <c r="HS496" s="43"/>
      <c r="HT496" s="43"/>
      <c r="HU496" s="43"/>
      <c r="HV496" s="43"/>
      <c r="HW496" s="43"/>
      <c r="HX496" s="43"/>
      <c r="HY496" s="43"/>
      <c r="HZ496" s="43"/>
      <c r="IA496" s="43"/>
      <c r="IB496" s="43"/>
      <c r="IC496" s="43"/>
      <c r="ID496" s="43"/>
      <c r="IE496" s="43"/>
      <c r="IF496" s="43"/>
      <c r="IG496" s="43"/>
      <c r="IH496" s="43"/>
      <c r="II496" s="43"/>
      <c r="IJ496" s="43"/>
      <c r="IK496" s="43"/>
      <c r="IL496" s="43"/>
      <c r="IM496" s="43"/>
      <c r="IN496" s="43"/>
      <c r="IO496" s="43"/>
      <c r="IP496" s="43"/>
      <c r="IQ496" s="43"/>
      <c r="IR496" s="43"/>
      <c r="IS496" s="43"/>
      <c r="IT496" s="43"/>
      <c r="IU496" s="43"/>
    </row>
    <row r="497" spans="1:255" ht="16.5">
      <c r="A497" s="569" t="s">
        <v>3479</v>
      </c>
      <c r="B497" s="570"/>
      <c r="C497" s="570"/>
      <c r="D497" s="570"/>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43"/>
      <c r="CU497" s="43"/>
      <c r="CV497" s="43"/>
      <c r="CW497" s="43"/>
      <c r="CX497" s="43"/>
      <c r="CY497" s="43"/>
      <c r="CZ497" s="43"/>
      <c r="DA497" s="43"/>
      <c r="DB497" s="43"/>
      <c r="DC497" s="43"/>
      <c r="DD497" s="43"/>
      <c r="DE497" s="43"/>
      <c r="DF497" s="43"/>
      <c r="DG497" s="43"/>
      <c r="DH497" s="43"/>
      <c r="DI497" s="43"/>
      <c r="DJ497" s="43"/>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43"/>
      <c r="EJ497" s="43"/>
      <c r="EK497" s="43"/>
      <c r="EL497" s="43"/>
      <c r="EM497" s="43"/>
      <c r="EN497" s="43"/>
      <c r="EO497" s="43"/>
      <c r="EP497" s="43"/>
      <c r="EQ497" s="43"/>
      <c r="ER497" s="43"/>
      <c r="ES497" s="43"/>
      <c r="ET497" s="43"/>
      <c r="EU497" s="43"/>
      <c r="EV497" s="43"/>
      <c r="EW497" s="43"/>
      <c r="EX497" s="43"/>
      <c r="EY497" s="43"/>
      <c r="EZ497" s="43"/>
      <c r="FA497" s="43"/>
      <c r="FB497" s="43"/>
      <c r="FC497" s="43"/>
      <c r="FD497" s="43"/>
      <c r="FE497" s="43"/>
      <c r="FF497" s="43"/>
      <c r="FG497" s="43"/>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43"/>
      <c r="HD497" s="43"/>
      <c r="HE497" s="43"/>
      <c r="HF497" s="43"/>
      <c r="HG497" s="43"/>
      <c r="HH497" s="43"/>
      <c r="HI497" s="43"/>
      <c r="HJ497" s="43"/>
      <c r="HK497" s="43"/>
      <c r="HL497" s="43"/>
      <c r="HM497" s="43"/>
      <c r="HN497" s="43"/>
      <c r="HO497" s="43"/>
      <c r="HP497" s="43"/>
      <c r="HQ497" s="43"/>
      <c r="HR497" s="43"/>
      <c r="HS497" s="43"/>
      <c r="HT497" s="43"/>
      <c r="HU497" s="43"/>
      <c r="HV497" s="43"/>
      <c r="HW497" s="43"/>
      <c r="HX497" s="43"/>
      <c r="HY497" s="43"/>
      <c r="HZ497" s="43"/>
      <c r="IA497" s="43"/>
      <c r="IB497" s="43"/>
      <c r="IC497" s="43"/>
      <c r="ID497" s="43"/>
      <c r="IE497" s="43"/>
      <c r="IF497" s="43"/>
      <c r="IG497" s="43"/>
      <c r="IH497" s="43"/>
      <c r="II497" s="43"/>
      <c r="IJ497" s="43"/>
      <c r="IK497" s="43"/>
      <c r="IL497" s="43"/>
      <c r="IM497" s="43"/>
      <c r="IN497" s="43"/>
      <c r="IO497" s="43"/>
      <c r="IP497" s="43"/>
      <c r="IQ497" s="43"/>
      <c r="IR497" s="43"/>
      <c r="IS497" s="43"/>
      <c r="IT497" s="43"/>
      <c r="IU497" s="43"/>
    </row>
    <row r="498" spans="1:255" ht="16.5">
      <c r="A498" s="688" t="s">
        <v>3480</v>
      </c>
      <c r="B498" s="690"/>
      <c r="C498" s="691">
        <f>DATE(2020,8,22)</f>
        <v>44065</v>
      </c>
      <c r="D498" s="688" t="s">
        <v>1415</v>
      </c>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43"/>
      <c r="CU498" s="43"/>
      <c r="CV498" s="43"/>
      <c r="CW498" s="43"/>
      <c r="CX498" s="43"/>
      <c r="CY498" s="43"/>
      <c r="CZ498" s="43"/>
      <c r="DA498" s="43"/>
      <c r="DB498" s="43"/>
      <c r="DC498" s="43"/>
      <c r="DD498" s="43"/>
      <c r="DE498" s="43"/>
      <c r="DF498" s="43"/>
      <c r="DG498" s="43"/>
      <c r="DH498" s="43"/>
      <c r="DI498" s="43"/>
      <c r="DJ498" s="43"/>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43"/>
      <c r="EJ498" s="43"/>
      <c r="EK498" s="43"/>
      <c r="EL498" s="43"/>
      <c r="EM498" s="43"/>
      <c r="EN498" s="43"/>
      <c r="EO498" s="43"/>
      <c r="EP498" s="43"/>
      <c r="EQ498" s="43"/>
      <c r="ER498" s="43"/>
      <c r="ES498" s="43"/>
      <c r="ET498" s="43"/>
      <c r="EU498" s="43"/>
      <c r="EV498" s="43"/>
      <c r="EW498" s="43"/>
      <c r="EX498" s="43"/>
      <c r="EY498" s="43"/>
      <c r="EZ498" s="43"/>
      <c r="FA498" s="43"/>
      <c r="FB498" s="43"/>
      <c r="FC498" s="43"/>
      <c r="FD498" s="43"/>
      <c r="FE498" s="43"/>
      <c r="FF498" s="43"/>
      <c r="FG498" s="43"/>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43"/>
      <c r="HD498" s="43"/>
      <c r="HE498" s="43"/>
      <c r="HF498" s="43"/>
      <c r="HG498" s="43"/>
      <c r="HH498" s="43"/>
      <c r="HI498" s="43"/>
      <c r="HJ498" s="43"/>
      <c r="HK498" s="43"/>
      <c r="HL498" s="43"/>
      <c r="HM498" s="43"/>
      <c r="HN498" s="43"/>
      <c r="HO498" s="43"/>
      <c r="HP498" s="43"/>
      <c r="HQ498" s="43"/>
      <c r="HR498" s="43"/>
      <c r="HS498" s="43"/>
      <c r="HT498" s="43"/>
      <c r="HU498" s="43"/>
      <c r="HV498" s="43"/>
      <c r="HW498" s="43"/>
      <c r="HX498" s="43"/>
      <c r="HY498" s="43"/>
      <c r="HZ498" s="43"/>
      <c r="IA498" s="43"/>
      <c r="IB498" s="43"/>
      <c r="IC498" s="43"/>
      <c r="ID498" s="43"/>
      <c r="IE498" s="43"/>
      <c r="IF498" s="43"/>
      <c r="IG498" s="43"/>
      <c r="IH498" s="43"/>
      <c r="II498" s="43"/>
      <c r="IJ498" s="43"/>
      <c r="IK498" s="43"/>
      <c r="IL498" s="43"/>
      <c r="IM498" s="43"/>
      <c r="IN498" s="43"/>
      <c r="IO498" s="43"/>
      <c r="IP498" s="43"/>
      <c r="IQ498" s="43"/>
      <c r="IR498" s="43"/>
      <c r="IS498" s="43"/>
      <c r="IT498" s="43"/>
      <c r="IU498" s="43"/>
    </row>
    <row r="499" spans="1:255" ht="16.5">
      <c r="A499" s="569" t="s">
        <v>3481</v>
      </c>
      <c r="B499" s="570"/>
      <c r="C499" s="570"/>
      <c r="D499" s="570"/>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43"/>
      <c r="CU499" s="43"/>
      <c r="CV499" s="43"/>
      <c r="CW499" s="43"/>
      <c r="CX499" s="43"/>
      <c r="CY499" s="43"/>
      <c r="CZ499" s="43"/>
      <c r="DA499" s="43"/>
      <c r="DB499" s="43"/>
      <c r="DC499" s="43"/>
      <c r="DD499" s="43"/>
      <c r="DE499" s="43"/>
      <c r="DF499" s="43"/>
      <c r="DG499" s="43"/>
      <c r="DH499" s="43"/>
      <c r="DI499" s="43"/>
      <c r="DJ499" s="43"/>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43"/>
      <c r="EJ499" s="43"/>
      <c r="EK499" s="43"/>
      <c r="EL499" s="43"/>
      <c r="EM499" s="43"/>
      <c r="EN499" s="43"/>
      <c r="EO499" s="43"/>
      <c r="EP499" s="43"/>
      <c r="EQ499" s="43"/>
      <c r="ER499" s="43"/>
      <c r="ES499" s="43"/>
      <c r="ET499" s="43"/>
      <c r="EU499" s="43"/>
      <c r="EV499" s="43"/>
      <c r="EW499" s="43"/>
      <c r="EX499" s="43"/>
      <c r="EY499" s="43"/>
      <c r="EZ499" s="43"/>
      <c r="FA499" s="43"/>
      <c r="FB499" s="43"/>
      <c r="FC499" s="43"/>
      <c r="FD499" s="43"/>
      <c r="FE499" s="43"/>
      <c r="FF499" s="43"/>
      <c r="FG499" s="43"/>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43"/>
      <c r="HD499" s="43"/>
      <c r="HE499" s="43"/>
      <c r="HF499" s="43"/>
      <c r="HG499" s="43"/>
      <c r="HH499" s="43"/>
      <c r="HI499" s="43"/>
      <c r="HJ499" s="43"/>
      <c r="HK499" s="43"/>
      <c r="HL499" s="43"/>
      <c r="HM499" s="43"/>
      <c r="HN499" s="43"/>
      <c r="HO499" s="43"/>
      <c r="HP499" s="43"/>
      <c r="HQ499" s="43"/>
      <c r="HR499" s="43"/>
      <c r="HS499" s="43"/>
      <c r="HT499" s="43"/>
      <c r="HU499" s="43"/>
      <c r="HV499" s="43"/>
      <c r="HW499" s="43"/>
      <c r="HX499" s="43"/>
      <c r="HY499" s="43"/>
      <c r="HZ499" s="43"/>
      <c r="IA499" s="43"/>
      <c r="IB499" s="43"/>
      <c r="IC499" s="43"/>
      <c r="ID499" s="43"/>
      <c r="IE499" s="43"/>
      <c r="IF499" s="43"/>
      <c r="IG499" s="43"/>
      <c r="IH499" s="43"/>
      <c r="II499" s="43"/>
      <c r="IJ499" s="43"/>
      <c r="IK499" s="43"/>
      <c r="IL499" s="43"/>
      <c r="IM499" s="43"/>
      <c r="IN499" s="43"/>
      <c r="IO499" s="43"/>
      <c r="IP499" s="43"/>
      <c r="IQ499" s="43"/>
      <c r="IR499" s="43"/>
      <c r="IS499" s="43"/>
      <c r="IT499" s="43"/>
      <c r="IU499" s="43"/>
    </row>
    <row r="500" spans="1:255" ht="16.5">
      <c r="A500" s="569" t="s">
        <v>3485</v>
      </c>
      <c r="B500" s="570"/>
      <c r="C500" s="570"/>
      <c r="D500" s="570"/>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43"/>
      <c r="CU500" s="43"/>
      <c r="CV500" s="43"/>
      <c r="CW500" s="43"/>
      <c r="CX500" s="43"/>
      <c r="CY500" s="43"/>
      <c r="CZ500" s="43"/>
      <c r="DA500" s="43"/>
      <c r="DB500" s="43"/>
      <c r="DC500" s="43"/>
      <c r="DD500" s="43"/>
      <c r="DE500" s="43"/>
      <c r="DF500" s="43"/>
      <c r="DG500" s="43"/>
      <c r="DH500" s="43"/>
      <c r="DI500" s="43"/>
      <c r="DJ500" s="43"/>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43"/>
      <c r="EJ500" s="43"/>
      <c r="EK500" s="43"/>
      <c r="EL500" s="43"/>
      <c r="EM500" s="43"/>
      <c r="EN500" s="43"/>
      <c r="EO500" s="43"/>
      <c r="EP500" s="43"/>
      <c r="EQ500" s="43"/>
      <c r="ER500" s="43"/>
      <c r="ES500" s="43"/>
      <c r="ET500" s="43"/>
      <c r="EU500" s="43"/>
      <c r="EV500" s="43"/>
      <c r="EW500" s="43"/>
      <c r="EX500" s="43"/>
      <c r="EY500" s="43"/>
      <c r="EZ500" s="43"/>
      <c r="FA500" s="43"/>
      <c r="FB500" s="43"/>
      <c r="FC500" s="43"/>
      <c r="FD500" s="43"/>
      <c r="FE500" s="43"/>
      <c r="FF500" s="43"/>
      <c r="FG500" s="43"/>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43"/>
      <c r="HD500" s="43"/>
      <c r="HE500" s="43"/>
      <c r="HF500" s="43"/>
      <c r="HG500" s="43"/>
      <c r="HH500" s="43"/>
      <c r="HI500" s="43"/>
      <c r="HJ500" s="43"/>
      <c r="HK500" s="43"/>
      <c r="HL500" s="43"/>
      <c r="HM500" s="43"/>
      <c r="HN500" s="43"/>
      <c r="HO500" s="43"/>
      <c r="HP500" s="43"/>
      <c r="HQ500" s="43"/>
      <c r="HR500" s="43"/>
      <c r="HS500" s="43"/>
      <c r="HT500" s="43"/>
      <c r="HU500" s="43"/>
      <c r="HV500" s="43"/>
      <c r="HW500" s="43"/>
      <c r="HX500" s="43"/>
      <c r="HY500" s="43"/>
      <c r="HZ500" s="43"/>
      <c r="IA500" s="43"/>
      <c r="IB500" s="43"/>
      <c r="IC500" s="43"/>
      <c r="ID500" s="43"/>
      <c r="IE500" s="43"/>
      <c r="IF500" s="43"/>
      <c r="IG500" s="43"/>
      <c r="IH500" s="43"/>
      <c r="II500" s="43"/>
      <c r="IJ500" s="43"/>
      <c r="IK500" s="43"/>
      <c r="IL500" s="43"/>
      <c r="IM500" s="43"/>
      <c r="IN500" s="43"/>
      <c r="IO500" s="43"/>
      <c r="IP500" s="43"/>
      <c r="IQ500" s="43"/>
      <c r="IR500" s="43"/>
      <c r="IS500" s="43"/>
      <c r="IT500" s="43"/>
      <c r="IU500" s="43"/>
    </row>
    <row r="501" spans="1:255" ht="16.5">
      <c r="A501" s="601" t="s">
        <v>3486</v>
      </c>
      <c r="B501" s="569" t="s">
        <v>3491</v>
      </c>
      <c r="C501" s="570"/>
      <c r="D501" s="570"/>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43"/>
      <c r="CU501" s="43"/>
      <c r="CV501" s="43"/>
      <c r="CW501" s="43"/>
      <c r="CX501" s="43"/>
      <c r="CY501" s="43"/>
      <c r="CZ501" s="43"/>
      <c r="DA501" s="43"/>
      <c r="DB501" s="43"/>
      <c r="DC501" s="43"/>
      <c r="DD501" s="43"/>
      <c r="DE501" s="43"/>
      <c r="DF501" s="43"/>
      <c r="DG501" s="43"/>
      <c r="DH501" s="43"/>
      <c r="DI501" s="43"/>
      <c r="DJ501" s="43"/>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43"/>
      <c r="EJ501" s="43"/>
      <c r="EK501" s="43"/>
      <c r="EL501" s="43"/>
      <c r="EM501" s="43"/>
      <c r="EN501" s="43"/>
      <c r="EO501" s="43"/>
      <c r="EP501" s="43"/>
      <c r="EQ501" s="43"/>
      <c r="ER501" s="43"/>
      <c r="ES501" s="43"/>
      <c r="ET501" s="43"/>
      <c r="EU501" s="43"/>
      <c r="EV501" s="43"/>
      <c r="EW501" s="43"/>
      <c r="EX501" s="43"/>
      <c r="EY501" s="43"/>
      <c r="EZ501" s="43"/>
      <c r="FA501" s="43"/>
      <c r="FB501" s="43"/>
      <c r="FC501" s="43"/>
      <c r="FD501" s="43"/>
      <c r="FE501" s="43"/>
      <c r="FF501" s="43"/>
      <c r="FG501" s="43"/>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43"/>
      <c r="HD501" s="43"/>
      <c r="HE501" s="43"/>
      <c r="HF501" s="43"/>
      <c r="HG501" s="43"/>
      <c r="HH501" s="43"/>
      <c r="HI501" s="43"/>
      <c r="HJ501" s="43"/>
      <c r="HK501" s="43"/>
      <c r="HL501" s="43"/>
      <c r="HM501" s="43"/>
      <c r="HN501" s="43"/>
      <c r="HO501" s="43"/>
      <c r="HP501" s="43"/>
      <c r="HQ501" s="43"/>
      <c r="HR501" s="43"/>
      <c r="HS501" s="43"/>
      <c r="HT501" s="43"/>
      <c r="HU501" s="43"/>
      <c r="HV501" s="43"/>
      <c r="HW501" s="43"/>
      <c r="HX501" s="43"/>
      <c r="HY501" s="43"/>
      <c r="HZ501" s="43"/>
      <c r="IA501" s="43"/>
      <c r="IB501" s="43"/>
      <c r="IC501" s="43"/>
      <c r="ID501" s="43"/>
      <c r="IE501" s="43"/>
      <c r="IF501" s="43"/>
      <c r="IG501" s="43"/>
      <c r="IH501" s="43"/>
      <c r="II501" s="43"/>
      <c r="IJ501" s="43"/>
      <c r="IK501" s="43"/>
      <c r="IL501" s="43"/>
      <c r="IM501" s="43"/>
      <c r="IN501" s="43"/>
      <c r="IO501" s="43"/>
      <c r="IP501" s="43"/>
      <c r="IQ501" s="43"/>
      <c r="IR501" s="43"/>
      <c r="IS501" s="43"/>
      <c r="IT501" s="43"/>
      <c r="IU501" s="43"/>
    </row>
    <row r="502" spans="1:255" ht="16.5">
      <c r="A502" s="688" t="s">
        <v>3494</v>
      </c>
      <c r="B502" s="690"/>
      <c r="C502" s="691">
        <f>DATE(2020,8,25)</f>
        <v>44068</v>
      </c>
      <c r="D502" s="688" t="s">
        <v>1415</v>
      </c>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43"/>
      <c r="CU502" s="43"/>
      <c r="CV502" s="43"/>
      <c r="CW502" s="43"/>
      <c r="CX502" s="43"/>
      <c r="CY502" s="43"/>
      <c r="CZ502" s="43"/>
      <c r="DA502" s="43"/>
      <c r="DB502" s="43"/>
      <c r="DC502" s="43"/>
      <c r="DD502" s="43"/>
      <c r="DE502" s="43"/>
      <c r="DF502" s="43"/>
      <c r="DG502" s="43"/>
      <c r="DH502" s="43"/>
      <c r="DI502" s="43"/>
      <c r="DJ502" s="43"/>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43"/>
      <c r="EJ502" s="43"/>
      <c r="EK502" s="43"/>
      <c r="EL502" s="43"/>
      <c r="EM502" s="43"/>
      <c r="EN502" s="43"/>
      <c r="EO502" s="43"/>
      <c r="EP502" s="43"/>
      <c r="EQ502" s="43"/>
      <c r="ER502" s="43"/>
      <c r="ES502" s="43"/>
      <c r="ET502" s="43"/>
      <c r="EU502" s="43"/>
      <c r="EV502" s="43"/>
      <c r="EW502" s="43"/>
      <c r="EX502" s="43"/>
      <c r="EY502" s="43"/>
      <c r="EZ502" s="43"/>
      <c r="FA502" s="43"/>
      <c r="FB502" s="43"/>
      <c r="FC502" s="43"/>
      <c r="FD502" s="43"/>
      <c r="FE502" s="43"/>
      <c r="FF502" s="43"/>
      <c r="FG502" s="43"/>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43"/>
      <c r="HD502" s="43"/>
      <c r="HE502" s="43"/>
      <c r="HF502" s="43"/>
      <c r="HG502" s="43"/>
      <c r="HH502" s="43"/>
      <c r="HI502" s="43"/>
      <c r="HJ502" s="43"/>
      <c r="HK502" s="43"/>
      <c r="HL502" s="43"/>
      <c r="HM502" s="43"/>
      <c r="HN502" s="43"/>
      <c r="HO502" s="43"/>
      <c r="HP502" s="43"/>
      <c r="HQ502" s="43"/>
      <c r="HR502" s="43"/>
      <c r="HS502" s="43"/>
      <c r="HT502" s="43"/>
      <c r="HU502" s="43"/>
      <c r="HV502" s="43"/>
      <c r="HW502" s="43"/>
      <c r="HX502" s="43"/>
      <c r="HY502" s="43"/>
      <c r="HZ502" s="43"/>
      <c r="IA502" s="43"/>
      <c r="IB502" s="43"/>
      <c r="IC502" s="43"/>
      <c r="ID502" s="43"/>
      <c r="IE502" s="43"/>
      <c r="IF502" s="43"/>
      <c r="IG502" s="43"/>
      <c r="IH502" s="43"/>
      <c r="II502" s="43"/>
      <c r="IJ502" s="43"/>
      <c r="IK502" s="43"/>
      <c r="IL502" s="43"/>
      <c r="IM502" s="43"/>
      <c r="IN502" s="43"/>
      <c r="IO502" s="43"/>
      <c r="IP502" s="43"/>
      <c r="IQ502" s="43"/>
      <c r="IR502" s="43"/>
      <c r="IS502" s="43"/>
      <c r="IT502" s="43"/>
      <c r="IU502" s="43"/>
    </row>
    <row r="503" spans="1:255" ht="16.5">
      <c r="A503" s="569" t="s">
        <v>3495</v>
      </c>
      <c r="B503" s="570"/>
      <c r="C503" s="570"/>
      <c r="D503" s="570"/>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43"/>
      <c r="CU503" s="43"/>
      <c r="CV503" s="43"/>
      <c r="CW503" s="43"/>
      <c r="CX503" s="43"/>
      <c r="CY503" s="43"/>
      <c r="CZ503" s="43"/>
      <c r="DA503" s="43"/>
      <c r="DB503" s="43"/>
      <c r="DC503" s="43"/>
      <c r="DD503" s="43"/>
      <c r="DE503" s="43"/>
      <c r="DF503" s="43"/>
      <c r="DG503" s="43"/>
      <c r="DH503" s="43"/>
      <c r="DI503" s="43"/>
      <c r="DJ503" s="43"/>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43"/>
      <c r="EJ503" s="43"/>
      <c r="EK503" s="43"/>
      <c r="EL503" s="43"/>
      <c r="EM503" s="43"/>
      <c r="EN503" s="43"/>
      <c r="EO503" s="43"/>
      <c r="EP503" s="43"/>
      <c r="EQ503" s="43"/>
      <c r="ER503" s="43"/>
      <c r="ES503" s="43"/>
      <c r="ET503" s="43"/>
      <c r="EU503" s="43"/>
      <c r="EV503" s="43"/>
      <c r="EW503" s="43"/>
      <c r="EX503" s="43"/>
      <c r="EY503" s="43"/>
      <c r="EZ503" s="43"/>
      <c r="FA503" s="43"/>
      <c r="FB503" s="43"/>
      <c r="FC503" s="43"/>
      <c r="FD503" s="43"/>
      <c r="FE503" s="43"/>
      <c r="FF503" s="43"/>
      <c r="FG503" s="43"/>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43"/>
      <c r="HD503" s="43"/>
      <c r="HE503" s="43"/>
      <c r="HF503" s="43"/>
      <c r="HG503" s="43"/>
      <c r="HH503" s="43"/>
      <c r="HI503" s="43"/>
      <c r="HJ503" s="43"/>
      <c r="HK503" s="43"/>
      <c r="HL503" s="43"/>
      <c r="HM503" s="43"/>
      <c r="HN503" s="43"/>
      <c r="HO503" s="43"/>
      <c r="HP503" s="43"/>
      <c r="HQ503" s="43"/>
      <c r="HR503" s="43"/>
      <c r="HS503" s="43"/>
      <c r="HT503" s="43"/>
      <c r="HU503" s="43"/>
      <c r="HV503" s="43"/>
      <c r="HW503" s="43"/>
      <c r="HX503" s="43"/>
      <c r="HY503" s="43"/>
      <c r="HZ503" s="43"/>
      <c r="IA503" s="43"/>
      <c r="IB503" s="43"/>
      <c r="IC503" s="43"/>
      <c r="ID503" s="43"/>
      <c r="IE503" s="43"/>
      <c r="IF503" s="43"/>
      <c r="IG503" s="43"/>
      <c r="IH503" s="43"/>
      <c r="II503" s="43"/>
      <c r="IJ503" s="43"/>
      <c r="IK503" s="43"/>
      <c r="IL503" s="43"/>
      <c r="IM503" s="43"/>
      <c r="IN503" s="43"/>
      <c r="IO503" s="43"/>
      <c r="IP503" s="43"/>
      <c r="IQ503" s="43"/>
      <c r="IR503" s="43"/>
      <c r="IS503" s="43"/>
      <c r="IT503" s="43"/>
      <c r="IU503" s="43"/>
    </row>
    <row r="504" spans="1:255" ht="16.5">
      <c r="A504" s="569" t="s">
        <v>3496</v>
      </c>
      <c r="B504" s="570"/>
      <c r="C504" s="570"/>
      <c r="D504" s="570"/>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43"/>
      <c r="CU504" s="43"/>
      <c r="CV504" s="43"/>
      <c r="CW504" s="43"/>
      <c r="CX504" s="43"/>
      <c r="CY504" s="43"/>
      <c r="CZ504" s="43"/>
      <c r="DA504" s="43"/>
      <c r="DB504" s="43"/>
      <c r="DC504" s="43"/>
      <c r="DD504" s="43"/>
      <c r="DE504" s="43"/>
      <c r="DF504" s="43"/>
      <c r="DG504" s="43"/>
      <c r="DH504" s="43"/>
      <c r="DI504" s="43"/>
      <c r="DJ504" s="43"/>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43"/>
      <c r="EJ504" s="43"/>
      <c r="EK504" s="43"/>
      <c r="EL504" s="43"/>
      <c r="EM504" s="43"/>
      <c r="EN504" s="43"/>
      <c r="EO504" s="43"/>
      <c r="EP504" s="43"/>
      <c r="EQ504" s="43"/>
      <c r="ER504" s="43"/>
      <c r="ES504" s="43"/>
      <c r="ET504" s="43"/>
      <c r="EU504" s="43"/>
      <c r="EV504" s="43"/>
      <c r="EW504" s="43"/>
      <c r="EX504" s="43"/>
      <c r="EY504" s="43"/>
      <c r="EZ504" s="43"/>
      <c r="FA504" s="43"/>
      <c r="FB504" s="43"/>
      <c r="FC504" s="43"/>
      <c r="FD504" s="43"/>
      <c r="FE504" s="43"/>
      <c r="FF504" s="43"/>
      <c r="FG504" s="43"/>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43"/>
      <c r="HD504" s="43"/>
      <c r="HE504" s="43"/>
      <c r="HF504" s="43"/>
      <c r="HG504" s="43"/>
      <c r="HH504" s="43"/>
      <c r="HI504" s="43"/>
      <c r="HJ504" s="43"/>
      <c r="HK504" s="43"/>
      <c r="HL504" s="43"/>
      <c r="HM504" s="43"/>
      <c r="HN504" s="43"/>
      <c r="HO504" s="43"/>
      <c r="HP504" s="43"/>
      <c r="HQ504" s="43"/>
      <c r="HR504" s="43"/>
      <c r="HS504" s="43"/>
      <c r="HT504" s="43"/>
      <c r="HU504" s="43"/>
      <c r="HV504" s="43"/>
      <c r="HW504" s="43"/>
      <c r="HX504" s="43"/>
      <c r="HY504" s="43"/>
      <c r="HZ504" s="43"/>
      <c r="IA504" s="43"/>
      <c r="IB504" s="43"/>
      <c r="IC504" s="43"/>
      <c r="ID504" s="43"/>
      <c r="IE504" s="43"/>
      <c r="IF504" s="43"/>
      <c r="IG504" s="43"/>
      <c r="IH504" s="43"/>
      <c r="II504" s="43"/>
      <c r="IJ504" s="43"/>
      <c r="IK504" s="43"/>
      <c r="IL504" s="43"/>
      <c r="IM504" s="43"/>
      <c r="IN504" s="43"/>
      <c r="IO504" s="43"/>
      <c r="IP504" s="43"/>
      <c r="IQ504" s="43"/>
      <c r="IR504" s="43"/>
      <c r="IS504" s="43"/>
      <c r="IT504" s="43"/>
      <c r="IU504" s="43"/>
    </row>
    <row r="505" spans="1:255" ht="16.5">
      <c r="A505" s="688" t="s">
        <v>3497</v>
      </c>
      <c r="B505" s="690"/>
      <c r="C505" s="691">
        <f>DATE(2020,8,27)</f>
        <v>44070</v>
      </c>
      <c r="D505" s="688" t="s">
        <v>1415</v>
      </c>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43"/>
      <c r="CU505" s="43"/>
      <c r="CV505" s="43"/>
      <c r="CW505" s="43"/>
      <c r="CX505" s="43"/>
      <c r="CY505" s="43"/>
      <c r="CZ505" s="43"/>
      <c r="DA505" s="43"/>
      <c r="DB505" s="43"/>
      <c r="DC505" s="43"/>
      <c r="DD505" s="43"/>
      <c r="DE505" s="43"/>
      <c r="DF505" s="43"/>
      <c r="DG505" s="43"/>
      <c r="DH505" s="43"/>
      <c r="DI505" s="43"/>
      <c r="DJ505" s="43"/>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43"/>
      <c r="EJ505" s="43"/>
      <c r="EK505" s="43"/>
      <c r="EL505" s="43"/>
      <c r="EM505" s="43"/>
      <c r="EN505" s="43"/>
      <c r="EO505" s="43"/>
      <c r="EP505" s="43"/>
      <c r="EQ505" s="43"/>
      <c r="ER505" s="43"/>
      <c r="ES505" s="43"/>
      <c r="ET505" s="43"/>
      <c r="EU505" s="43"/>
      <c r="EV505" s="43"/>
      <c r="EW505" s="43"/>
      <c r="EX505" s="43"/>
      <c r="EY505" s="43"/>
      <c r="EZ505" s="43"/>
      <c r="FA505" s="43"/>
      <c r="FB505" s="43"/>
      <c r="FC505" s="43"/>
      <c r="FD505" s="43"/>
      <c r="FE505" s="43"/>
      <c r="FF505" s="43"/>
      <c r="FG505" s="43"/>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43"/>
      <c r="HD505" s="43"/>
      <c r="HE505" s="43"/>
      <c r="HF505" s="43"/>
      <c r="HG505" s="43"/>
      <c r="HH505" s="43"/>
      <c r="HI505" s="43"/>
      <c r="HJ505" s="43"/>
      <c r="HK505" s="43"/>
      <c r="HL505" s="43"/>
      <c r="HM505" s="43"/>
      <c r="HN505" s="43"/>
      <c r="HO505" s="43"/>
      <c r="HP505" s="43"/>
      <c r="HQ505" s="43"/>
      <c r="HR505" s="43"/>
      <c r="HS505" s="43"/>
      <c r="HT505" s="43"/>
      <c r="HU505" s="43"/>
      <c r="HV505" s="43"/>
      <c r="HW505" s="43"/>
      <c r="HX505" s="43"/>
      <c r="HY505" s="43"/>
      <c r="HZ505" s="43"/>
      <c r="IA505" s="43"/>
      <c r="IB505" s="43"/>
      <c r="IC505" s="43"/>
      <c r="ID505" s="43"/>
      <c r="IE505" s="43"/>
      <c r="IF505" s="43"/>
      <c r="IG505" s="43"/>
      <c r="IH505" s="43"/>
      <c r="II505" s="43"/>
      <c r="IJ505" s="43"/>
      <c r="IK505" s="43"/>
      <c r="IL505" s="43"/>
      <c r="IM505" s="43"/>
      <c r="IN505" s="43"/>
      <c r="IO505" s="43"/>
      <c r="IP505" s="43"/>
      <c r="IQ505" s="43"/>
      <c r="IR505" s="43"/>
      <c r="IS505" s="43"/>
      <c r="IT505" s="43"/>
      <c r="IU505" s="43"/>
    </row>
    <row r="506" spans="1:255" ht="16.5">
      <c r="A506" s="569" t="s">
        <v>3498</v>
      </c>
      <c r="B506" s="570"/>
      <c r="C506" s="570"/>
      <c r="D506" s="570"/>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43"/>
      <c r="CU506" s="43"/>
      <c r="CV506" s="43"/>
      <c r="CW506" s="43"/>
      <c r="CX506" s="43"/>
      <c r="CY506" s="43"/>
      <c r="CZ506" s="43"/>
      <c r="DA506" s="43"/>
      <c r="DB506" s="43"/>
      <c r="DC506" s="43"/>
      <c r="DD506" s="43"/>
      <c r="DE506" s="43"/>
      <c r="DF506" s="43"/>
      <c r="DG506" s="43"/>
      <c r="DH506" s="43"/>
      <c r="DI506" s="43"/>
      <c r="DJ506" s="43"/>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43"/>
      <c r="EJ506" s="43"/>
      <c r="EK506" s="43"/>
      <c r="EL506" s="43"/>
      <c r="EM506" s="43"/>
      <c r="EN506" s="43"/>
      <c r="EO506" s="43"/>
      <c r="EP506" s="43"/>
      <c r="EQ506" s="43"/>
      <c r="ER506" s="43"/>
      <c r="ES506" s="43"/>
      <c r="ET506" s="43"/>
      <c r="EU506" s="43"/>
      <c r="EV506" s="43"/>
      <c r="EW506" s="43"/>
      <c r="EX506" s="43"/>
      <c r="EY506" s="43"/>
      <c r="EZ506" s="43"/>
      <c r="FA506" s="43"/>
      <c r="FB506" s="43"/>
      <c r="FC506" s="43"/>
      <c r="FD506" s="43"/>
      <c r="FE506" s="43"/>
      <c r="FF506" s="43"/>
      <c r="FG506" s="43"/>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43"/>
      <c r="HD506" s="43"/>
      <c r="HE506" s="43"/>
      <c r="HF506" s="43"/>
      <c r="HG506" s="43"/>
      <c r="HH506" s="43"/>
      <c r="HI506" s="43"/>
      <c r="HJ506" s="43"/>
      <c r="HK506" s="43"/>
      <c r="HL506" s="43"/>
      <c r="HM506" s="43"/>
      <c r="HN506" s="43"/>
      <c r="HO506" s="43"/>
      <c r="HP506" s="43"/>
      <c r="HQ506" s="43"/>
      <c r="HR506" s="43"/>
      <c r="HS506" s="43"/>
      <c r="HT506" s="43"/>
      <c r="HU506" s="43"/>
      <c r="HV506" s="43"/>
      <c r="HW506" s="43"/>
      <c r="HX506" s="43"/>
      <c r="HY506" s="43"/>
      <c r="HZ506" s="43"/>
      <c r="IA506" s="43"/>
      <c r="IB506" s="43"/>
      <c r="IC506" s="43"/>
      <c r="ID506" s="43"/>
      <c r="IE506" s="43"/>
      <c r="IF506" s="43"/>
      <c r="IG506" s="43"/>
      <c r="IH506" s="43"/>
      <c r="II506" s="43"/>
      <c r="IJ506" s="43"/>
      <c r="IK506" s="43"/>
      <c r="IL506" s="43"/>
      <c r="IM506" s="43"/>
      <c r="IN506" s="43"/>
      <c r="IO506" s="43"/>
      <c r="IP506" s="43"/>
      <c r="IQ506" s="43"/>
      <c r="IR506" s="43"/>
      <c r="IS506" s="43"/>
      <c r="IT506" s="43"/>
      <c r="IU506" s="43"/>
    </row>
    <row r="507" spans="1:255" ht="16.5">
      <c r="A507" s="569" t="s">
        <v>3499</v>
      </c>
      <c r="B507" s="570"/>
      <c r="C507" s="570"/>
      <c r="D507" s="570"/>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43"/>
      <c r="CU507" s="43"/>
      <c r="CV507" s="43"/>
      <c r="CW507" s="43"/>
      <c r="CX507" s="43"/>
      <c r="CY507" s="43"/>
      <c r="CZ507" s="43"/>
      <c r="DA507" s="43"/>
      <c r="DB507" s="43"/>
      <c r="DC507" s="43"/>
      <c r="DD507" s="43"/>
      <c r="DE507" s="43"/>
      <c r="DF507" s="43"/>
      <c r="DG507" s="43"/>
      <c r="DH507" s="43"/>
      <c r="DI507" s="43"/>
      <c r="DJ507" s="43"/>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43"/>
      <c r="EJ507" s="43"/>
      <c r="EK507" s="43"/>
      <c r="EL507" s="43"/>
      <c r="EM507" s="43"/>
      <c r="EN507" s="43"/>
      <c r="EO507" s="43"/>
      <c r="EP507" s="43"/>
      <c r="EQ507" s="43"/>
      <c r="ER507" s="43"/>
      <c r="ES507" s="43"/>
      <c r="ET507" s="43"/>
      <c r="EU507" s="43"/>
      <c r="EV507" s="43"/>
      <c r="EW507" s="43"/>
      <c r="EX507" s="43"/>
      <c r="EY507" s="43"/>
      <c r="EZ507" s="43"/>
      <c r="FA507" s="43"/>
      <c r="FB507" s="43"/>
      <c r="FC507" s="43"/>
      <c r="FD507" s="43"/>
      <c r="FE507" s="43"/>
      <c r="FF507" s="43"/>
      <c r="FG507" s="43"/>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43"/>
      <c r="HD507" s="43"/>
      <c r="HE507" s="43"/>
      <c r="HF507" s="43"/>
      <c r="HG507" s="43"/>
      <c r="HH507" s="43"/>
      <c r="HI507" s="43"/>
      <c r="HJ507" s="43"/>
      <c r="HK507" s="43"/>
      <c r="HL507" s="43"/>
      <c r="HM507" s="43"/>
      <c r="HN507" s="43"/>
      <c r="HO507" s="43"/>
      <c r="HP507" s="43"/>
      <c r="HQ507" s="43"/>
      <c r="HR507" s="43"/>
      <c r="HS507" s="43"/>
      <c r="HT507" s="43"/>
      <c r="HU507" s="43"/>
      <c r="HV507" s="43"/>
      <c r="HW507" s="43"/>
      <c r="HX507" s="43"/>
      <c r="HY507" s="43"/>
      <c r="HZ507" s="43"/>
      <c r="IA507" s="43"/>
      <c r="IB507" s="43"/>
      <c r="IC507" s="43"/>
      <c r="ID507" s="43"/>
      <c r="IE507" s="43"/>
      <c r="IF507" s="43"/>
      <c r="IG507" s="43"/>
      <c r="IH507" s="43"/>
      <c r="II507" s="43"/>
      <c r="IJ507" s="43"/>
      <c r="IK507" s="43"/>
      <c r="IL507" s="43"/>
      <c r="IM507" s="43"/>
      <c r="IN507" s="43"/>
      <c r="IO507" s="43"/>
      <c r="IP507" s="43"/>
      <c r="IQ507" s="43"/>
      <c r="IR507" s="43"/>
      <c r="IS507" s="43"/>
      <c r="IT507" s="43"/>
      <c r="IU507" s="43"/>
    </row>
    <row r="508" spans="1:255" ht="16.5">
      <c r="A508" s="688" t="s">
        <v>3504</v>
      </c>
      <c r="B508" s="690"/>
      <c r="C508" s="691">
        <f>DATE(2020,8,31)</f>
        <v>44074</v>
      </c>
      <c r="D508" s="688" t="s">
        <v>1415</v>
      </c>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43"/>
      <c r="CU508" s="43"/>
      <c r="CV508" s="43"/>
      <c r="CW508" s="43"/>
      <c r="CX508" s="43"/>
      <c r="CY508" s="43"/>
      <c r="CZ508" s="43"/>
      <c r="DA508" s="43"/>
      <c r="DB508" s="43"/>
      <c r="DC508" s="43"/>
      <c r="DD508" s="43"/>
      <c r="DE508" s="43"/>
      <c r="DF508" s="43"/>
      <c r="DG508" s="43"/>
      <c r="DH508" s="43"/>
      <c r="DI508" s="43"/>
      <c r="DJ508" s="43"/>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43"/>
      <c r="EJ508" s="43"/>
      <c r="EK508" s="43"/>
      <c r="EL508" s="43"/>
      <c r="EM508" s="43"/>
      <c r="EN508" s="43"/>
      <c r="EO508" s="43"/>
      <c r="EP508" s="43"/>
      <c r="EQ508" s="43"/>
      <c r="ER508" s="43"/>
      <c r="ES508" s="43"/>
      <c r="ET508" s="43"/>
      <c r="EU508" s="43"/>
      <c r="EV508" s="43"/>
      <c r="EW508" s="43"/>
      <c r="EX508" s="43"/>
      <c r="EY508" s="43"/>
      <c r="EZ508" s="43"/>
      <c r="FA508" s="43"/>
      <c r="FB508" s="43"/>
      <c r="FC508" s="43"/>
      <c r="FD508" s="43"/>
      <c r="FE508" s="43"/>
      <c r="FF508" s="43"/>
      <c r="FG508" s="43"/>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43"/>
      <c r="HD508" s="43"/>
      <c r="HE508" s="43"/>
      <c r="HF508" s="43"/>
      <c r="HG508" s="43"/>
      <c r="HH508" s="43"/>
      <c r="HI508" s="43"/>
      <c r="HJ508" s="43"/>
      <c r="HK508" s="43"/>
      <c r="HL508" s="43"/>
      <c r="HM508" s="43"/>
      <c r="HN508" s="43"/>
      <c r="HO508" s="43"/>
      <c r="HP508" s="43"/>
      <c r="HQ508" s="43"/>
      <c r="HR508" s="43"/>
      <c r="HS508" s="43"/>
      <c r="HT508" s="43"/>
      <c r="HU508" s="43"/>
      <c r="HV508" s="43"/>
      <c r="HW508" s="43"/>
      <c r="HX508" s="43"/>
      <c r="HY508" s="43"/>
      <c r="HZ508" s="43"/>
      <c r="IA508" s="43"/>
      <c r="IB508" s="43"/>
      <c r="IC508" s="43"/>
      <c r="ID508" s="43"/>
      <c r="IE508" s="43"/>
      <c r="IF508" s="43"/>
      <c r="IG508" s="43"/>
      <c r="IH508" s="43"/>
      <c r="II508" s="43"/>
      <c r="IJ508" s="43"/>
      <c r="IK508" s="43"/>
      <c r="IL508" s="43"/>
      <c r="IM508" s="43"/>
      <c r="IN508" s="43"/>
      <c r="IO508" s="43"/>
      <c r="IP508" s="43"/>
      <c r="IQ508" s="43"/>
      <c r="IR508" s="43"/>
      <c r="IS508" s="43"/>
      <c r="IT508" s="43"/>
      <c r="IU508" s="43"/>
    </row>
    <row r="509" spans="1:255" ht="16.5">
      <c r="A509" s="569" t="s">
        <v>3505</v>
      </c>
      <c r="B509" s="570"/>
      <c r="C509" s="570"/>
      <c r="D509" s="570"/>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43"/>
      <c r="CU509" s="43"/>
      <c r="CV509" s="43"/>
      <c r="CW509" s="43"/>
      <c r="CX509" s="43"/>
      <c r="CY509" s="43"/>
      <c r="CZ509" s="43"/>
      <c r="DA509" s="43"/>
      <c r="DB509" s="43"/>
      <c r="DC509" s="43"/>
      <c r="DD509" s="43"/>
      <c r="DE509" s="43"/>
      <c r="DF509" s="43"/>
      <c r="DG509" s="43"/>
      <c r="DH509" s="43"/>
      <c r="DI509" s="43"/>
      <c r="DJ509" s="43"/>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43"/>
      <c r="EJ509" s="43"/>
      <c r="EK509" s="43"/>
      <c r="EL509" s="43"/>
      <c r="EM509" s="43"/>
      <c r="EN509" s="43"/>
      <c r="EO509" s="43"/>
      <c r="EP509" s="43"/>
      <c r="EQ509" s="43"/>
      <c r="ER509" s="43"/>
      <c r="ES509" s="43"/>
      <c r="ET509" s="43"/>
      <c r="EU509" s="43"/>
      <c r="EV509" s="43"/>
      <c r="EW509" s="43"/>
      <c r="EX509" s="43"/>
      <c r="EY509" s="43"/>
      <c r="EZ509" s="43"/>
      <c r="FA509" s="43"/>
      <c r="FB509" s="43"/>
      <c r="FC509" s="43"/>
      <c r="FD509" s="43"/>
      <c r="FE509" s="43"/>
      <c r="FF509" s="43"/>
      <c r="FG509" s="43"/>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43"/>
      <c r="HD509" s="43"/>
      <c r="HE509" s="43"/>
      <c r="HF509" s="43"/>
      <c r="HG509" s="43"/>
      <c r="HH509" s="43"/>
      <c r="HI509" s="43"/>
      <c r="HJ509" s="43"/>
      <c r="HK509" s="43"/>
      <c r="HL509" s="43"/>
      <c r="HM509" s="43"/>
      <c r="HN509" s="43"/>
      <c r="HO509" s="43"/>
      <c r="HP509" s="43"/>
      <c r="HQ509" s="43"/>
      <c r="HR509" s="43"/>
      <c r="HS509" s="43"/>
      <c r="HT509" s="43"/>
      <c r="HU509" s="43"/>
      <c r="HV509" s="43"/>
      <c r="HW509" s="43"/>
      <c r="HX509" s="43"/>
      <c r="HY509" s="43"/>
      <c r="HZ509" s="43"/>
      <c r="IA509" s="43"/>
      <c r="IB509" s="43"/>
      <c r="IC509" s="43"/>
      <c r="ID509" s="43"/>
      <c r="IE509" s="43"/>
      <c r="IF509" s="43"/>
      <c r="IG509" s="43"/>
      <c r="IH509" s="43"/>
      <c r="II509" s="43"/>
      <c r="IJ509" s="43"/>
      <c r="IK509" s="43"/>
      <c r="IL509" s="43"/>
      <c r="IM509" s="43"/>
      <c r="IN509" s="43"/>
      <c r="IO509" s="43"/>
      <c r="IP509" s="43"/>
      <c r="IQ509" s="43"/>
      <c r="IR509" s="43"/>
      <c r="IS509" s="43"/>
      <c r="IT509" s="43"/>
      <c r="IU509" s="43"/>
    </row>
    <row r="510" spans="1:255" ht="16.5">
      <c r="A510" s="601" t="s">
        <v>3508</v>
      </c>
      <c r="B510" s="570"/>
      <c r="C510" s="570"/>
      <c r="D510" s="570"/>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43"/>
      <c r="CU510" s="43"/>
      <c r="CV510" s="43"/>
      <c r="CW510" s="43"/>
      <c r="CX510" s="43"/>
      <c r="CY510" s="43"/>
      <c r="CZ510" s="43"/>
      <c r="DA510" s="43"/>
      <c r="DB510" s="43"/>
      <c r="DC510" s="43"/>
      <c r="DD510" s="43"/>
      <c r="DE510" s="43"/>
      <c r="DF510" s="43"/>
      <c r="DG510" s="43"/>
      <c r="DH510" s="43"/>
      <c r="DI510" s="43"/>
      <c r="DJ510" s="43"/>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43"/>
      <c r="EJ510" s="43"/>
      <c r="EK510" s="43"/>
      <c r="EL510" s="43"/>
      <c r="EM510" s="43"/>
      <c r="EN510" s="43"/>
      <c r="EO510" s="43"/>
      <c r="EP510" s="43"/>
      <c r="EQ510" s="43"/>
      <c r="ER510" s="43"/>
      <c r="ES510" s="43"/>
      <c r="ET510" s="43"/>
      <c r="EU510" s="43"/>
      <c r="EV510" s="43"/>
      <c r="EW510" s="43"/>
      <c r="EX510" s="43"/>
      <c r="EY510" s="43"/>
      <c r="EZ510" s="43"/>
      <c r="FA510" s="43"/>
      <c r="FB510" s="43"/>
      <c r="FC510" s="43"/>
      <c r="FD510" s="43"/>
      <c r="FE510" s="43"/>
      <c r="FF510" s="43"/>
      <c r="FG510" s="43"/>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43"/>
      <c r="HD510" s="43"/>
      <c r="HE510" s="43"/>
      <c r="HF510" s="43"/>
      <c r="HG510" s="43"/>
      <c r="HH510" s="43"/>
      <c r="HI510" s="43"/>
      <c r="HJ510" s="43"/>
      <c r="HK510" s="43"/>
      <c r="HL510" s="43"/>
      <c r="HM510" s="43"/>
      <c r="HN510" s="43"/>
      <c r="HO510" s="43"/>
      <c r="HP510" s="43"/>
      <c r="HQ510" s="43"/>
      <c r="HR510" s="43"/>
      <c r="HS510" s="43"/>
      <c r="HT510" s="43"/>
      <c r="HU510" s="43"/>
      <c r="HV510" s="43"/>
      <c r="HW510" s="43"/>
      <c r="HX510" s="43"/>
      <c r="HY510" s="43"/>
      <c r="HZ510" s="43"/>
      <c r="IA510" s="43"/>
      <c r="IB510" s="43"/>
      <c r="IC510" s="43"/>
      <c r="ID510" s="43"/>
      <c r="IE510" s="43"/>
      <c r="IF510" s="43"/>
      <c r="IG510" s="43"/>
      <c r="IH510" s="43"/>
      <c r="II510" s="43"/>
      <c r="IJ510" s="43"/>
      <c r="IK510" s="43"/>
      <c r="IL510" s="43"/>
      <c r="IM510" s="43"/>
      <c r="IN510" s="43"/>
      <c r="IO510" s="43"/>
      <c r="IP510" s="43"/>
      <c r="IQ510" s="43"/>
      <c r="IR510" s="43"/>
      <c r="IS510" s="43"/>
      <c r="IT510" s="43"/>
      <c r="IU510" s="43"/>
    </row>
    <row r="511" spans="1:255" ht="16.5">
      <c r="A511" s="688" t="s">
        <v>3516</v>
      </c>
      <c r="B511" s="690"/>
      <c r="C511" s="691">
        <f>DATE(2020,8,31)</f>
        <v>44074</v>
      </c>
      <c r="D511" s="688" t="s">
        <v>1415</v>
      </c>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43"/>
      <c r="CU511" s="43"/>
      <c r="CV511" s="43"/>
      <c r="CW511" s="43"/>
      <c r="CX511" s="43"/>
      <c r="CY511" s="43"/>
      <c r="CZ511" s="43"/>
      <c r="DA511" s="43"/>
      <c r="DB511" s="43"/>
      <c r="DC511" s="43"/>
      <c r="DD511" s="43"/>
      <c r="DE511" s="43"/>
      <c r="DF511" s="43"/>
      <c r="DG511" s="43"/>
      <c r="DH511" s="43"/>
      <c r="DI511" s="43"/>
      <c r="DJ511" s="43"/>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43"/>
      <c r="EJ511" s="43"/>
      <c r="EK511" s="43"/>
      <c r="EL511" s="43"/>
      <c r="EM511" s="43"/>
      <c r="EN511" s="43"/>
      <c r="EO511" s="43"/>
      <c r="EP511" s="43"/>
      <c r="EQ511" s="43"/>
      <c r="ER511" s="43"/>
      <c r="ES511" s="43"/>
      <c r="ET511" s="43"/>
      <c r="EU511" s="43"/>
      <c r="EV511" s="43"/>
      <c r="EW511" s="43"/>
      <c r="EX511" s="43"/>
      <c r="EY511" s="43"/>
      <c r="EZ511" s="43"/>
      <c r="FA511" s="43"/>
      <c r="FB511" s="43"/>
      <c r="FC511" s="43"/>
      <c r="FD511" s="43"/>
      <c r="FE511" s="43"/>
      <c r="FF511" s="43"/>
      <c r="FG511" s="43"/>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43"/>
      <c r="HD511" s="43"/>
      <c r="HE511" s="43"/>
      <c r="HF511" s="43"/>
      <c r="HG511" s="43"/>
      <c r="HH511" s="43"/>
      <c r="HI511" s="43"/>
      <c r="HJ511" s="43"/>
      <c r="HK511" s="43"/>
      <c r="HL511" s="43"/>
      <c r="HM511" s="43"/>
      <c r="HN511" s="43"/>
      <c r="HO511" s="43"/>
      <c r="HP511" s="43"/>
      <c r="HQ511" s="43"/>
      <c r="HR511" s="43"/>
      <c r="HS511" s="43"/>
      <c r="HT511" s="43"/>
      <c r="HU511" s="43"/>
      <c r="HV511" s="43"/>
      <c r="HW511" s="43"/>
      <c r="HX511" s="43"/>
      <c r="HY511" s="43"/>
      <c r="HZ511" s="43"/>
      <c r="IA511" s="43"/>
      <c r="IB511" s="43"/>
      <c r="IC511" s="43"/>
      <c r="ID511" s="43"/>
      <c r="IE511" s="43"/>
      <c r="IF511" s="43"/>
      <c r="IG511" s="43"/>
      <c r="IH511" s="43"/>
      <c r="II511" s="43"/>
      <c r="IJ511" s="43"/>
      <c r="IK511" s="43"/>
      <c r="IL511" s="43"/>
      <c r="IM511" s="43"/>
      <c r="IN511" s="43"/>
      <c r="IO511" s="43"/>
      <c r="IP511" s="43"/>
      <c r="IQ511" s="43"/>
      <c r="IR511" s="43"/>
      <c r="IS511" s="43"/>
      <c r="IT511" s="43"/>
      <c r="IU511" s="43"/>
    </row>
    <row r="512" spans="1:255" ht="16.5">
      <c r="A512" s="569" t="s">
        <v>3517</v>
      </c>
      <c r="B512" s="570"/>
      <c r="C512" s="570"/>
      <c r="D512" s="570"/>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43"/>
      <c r="CU512" s="43"/>
      <c r="CV512" s="43"/>
      <c r="CW512" s="43"/>
      <c r="CX512" s="43"/>
      <c r="CY512" s="43"/>
      <c r="CZ512" s="43"/>
      <c r="DA512" s="43"/>
      <c r="DB512" s="43"/>
      <c r="DC512" s="43"/>
      <c r="DD512" s="43"/>
      <c r="DE512" s="43"/>
      <c r="DF512" s="43"/>
      <c r="DG512" s="43"/>
      <c r="DH512" s="43"/>
      <c r="DI512" s="43"/>
      <c r="DJ512" s="43"/>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43"/>
      <c r="EJ512" s="43"/>
      <c r="EK512" s="43"/>
      <c r="EL512" s="43"/>
      <c r="EM512" s="43"/>
      <c r="EN512" s="43"/>
      <c r="EO512" s="43"/>
      <c r="EP512" s="43"/>
      <c r="EQ512" s="43"/>
      <c r="ER512" s="43"/>
      <c r="ES512" s="43"/>
      <c r="ET512" s="43"/>
      <c r="EU512" s="43"/>
      <c r="EV512" s="43"/>
      <c r="EW512" s="43"/>
      <c r="EX512" s="43"/>
      <c r="EY512" s="43"/>
      <c r="EZ512" s="43"/>
      <c r="FA512" s="43"/>
      <c r="FB512" s="43"/>
      <c r="FC512" s="43"/>
      <c r="FD512" s="43"/>
      <c r="FE512" s="43"/>
      <c r="FF512" s="43"/>
      <c r="FG512" s="43"/>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43"/>
      <c r="HD512" s="43"/>
      <c r="HE512" s="43"/>
      <c r="HF512" s="43"/>
      <c r="HG512" s="43"/>
      <c r="HH512" s="43"/>
      <c r="HI512" s="43"/>
      <c r="HJ512" s="43"/>
      <c r="HK512" s="43"/>
      <c r="HL512" s="43"/>
      <c r="HM512" s="43"/>
      <c r="HN512" s="43"/>
      <c r="HO512" s="43"/>
      <c r="HP512" s="43"/>
      <c r="HQ512" s="43"/>
      <c r="HR512" s="43"/>
      <c r="HS512" s="43"/>
      <c r="HT512" s="43"/>
      <c r="HU512" s="43"/>
      <c r="HV512" s="43"/>
      <c r="HW512" s="43"/>
      <c r="HX512" s="43"/>
      <c r="HY512" s="43"/>
      <c r="HZ512" s="43"/>
      <c r="IA512" s="43"/>
      <c r="IB512" s="43"/>
      <c r="IC512" s="43"/>
      <c r="ID512" s="43"/>
      <c r="IE512" s="43"/>
      <c r="IF512" s="43"/>
      <c r="IG512" s="43"/>
      <c r="IH512" s="43"/>
      <c r="II512" s="43"/>
      <c r="IJ512" s="43"/>
      <c r="IK512" s="43"/>
      <c r="IL512" s="43"/>
      <c r="IM512" s="43"/>
      <c r="IN512" s="43"/>
      <c r="IO512" s="43"/>
      <c r="IP512" s="43"/>
      <c r="IQ512" s="43"/>
      <c r="IR512" s="43"/>
      <c r="IS512" s="43"/>
      <c r="IT512" s="43"/>
      <c r="IU512" s="43"/>
    </row>
    <row r="513" spans="1:255" ht="16.5">
      <c r="A513" s="569" t="s">
        <v>3520</v>
      </c>
      <c r="B513" s="570"/>
      <c r="C513" s="570"/>
      <c r="D513" s="570"/>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43"/>
      <c r="CU513" s="43"/>
      <c r="CV513" s="43"/>
      <c r="CW513" s="43"/>
      <c r="CX513" s="43"/>
      <c r="CY513" s="43"/>
      <c r="CZ513" s="43"/>
      <c r="DA513" s="43"/>
      <c r="DB513" s="43"/>
      <c r="DC513" s="43"/>
      <c r="DD513" s="43"/>
      <c r="DE513" s="43"/>
      <c r="DF513" s="43"/>
      <c r="DG513" s="43"/>
      <c r="DH513" s="43"/>
      <c r="DI513" s="43"/>
      <c r="DJ513" s="43"/>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43"/>
      <c r="EJ513" s="43"/>
      <c r="EK513" s="43"/>
      <c r="EL513" s="43"/>
      <c r="EM513" s="43"/>
      <c r="EN513" s="43"/>
      <c r="EO513" s="43"/>
      <c r="EP513" s="43"/>
      <c r="EQ513" s="43"/>
      <c r="ER513" s="43"/>
      <c r="ES513" s="43"/>
      <c r="ET513" s="43"/>
      <c r="EU513" s="43"/>
      <c r="EV513" s="43"/>
      <c r="EW513" s="43"/>
      <c r="EX513" s="43"/>
      <c r="EY513" s="43"/>
      <c r="EZ513" s="43"/>
      <c r="FA513" s="43"/>
      <c r="FB513" s="43"/>
      <c r="FC513" s="43"/>
      <c r="FD513" s="43"/>
      <c r="FE513" s="43"/>
      <c r="FF513" s="43"/>
      <c r="FG513" s="43"/>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43"/>
      <c r="HD513" s="43"/>
      <c r="HE513" s="43"/>
      <c r="HF513" s="43"/>
      <c r="HG513" s="43"/>
      <c r="HH513" s="43"/>
      <c r="HI513" s="43"/>
      <c r="HJ513" s="43"/>
      <c r="HK513" s="43"/>
      <c r="HL513" s="43"/>
      <c r="HM513" s="43"/>
      <c r="HN513" s="43"/>
      <c r="HO513" s="43"/>
      <c r="HP513" s="43"/>
      <c r="HQ513" s="43"/>
      <c r="HR513" s="43"/>
      <c r="HS513" s="43"/>
      <c r="HT513" s="43"/>
      <c r="HU513" s="43"/>
      <c r="HV513" s="43"/>
      <c r="HW513" s="43"/>
      <c r="HX513" s="43"/>
      <c r="HY513" s="43"/>
      <c r="HZ513" s="43"/>
      <c r="IA513" s="43"/>
      <c r="IB513" s="43"/>
      <c r="IC513" s="43"/>
      <c r="ID513" s="43"/>
      <c r="IE513" s="43"/>
      <c r="IF513" s="43"/>
      <c r="IG513" s="43"/>
      <c r="IH513" s="43"/>
      <c r="II513" s="43"/>
      <c r="IJ513" s="43"/>
      <c r="IK513" s="43"/>
      <c r="IL513" s="43"/>
      <c r="IM513" s="43"/>
      <c r="IN513" s="43"/>
      <c r="IO513" s="43"/>
      <c r="IP513" s="43"/>
      <c r="IQ513" s="43"/>
      <c r="IR513" s="43"/>
      <c r="IS513" s="43"/>
      <c r="IT513" s="43"/>
      <c r="IU513" s="43"/>
    </row>
    <row r="514" spans="1:255" ht="16.5">
      <c r="A514" s="688" t="s">
        <v>3525</v>
      </c>
      <c r="B514" s="690"/>
      <c r="C514" s="691">
        <f>DATE(2020,9,2)</f>
        <v>44076</v>
      </c>
      <c r="D514" s="688" t="s">
        <v>1415</v>
      </c>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43"/>
      <c r="CU514" s="43"/>
      <c r="CV514" s="43"/>
      <c r="CW514" s="43"/>
      <c r="CX514" s="43"/>
      <c r="CY514" s="43"/>
      <c r="CZ514" s="43"/>
      <c r="DA514" s="43"/>
      <c r="DB514" s="43"/>
      <c r="DC514" s="43"/>
      <c r="DD514" s="43"/>
      <c r="DE514" s="43"/>
      <c r="DF514" s="43"/>
      <c r="DG514" s="43"/>
      <c r="DH514" s="43"/>
      <c r="DI514" s="43"/>
      <c r="DJ514" s="43"/>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43"/>
      <c r="EJ514" s="43"/>
      <c r="EK514" s="43"/>
      <c r="EL514" s="43"/>
      <c r="EM514" s="43"/>
      <c r="EN514" s="43"/>
      <c r="EO514" s="43"/>
      <c r="EP514" s="43"/>
      <c r="EQ514" s="43"/>
      <c r="ER514" s="43"/>
      <c r="ES514" s="43"/>
      <c r="ET514" s="43"/>
      <c r="EU514" s="43"/>
      <c r="EV514" s="43"/>
      <c r="EW514" s="43"/>
      <c r="EX514" s="43"/>
      <c r="EY514" s="43"/>
      <c r="EZ514" s="43"/>
      <c r="FA514" s="43"/>
      <c r="FB514" s="43"/>
      <c r="FC514" s="43"/>
      <c r="FD514" s="43"/>
      <c r="FE514" s="43"/>
      <c r="FF514" s="43"/>
      <c r="FG514" s="43"/>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43"/>
      <c r="HD514" s="43"/>
      <c r="HE514" s="43"/>
      <c r="HF514" s="43"/>
      <c r="HG514" s="43"/>
      <c r="HH514" s="43"/>
      <c r="HI514" s="43"/>
      <c r="HJ514" s="43"/>
      <c r="HK514" s="43"/>
      <c r="HL514" s="43"/>
      <c r="HM514" s="43"/>
      <c r="HN514" s="43"/>
      <c r="HO514" s="43"/>
      <c r="HP514" s="43"/>
      <c r="HQ514" s="43"/>
      <c r="HR514" s="43"/>
      <c r="HS514" s="43"/>
      <c r="HT514" s="43"/>
      <c r="HU514" s="43"/>
      <c r="HV514" s="43"/>
      <c r="HW514" s="43"/>
      <c r="HX514" s="43"/>
      <c r="HY514" s="43"/>
      <c r="HZ514" s="43"/>
      <c r="IA514" s="43"/>
      <c r="IB514" s="43"/>
      <c r="IC514" s="43"/>
      <c r="ID514" s="43"/>
      <c r="IE514" s="43"/>
      <c r="IF514" s="43"/>
      <c r="IG514" s="43"/>
      <c r="IH514" s="43"/>
      <c r="II514" s="43"/>
      <c r="IJ514" s="43"/>
      <c r="IK514" s="43"/>
      <c r="IL514" s="43"/>
      <c r="IM514" s="43"/>
      <c r="IN514" s="43"/>
      <c r="IO514" s="43"/>
      <c r="IP514" s="43"/>
      <c r="IQ514" s="43"/>
      <c r="IR514" s="43"/>
      <c r="IS514" s="43"/>
      <c r="IT514" s="43"/>
      <c r="IU514" s="43"/>
    </row>
    <row r="515" spans="1:255" ht="16.5">
      <c r="A515" s="601" t="s">
        <v>3532</v>
      </c>
      <c r="B515" s="570"/>
      <c r="C515" s="570"/>
      <c r="D515" s="570"/>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43"/>
      <c r="CU515" s="43"/>
      <c r="CV515" s="43"/>
      <c r="CW515" s="43"/>
      <c r="CX515" s="43"/>
      <c r="CY515" s="43"/>
      <c r="CZ515" s="43"/>
      <c r="DA515" s="43"/>
      <c r="DB515" s="43"/>
      <c r="DC515" s="43"/>
      <c r="DD515" s="43"/>
      <c r="DE515" s="43"/>
      <c r="DF515" s="43"/>
      <c r="DG515" s="43"/>
      <c r="DH515" s="43"/>
      <c r="DI515" s="43"/>
      <c r="DJ515" s="43"/>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43"/>
      <c r="EJ515" s="43"/>
      <c r="EK515" s="43"/>
      <c r="EL515" s="43"/>
      <c r="EM515" s="43"/>
      <c r="EN515" s="43"/>
      <c r="EO515" s="43"/>
      <c r="EP515" s="43"/>
      <c r="EQ515" s="43"/>
      <c r="ER515" s="43"/>
      <c r="ES515" s="43"/>
      <c r="ET515" s="43"/>
      <c r="EU515" s="43"/>
      <c r="EV515" s="43"/>
      <c r="EW515" s="43"/>
      <c r="EX515" s="43"/>
      <c r="EY515" s="43"/>
      <c r="EZ515" s="43"/>
      <c r="FA515" s="43"/>
      <c r="FB515" s="43"/>
      <c r="FC515" s="43"/>
      <c r="FD515" s="43"/>
      <c r="FE515" s="43"/>
      <c r="FF515" s="43"/>
      <c r="FG515" s="43"/>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43"/>
      <c r="HD515" s="43"/>
      <c r="HE515" s="43"/>
      <c r="HF515" s="43"/>
      <c r="HG515" s="43"/>
      <c r="HH515" s="43"/>
      <c r="HI515" s="43"/>
      <c r="HJ515" s="43"/>
      <c r="HK515" s="43"/>
      <c r="HL515" s="43"/>
      <c r="HM515" s="43"/>
      <c r="HN515" s="43"/>
      <c r="HO515" s="43"/>
      <c r="HP515" s="43"/>
      <c r="HQ515" s="43"/>
      <c r="HR515" s="43"/>
      <c r="HS515" s="43"/>
      <c r="HT515" s="43"/>
      <c r="HU515" s="43"/>
      <c r="HV515" s="43"/>
      <c r="HW515" s="43"/>
      <c r="HX515" s="43"/>
      <c r="HY515" s="43"/>
      <c r="HZ515" s="43"/>
      <c r="IA515" s="43"/>
      <c r="IB515" s="43"/>
      <c r="IC515" s="43"/>
      <c r="ID515" s="43"/>
      <c r="IE515" s="43"/>
      <c r="IF515" s="43"/>
      <c r="IG515" s="43"/>
      <c r="IH515" s="43"/>
      <c r="II515" s="43"/>
      <c r="IJ515" s="43"/>
      <c r="IK515" s="43"/>
      <c r="IL515" s="43"/>
      <c r="IM515" s="43"/>
      <c r="IN515" s="43"/>
      <c r="IO515" s="43"/>
      <c r="IP515" s="43"/>
      <c r="IQ515" s="43"/>
      <c r="IR515" s="43"/>
      <c r="IS515" s="43"/>
      <c r="IT515" s="43"/>
      <c r="IU515" s="43"/>
    </row>
    <row r="516" spans="1:255" ht="16.5">
      <c r="A516" s="569"/>
      <c r="B516" s="570"/>
      <c r="C516" s="570"/>
      <c r="D516" s="570"/>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43"/>
      <c r="CU516" s="43"/>
      <c r="CV516" s="43"/>
      <c r="CW516" s="43"/>
      <c r="CX516" s="43"/>
      <c r="CY516" s="43"/>
      <c r="CZ516" s="43"/>
      <c r="DA516" s="43"/>
      <c r="DB516" s="43"/>
      <c r="DC516" s="43"/>
      <c r="DD516" s="43"/>
      <c r="DE516" s="43"/>
      <c r="DF516" s="43"/>
      <c r="DG516" s="43"/>
      <c r="DH516" s="43"/>
      <c r="DI516" s="43"/>
      <c r="DJ516" s="43"/>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43"/>
      <c r="EJ516" s="43"/>
      <c r="EK516" s="43"/>
      <c r="EL516" s="43"/>
      <c r="EM516" s="43"/>
      <c r="EN516" s="43"/>
      <c r="EO516" s="43"/>
      <c r="EP516" s="43"/>
      <c r="EQ516" s="43"/>
      <c r="ER516" s="43"/>
      <c r="ES516" s="43"/>
      <c r="ET516" s="43"/>
      <c r="EU516" s="43"/>
      <c r="EV516" s="43"/>
      <c r="EW516" s="43"/>
      <c r="EX516" s="43"/>
      <c r="EY516" s="43"/>
      <c r="EZ516" s="43"/>
      <c r="FA516" s="43"/>
      <c r="FB516" s="43"/>
      <c r="FC516" s="43"/>
      <c r="FD516" s="43"/>
      <c r="FE516" s="43"/>
      <c r="FF516" s="43"/>
      <c r="FG516" s="43"/>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43"/>
      <c r="HD516" s="43"/>
      <c r="HE516" s="43"/>
      <c r="HF516" s="43"/>
      <c r="HG516" s="43"/>
      <c r="HH516" s="43"/>
      <c r="HI516" s="43"/>
      <c r="HJ516" s="43"/>
      <c r="HK516" s="43"/>
      <c r="HL516" s="43"/>
      <c r="HM516" s="43"/>
      <c r="HN516" s="43"/>
      <c r="HO516" s="43"/>
      <c r="HP516" s="43"/>
      <c r="HQ516" s="43"/>
      <c r="HR516" s="43"/>
      <c r="HS516" s="43"/>
      <c r="HT516" s="43"/>
      <c r="HU516" s="43"/>
      <c r="HV516" s="43"/>
      <c r="HW516" s="43"/>
      <c r="HX516" s="43"/>
      <c r="HY516" s="43"/>
      <c r="HZ516" s="43"/>
      <c r="IA516" s="43"/>
      <c r="IB516" s="43"/>
      <c r="IC516" s="43"/>
      <c r="ID516" s="43"/>
      <c r="IE516" s="43"/>
      <c r="IF516" s="43"/>
      <c r="IG516" s="43"/>
      <c r="IH516" s="43"/>
      <c r="II516" s="43"/>
      <c r="IJ516" s="43"/>
      <c r="IK516" s="43"/>
      <c r="IL516" s="43"/>
      <c r="IM516" s="43"/>
      <c r="IN516" s="43"/>
      <c r="IO516" s="43"/>
      <c r="IP516" s="43"/>
      <c r="IQ516" s="43"/>
      <c r="IR516" s="43"/>
      <c r="IS516" s="43"/>
      <c r="IT516" s="43"/>
      <c r="IU516" s="43"/>
    </row>
    <row r="517" spans="1:255" ht="16.5">
      <c r="A517" s="569"/>
      <c r="B517" s="570"/>
      <c r="C517" s="570"/>
      <c r="D517" s="570"/>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43"/>
      <c r="CU517" s="43"/>
      <c r="CV517" s="43"/>
      <c r="CW517" s="43"/>
      <c r="CX517" s="43"/>
      <c r="CY517" s="43"/>
      <c r="CZ517" s="43"/>
      <c r="DA517" s="43"/>
      <c r="DB517" s="43"/>
      <c r="DC517" s="43"/>
      <c r="DD517" s="43"/>
      <c r="DE517" s="43"/>
      <c r="DF517" s="43"/>
      <c r="DG517" s="43"/>
      <c r="DH517" s="43"/>
      <c r="DI517" s="43"/>
      <c r="DJ517" s="43"/>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43"/>
      <c r="EJ517" s="43"/>
      <c r="EK517" s="43"/>
      <c r="EL517" s="43"/>
      <c r="EM517" s="43"/>
      <c r="EN517" s="43"/>
      <c r="EO517" s="43"/>
      <c r="EP517" s="43"/>
      <c r="EQ517" s="43"/>
      <c r="ER517" s="43"/>
      <c r="ES517" s="43"/>
      <c r="ET517" s="43"/>
      <c r="EU517" s="43"/>
      <c r="EV517" s="43"/>
      <c r="EW517" s="43"/>
      <c r="EX517" s="43"/>
      <c r="EY517" s="43"/>
      <c r="EZ517" s="43"/>
      <c r="FA517" s="43"/>
      <c r="FB517" s="43"/>
      <c r="FC517" s="43"/>
      <c r="FD517" s="43"/>
      <c r="FE517" s="43"/>
      <c r="FF517" s="43"/>
      <c r="FG517" s="43"/>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43"/>
      <c r="HD517" s="43"/>
      <c r="HE517" s="43"/>
      <c r="HF517" s="43"/>
      <c r="HG517" s="43"/>
      <c r="HH517" s="43"/>
      <c r="HI517" s="43"/>
      <c r="HJ517" s="43"/>
      <c r="HK517" s="43"/>
      <c r="HL517" s="43"/>
      <c r="HM517" s="43"/>
      <c r="HN517" s="43"/>
      <c r="HO517" s="43"/>
      <c r="HP517" s="43"/>
      <c r="HQ517" s="43"/>
      <c r="HR517" s="43"/>
      <c r="HS517" s="43"/>
      <c r="HT517" s="43"/>
      <c r="HU517" s="43"/>
      <c r="HV517" s="43"/>
      <c r="HW517" s="43"/>
      <c r="HX517" s="43"/>
      <c r="HY517" s="43"/>
      <c r="HZ517" s="43"/>
      <c r="IA517" s="43"/>
      <c r="IB517" s="43"/>
      <c r="IC517" s="43"/>
      <c r="ID517" s="43"/>
      <c r="IE517" s="43"/>
      <c r="IF517" s="43"/>
      <c r="IG517" s="43"/>
      <c r="IH517" s="43"/>
      <c r="II517" s="43"/>
      <c r="IJ517" s="43"/>
      <c r="IK517" s="43"/>
      <c r="IL517" s="43"/>
      <c r="IM517" s="43"/>
      <c r="IN517" s="43"/>
      <c r="IO517" s="43"/>
      <c r="IP517" s="43"/>
      <c r="IQ517" s="43"/>
      <c r="IR517" s="43"/>
      <c r="IS517" s="43"/>
      <c r="IT517" s="43"/>
      <c r="IU517" s="43"/>
    </row>
    <row r="518" spans="1:255" ht="16.5">
      <c r="A518" s="569"/>
      <c r="B518" s="570"/>
      <c r="C518" s="570"/>
      <c r="D518" s="570"/>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43"/>
      <c r="CU518" s="43"/>
      <c r="CV518" s="43"/>
      <c r="CW518" s="43"/>
      <c r="CX518" s="43"/>
      <c r="CY518" s="43"/>
      <c r="CZ518" s="43"/>
      <c r="DA518" s="43"/>
      <c r="DB518" s="43"/>
      <c r="DC518" s="43"/>
      <c r="DD518" s="43"/>
      <c r="DE518" s="43"/>
      <c r="DF518" s="43"/>
      <c r="DG518" s="43"/>
      <c r="DH518" s="43"/>
      <c r="DI518" s="43"/>
      <c r="DJ518" s="43"/>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43"/>
      <c r="EJ518" s="43"/>
      <c r="EK518" s="43"/>
      <c r="EL518" s="43"/>
      <c r="EM518" s="43"/>
      <c r="EN518" s="43"/>
      <c r="EO518" s="43"/>
      <c r="EP518" s="43"/>
      <c r="EQ518" s="43"/>
      <c r="ER518" s="43"/>
      <c r="ES518" s="43"/>
      <c r="ET518" s="43"/>
      <c r="EU518" s="43"/>
      <c r="EV518" s="43"/>
      <c r="EW518" s="43"/>
      <c r="EX518" s="43"/>
      <c r="EY518" s="43"/>
      <c r="EZ518" s="43"/>
      <c r="FA518" s="43"/>
      <c r="FB518" s="43"/>
      <c r="FC518" s="43"/>
      <c r="FD518" s="43"/>
      <c r="FE518" s="43"/>
      <c r="FF518" s="43"/>
      <c r="FG518" s="43"/>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43"/>
      <c r="HD518" s="43"/>
      <c r="HE518" s="43"/>
      <c r="HF518" s="43"/>
      <c r="HG518" s="43"/>
      <c r="HH518" s="43"/>
      <c r="HI518" s="43"/>
      <c r="HJ518" s="43"/>
      <c r="HK518" s="43"/>
      <c r="HL518" s="43"/>
      <c r="HM518" s="43"/>
      <c r="HN518" s="43"/>
      <c r="HO518" s="43"/>
      <c r="HP518" s="43"/>
      <c r="HQ518" s="43"/>
      <c r="HR518" s="43"/>
      <c r="HS518" s="43"/>
      <c r="HT518" s="43"/>
      <c r="HU518" s="43"/>
      <c r="HV518" s="43"/>
      <c r="HW518" s="43"/>
      <c r="HX518" s="43"/>
      <c r="HY518" s="43"/>
      <c r="HZ518" s="43"/>
      <c r="IA518" s="43"/>
      <c r="IB518" s="43"/>
      <c r="IC518" s="43"/>
      <c r="ID518" s="43"/>
      <c r="IE518" s="43"/>
      <c r="IF518" s="43"/>
      <c r="IG518" s="43"/>
      <c r="IH518" s="43"/>
      <c r="II518" s="43"/>
      <c r="IJ518" s="43"/>
      <c r="IK518" s="43"/>
      <c r="IL518" s="43"/>
      <c r="IM518" s="43"/>
      <c r="IN518" s="43"/>
      <c r="IO518" s="43"/>
      <c r="IP518" s="43"/>
      <c r="IQ518" s="43"/>
      <c r="IR518" s="43"/>
      <c r="IS518" s="43"/>
      <c r="IT518" s="43"/>
      <c r="IU518" s="43"/>
    </row>
    <row r="519" spans="1:255" ht="16.5">
      <c r="A519" s="569"/>
      <c r="B519" s="570"/>
      <c r="C519" s="570"/>
      <c r="D519" s="570"/>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43"/>
      <c r="CU519" s="43"/>
      <c r="CV519" s="43"/>
      <c r="CW519" s="43"/>
      <c r="CX519" s="43"/>
      <c r="CY519" s="43"/>
      <c r="CZ519" s="43"/>
      <c r="DA519" s="43"/>
      <c r="DB519" s="43"/>
      <c r="DC519" s="43"/>
      <c r="DD519" s="43"/>
      <c r="DE519" s="43"/>
      <c r="DF519" s="43"/>
      <c r="DG519" s="43"/>
      <c r="DH519" s="43"/>
      <c r="DI519" s="43"/>
      <c r="DJ519" s="43"/>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43"/>
      <c r="EJ519" s="43"/>
      <c r="EK519" s="43"/>
      <c r="EL519" s="43"/>
      <c r="EM519" s="43"/>
      <c r="EN519" s="43"/>
      <c r="EO519" s="43"/>
      <c r="EP519" s="43"/>
      <c r="EQ519" s="43"/>
      <c r="ER519" s="43"/>
      <c r="ES519" s="43"/>
      <c r="ET519" s="43"/>
      <c r="EU519" s="43"/>
      <c r="EV519" s="43"/>
      <c r="EW519" s="43"/>
      <c r="EX519" s="43"/>
      <c r="EY519" s="43"/>
      <c r="EZ519" s="43"/>
      <c r="FA519" s="43"/>
      <c r="FB519" s="43"/>
      <c r="FC519" s="43"/>
      <c r="FD519" s="43"/>
      <c r="FE519" s="43"/>
      <c r="FF519" s="43"/>
      <c r="FG519" s="43"/>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43"/>
      <c r="HD519" s="43"/>
      <c r="HE519" s="43"/>
      <c r="HF519" s="43"/>
      <c r="HG519" s="43"/>
      <c r="HH519" s="43"/>
      <c r="HI519" s="43"/>
      <c r="HJ519" s="43"/>
      <c r="HK519" s="43"/>
      <c r="HL519" s="43"/>
      <c r="HM519" s="43"/>
      <c r="HN519" s="43"/>
      <c r="HO519" s="43"/>
      <c r="HP519" s="43"/>
      <c r="HQ519" s="43"/>
      <c r="HR519" s="43"/>
      <c r="HS519" s="43"/>
      <c r="HT519" s="43"/>
      <c r="HU519" s="43"/>
      <c r="HV519" s="43"/>
      <c r="HW519" s="43"/>
      <c r="HX519" s="43"/>
      <c r="HY519" s="43"/>
      <c r="HZ519" s="43"/>
      <c r="IA519" s="43"/>
      <c r="IB519" s="43"/>
      <c r="IC519" s="43"/>
      <c r="ID519" s="43"/>
      <c r="IE519" s="43"/>
      <c r="IF519" s="43"/>
      <c r="IG519" s="43"/>
      <c r="IH519" s="43"/>
      <c r="II519" s="43"/>
      <c r="IJ519" s="43"/>
      <c r="IK519" s="43"/>
      <c r="IL519" s="43"/>
      <c r="IM519" s="43"/>
      <c r="IN519" s="43"/>
      <c r="IO519" s="43"/>
      <c r="IP519" s="43"/>
      <c r="IQ519" s="43"/>
      <c r="IR519" s="43"/>
      <c r="IS519" s="43"/>
      <c r="IT519" s="43"/>
      <c r="IU519" s="43"/>
    </row>
    <row r="520" spans="1:255" ht="16.5">
      <c r="A520" s="569"/>
      <c r="B520" s="570"/>
      <c r="C520" s="570"/>
      <c r="D520" s="570"/>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43"/>
      <c r="CU520" s="43"/>
      <c r="CV520" s="43"/>
      <c r="CW520" s="43"/>
      <c r="CX520" s="43"/>
      <c r="CY520" s="43"/>
      <c r="CZ520" s="43"/>
      <c r="DA520" s="43"/>
      <c r="DB520" s="43"/>
      <c r="DC520" s="43"/>
      <c r="DD520" s="43"/>
      <c r="DE520" s="43"/>
      <c r="DF520" s="43"/>
      <c r="DG520" s="43"/>
      <c r="DH520" s="43"/>
      <c r="DI520" s="43"/>
      <c r="DJ520" s="43"/>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43"/>
      <c r="EJ520" s="43"/>
      <c r="EK520" s="43"/>
      <c r="EL520" s="43"/>
      <c r="EM520" s="43"/>
      <c r="EN520" s="43"/>
      <c r="EO520" s="43"/>
      <c r="EP520" s="43"/>
      <c r="EQ520" s="43"/>
      <c r="ER520" s="43"/>
      <c r="ES520" s="43"/>
      <c r="ET520" s="43"/>
      <c r="EU520" s="43"/>
      <c r="EV520" s="43"/>
      <c r="EW520" s="43"/>
      <c r="EX520" s="43"/>
      <c r="EY520" s="43"/>
      <c r="EZ520" s="43"/>
      <c r="FA520" s="43"/>
      <c r="FB520" s="43"/>
      <c r="FC520" s="43"/>
      <c r="FD520" s="43"/>
      <c r="FE520" s="43"/>
      <c r="FF520" s="43"/>
      <c r="FG520" s="43"/>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43"/>
      <c r="HD520" s="43"/>
      <c r="HE520" s="43"/>
      <c r="HF520" s="43"/>
      <c r="HG520" s="43"/>
      <c r="HH520" s="43"/>
      <c r="HI520" s="43"/>
      <c r="HJ520" s="43"/>
      <c r="HK520" s="43"/>
      <c r="HL520" s="43"/>
      <c r="HM520" s="43"/>
      <c r="HN520" s="43"/>
      <c r="HO520" s="43"/>
      <c r="HP520" s="43"/>
      <c r="HQ520" s="43"/>
      <c r="HR520" s="43"/>
      <c r="HS520" s="43"/>
      <c r="HT520" s="43"/>
      <c r="HU520" s="43"/>
      <c r="HV520" s="43"/>
      <c r="HW520" s="43"/>
      <c r="HX520" s="43"/>
      <c r="HY520" s="43"/>
      <c r="HZ520" s="43"/>
      <c r="IA520" s="43"/>
      <c r="IB520" s="43"/>
      <c r="IC520" s="43"/>
      <c r="ID520" s="43"/>
      <c r="IE520" s="43"/>
      <c r="IF520" s="43"/>
      <c r="IG520" s="43"/>
      <c r="IH520" s="43"/>
      <c r="II520" s="43"/>
      <c r="IJ520" s="43"/>
      <c r="IK520" s="43"/>
      <c r="IL520" s="43"/>
      <c r="IM520" s="43"/>
      <c r="IN520" s="43"/>
      <c r="IO520" s="43"/>
      <c r="IP520" s="43"/>
      <c r="IQ520" s="43"/>
      <c r="IR520" s="43"/>
      <c r="IS520" s="43"/>
      <c r="IT520" s="43"/>
      <c r="IU520" s="43"/>
    </row>
    <row r="521" spans="1:255" ht="16.5">
      <c r="A521" s="569"/>
      <c r="B521" s="570"/>
      <c r="C521" s="570"/>
      <c r="D521" s="570"/>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43"/>
      <c r="CU521" s="43"/>
      <c r="CV521" s="43"/>
      <c r="CW521" s="43"/>
      <c r="CX521" s="43"/>
      <c r="CY521" s="43"/>
      <c r="CZ521" s="43"/>
      <c r="DA521" s="43"/>
      <c r="DB521" s="43"/>
      <c r="DC521" s="43"/>
      <c r="DD521" s="43"/>
      <c r="DE521" s="43"/>
      <c r="DF521" s="43"/>
      <c r="DG521" s="43"/>
      <c r="DH521" s="43"/>
      <c r="DI521" s="43"/>
      <c r="DJ521" s="43"/>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43"/>
      <c r="EJ521" s="43"/>
      <c r="EK521" s="43"/>
      <c r="EL521" s="43"/>
      <c r="EM521" s="43"/>
      <c r="EN521" s="43"/>
      <c r="EO521" s="43"/>
      <c r="EP521" s="43"/>
      <c r="EQ521" s="43"/>
      <c r="ER521" s="43"/>
      <c r="ES521" s="43"/>
      <c r="ET521" s="43"/>
      <c r="EU521" s="43"/>
      <c r="EV521" s="43"/>
      <c r="EW521" s="43"/>
      <c r="EX521" s="43"/>
      <c r="EY521" s="43"/>
      <c r="EZ521" s="43"/>
      <c r="FA521" s="43"/>
      <c r="FB521" s="43"/>
      <c r="FC521" s="43"/>
      <c r="FD521" s="43"/>
      <c r="FE521" s="43"/>
      <c r="FF521" s="43"/>
      <c r="FG521" s="43"/>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43"/>
      <c r="HD521" s="43"/>
      <c r="HE521" s="43"/>
      <c r="HF521" s="43"/>
      <c r="HG521" s="43"/>
      <c r="HH521" s="43"/>
      <c r="HI521" s="43"/>
      <c r="HJ521" s="43"/>
      <c r="HK521" s="43"/>
      <c r="HL521" s="43"/>
      <c r="HM521" s="43"/>
      <c r="HN521" s="43"/>
      <c r="HO521" s="43"/>
      <c r="HP521" s="43"/>
      <c r="HQ521" s="43"/>
      <c r="HR521" s="43"/>
      <c r="HS521" s="43"/>
      <c r="HT521" s="43"/>
      <c r="HU521" s="43"/>
      <c r="HV521" s="43"/>
      <c r="HW521" s="43"/>
      <c r="HX521" s="43"/>
      <c r="HY521" s="43"/>
      <c r="HZ521" s="43"/>
      <c r="IA521" s="43"/>
      <c r="IB521" s="43"/>
      <c r="IC521" s="43"/>
      <c r="ID521" s="43"/>
      <c r="IE521" s="43"/>
      <c r="IF521" s="43"/>
      <c r="IG521" s="43"/>
      <c r="IH521" s="43"/>
      <c r="II521" s="43"/>
      <c r="IJ521" s="43"/>
      <c r="IK521" s="43"/>
      <c r="IL521" s="43"/>
      <c r="IM521" s="43"/>
      <c r="IN521" s="43"/>
      <c r="IO521" s="43"/>
      <c r="IP521" s="43"/>
      <c r="IQ521" s="43"/>
      <c r="IR521" s="43"/>
      <c r="IS521" s="43"/>
      <c r="IT521" s="43"/>
      <c r="IU521" s="43"/>
    </row>
    <row r="522" spans="1:255" ht="16.5">
      <c r="A522" s="569"/>
      <c r="B522" s="570"/>
      <c r="C522" s="570"/>
      <c r="D522" s="570"/>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43"/>
      <c r="EJ522" s="43"/>
      <c r="EK522" s="43"/>
      <c r="EL522" s="43"/>
      <c r="EM522" s="43"/>
      <c r="EN522" s="43"/>
      <c r="EO522" s="43"/>
      <c r="EP522" s="43"/>
      <c r="EQ522" s="43"/>
      <c r="ER522" s="43"/>
      <c r="ES522" s="43"/>
      <c r="ET522" s="43"/>
      <c r="EU522" s="43"/>
      <c r="EV522" s="43"/>
      <c r="EW522" s="43"/>
      <c r="EX522" s="43"/>
      <c r="EY522" s="43"/>
      <c r="EZ522" s="43"/>
      <c r="FA522" s="43"/>
      <c r="FB522" s="43"/>
      <c r="FC522" s="43"/>
      <c r="FD522" s="43"/>
      <c r="FE522" s="43"/>
      <c r="FF522" s="43"/>
      <c r="FG522" s="43"/>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43"/>
      <c r="HD522" s="43"/>
      <c r="HE522" s="43"/>
      <c r="HF522" s="43"/>
      <c r="HG522" s="43"/>
      <c r="HH522" s="43"/>
      <c r="HI522" s="43"/>
      <c r="HJ522" s="43"/>
      <c r="HK522" s="43"/>
      <c r="HL522" s="43"/>
      <c r="HM522" s="43"/>
      <c r="HN522" s="43"/>
      <c r="HO522" s="43"/>
      <c r="HP522" s="43"/>
      <c r="HQ522" s="43"/>
      <c r="HR522" s="43"/>
      <c r="HS522" s="43"/>
      <c r="HT522" s="43"/>
      <c r="HU522" s="43"/>
      <c r="HV522" s="43"/>
      <c r="HW522" s="43"/>
      <c r="HX522" s="43"/>
      <c r="HY522" s="43"/>
      <c r="HZ522" s="43"/>
      <c r="IA522" s="43"/>
      <c r="IB522" s="43"/>
      <c r="IC522" s="43"/>
      <c r="ID522" s="43"/>
      <c r="IE522" s="43"/>
      <c r="IF522" s="43"/>
      <c r="IG522" s="43"/>
      <c r="IH522" s="43"/>
      <c r="II522" s="43"/>
      <c r="IJ522" s="43"/>
      <c r="IK522" s="43"/>
      <c r="IL522" s="43"/>
      <c r="IM522" s="43"/>
      <c r="IN522" s="43"/>
      <c r="IO522" s="43"/>
      <c r="IP522" s="43"/>
      <c r="IQ522" s="43"/>
      <c r="IR522" s="43"/>
      <c r="IS522" s="43"/>
      <c r="IT522" s="43"/>
      <c r="IU522" s="43"/>
    </row>
    <row r="523" spans="1:255" ht="16.5">
      <c r="A523" s="569"/>
      <c r="B523" s="570"/>
      <c r="C523" s="570"/>
      <c r="D523" s="570"/>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43"/>
      <c r="CU523" s="43"/>
      <c r="CV523" s="43"/>
      <c r="CW523" s="43"/>
      <c r="CX523" s="43"/>
      <c r="CY523" s="43"/>
      <c r="CZ523" s="43"/>
      <c r="DA523" s="43"/>
      <c r="DB523" s="43"/>
      <c r="DC523" s="43"/>
      <c r="DD523" s="43"/>
      <c r="DE523" s="43"/>
      <c r="DF523" s="43"/>
      <c r="DG523" s="43"/>
      <c r="DH523" s="43"/>
      <c r="DI523" s="43"/>
      <c r="DJ523" s="43"/>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43"/>
      <c r="EJ523" s="43"/>
      <c r="EK523" s="43"/>
      <c r="EL523" s="43"/>
      <c r="EM523" s="43"/>
      <c r="EN523" s="43"/>
      <c r="EO523" s="43"/>
      <c r="EP523" s="43"/>
      <c r="EQ523" s="43"/>
      <c r="ER523" s="43"/>
      <c r="ES523" s="43"/>
      <c r="ET523" s="43"/>
      <c r="EU523" s="43"/>
      <c r="EV523" s="43"/>
      <c r="EW523" s="43"/>
      <c r="EX523" s="43"/>
      <c r="EY523" s="43"/>
      <c r="EZ523" s="43"/>
      <c r="FA523" s="43"/>
      <c r="FB523" s="43"/>
      <c r="FC523" s="43"/>
      <c r="FD523" s="43"/>
      <c r="FE523" s="43"/>
      <c r="FF523" s="43"/>
      <c r="FG523" s="43"/>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43"/>
      <c r="HD523" s="43"/>
      <c r="HE523" s="43"/>
      <c r="HF523" s="43"/>
      <c r="HG523" s="43"/>
      <c r="HH523" s="43"/>
      <c r="HI523" s="43"/>
      <c r="HJ523" s="43"/>
      <c r="HK523" s="43"/>
      <c r="HL523" s="43"/>
      <c r="HM523" s="43"/>
      <c r="HN523" s="43"/>
      <c r="HO523" s="43"/>
      <c r="HP523" s="43"/>
      <c r="HQ523" s="43"/>
      <c r="HR523" s="43"/>
      <c r="HS523" s="43"/>
      <c r="HT523" s="43"/>
      <c r="HU523" s="43"/>
      <c r="HV523" s="43"/>
      <c r="HW523" s="43"/>
      <c r="HX523" s="43"/>
      <c r="HY523" s="43"/>
      <c r="HZ523" s="43"/>
      <c r="IA523" s="43"/>
      <c r="IB523" s="43"/>
      <c r="IC523" s="43"/>
      <c r="ID523" s="43"/>
      <c r="IE523" s="43"/>
      <c r="IF523" s="43"/>
      <c r="IG523" s="43"/>
      <c r="IH523" s="43"/>
      <c r="II523" s="43"/>
      <c r="IJ523" s="43"/>
      <c r="IK523" s="43"/>
      <c r="IL523" s="43"/>
      <c r="IM523" s="43"/>
      <c r="IN523" s="43"/>
      <c r="IO523" s="43"/>
      <c r="IP523" s="43"/>
      <c r="IQ523" s="43"/>
      <c r="IR523" s="43"/>
      <c r="IS523" s="43"/>
      <c r="IT523" s="43"/>
      <c r="IU523" s="43"/>
    </row>
    <row r="524" spans="1:255" ht="16.5">
      <c r="A524" s="569"/>
      <c r="B524" s="570"/>
      <c r="C524" s="570"/>
      <c r="D524" s="570"/>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43"/>
      <c r="CU524" s="43"/>
      <c r="CV524" s="43"/>
      <c r="CW524" s="43"/>
      <c r="CX524" s="43"/>
      <c r="CY524" s="43"/>
      <c r="CZ524" s="43"/>
      <c r="DA524" s="43"/>
      <c r="DB524" s="43"/>
      <c r="DC524" s="43"/>
      <c r="DD524" s="43"/>
      <c r="DE524" s="43"/>
      <c r="DF524" s="43"/>
      <c r="DG524" s="43"/>
      <c r="DH524" s="43"/>
      <c r="DI524" s="43"/>
      <c r="DJ524" s="43"/>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43"/>
      <c r="EJ524" s="43"/>
      <c r="EK524" s="43"/>
      <c r="EL524" s="43"/>
      <c r="EM524" s="43"/>
      <c r="EN524" s="43"/>
      <c r="EO524" s="43"/>
      <c r="EP524" s="43"/>
      <c r="EQ524" s="43"/>
      <c r="ER524" s="43"/>
      <c r="ES524" s="43"/>
      <c r="ET524" s="43"/>
      <c r="EU524" s="43"/>
      <c r="EV524" s="43"/>
      <c r="EW524" s="43"/>
      <c r="EX524" s="43"/>
      <c r="EY524" s="43"/>
      <c r="EZ524" s="43"/>
      <c r="FA524" s="43"/>
      <c r="FB524" s="43"/>
      <c r="FC524" s="43"/>
      <c r="FD524" s="43"/>
      <c r="FE524" s="43"/>
      <c r="FF524" s="43"/>
      <c r="FG524" s="43"/>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43"/>
      <c r="HD524" s="43"/>
      <c r="HE524" s="43"/>
      <c r="HF524" s="43"/>
      <c r="HG524" s="43"/>
      <c r="HH524" s="43"/>
      <c r="HI524" s="43"/>
      <c r="HJ524" s="43"/>
      <c r="HK524" s="43"/>
      <c r="HL524" s="43"/>
      <c r="HM524" s="43"/>
      <c r="HN524" s="43"/>
      <c r="HO524" s="43"/>
      <c r="HP524" s="43"/>
      <c r="HQ524" s="43"/>
      <c r="HR524" s="43"/>
      <c r="HS524" s="43"/>
      <c r="HT524" s="43"/>
      <c r="HU524" s="43"/>
      <c r="HV524" s="43"/>
      <c r="HW524" s="43"/>
      <c r="HX524" s="43"/>
      <c r="HY524" s="43"/>
      <c r="HZ524" s="43"/>
      <c r="IA524" s="43"/>
      <c r="IB524" s="43"/>
      <c r="IC524" s="43"/>
      <c r="ID524" s="43"/>
      <c r="IE524" s="43"/>
      <c r="IF524" s="43"/>
      <c r="IG524" s="43"/>
      <c r="IH524" s="43"/>
      <c r="II524" s="43"/>
      <c r="IJ524" s="43"/>
      <c r="IK524" s="43"/>
      <c r="IL524" s="43"/>
      <c r="IM524" s="43"/>
      <c r="IN524" s="43"/>
      <c r="IO524" s="43"/>
      <c r="IP524" s="43"/>
      <c r="IQ524" s="43"/>
      <c r="IR524" s="43"/>
      <c r="IS524" s="43"/>
      <c r="IT524" s="43"/>
      <c r="IU524" s="43"/>
    </row>
    <row r="525" spans="1:255" ht="16.5">
      <c r="A525" s="569"/>
      <c r="B525" s="570"/>
      <c r="C525" s="570"/>
      <c r="D525" s="570"/>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43"/>
      <c r="CU525" s="43"/>
      <c r="CV525" s="43"/>
      <c r="CW525" s="43"/>
      <c r="CX525" s="43"/>
      <c r="CY525" s="43"/>
      <c r="CZ525" s="43"/>
      <c r="DA525" s="43"/>
      <c r="DB525" s="43"/>
      <c r="DC525" s="43"/>
      <c r="DD525" s="43"/>
      <c r="DE525" s="43"/>
      <c r="DF525" s="43"/>
      <c r="DG525" s="43"/>
      <c r="DH525" s="43"/>
      <c r="DI525" s="43"/>
      <c r="DJ525" s="43"/>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43"/>
      <c r="EJ525" s="43"/>
      <c r="EK525" s="43"/>
      <c r="EL525" s="43"/>
      <c r="EM525" s="43"/>
      <c r="EN525" s="43"/>
      <c r="EO525" s="43"/>
      <c r="EP525" s="43"/>
      <c r="EQ525" s="43"/>
      <c r="ER525" s="43"/>
      <c r="ES525" s="43"/>
      <c r="ET525" s="43"/>
      <c r="EU525" s="43"/>
      <c r="EV525" s="43"/>
      <c r="EW525" s="43"/>
      <c r="EX525" s="43"/>
      <c r="EY525" s="43"/>
      <c r="EZ525" s="43"/>
      <c r="FA525" s="43"/>
      <c r="FB525" s="43"/>
      <c r="FC525" s="43"/>
      <c r="FD525" s="43"/>
      <c r="FE525" s="43"/>
      <c r="FF525" s="43"/>
      <c r="FG525" s="43"/>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43"/>
      <c r="HD525" s="43"/>
      <c r="HE525" s="43"/>
      <c r="HF525" s="43"/>
      <c r="HG525" s="43"/>
      <c r="HH525" s="43"/>
      <c r="HI525" s="43"/>
      <c r="HJ525" s="43"/>
      <c r="HK525" s="43"/>
      <c r="HL525" s="43"/>
      <c r="HM525" s="43"/>
      <c r="HN525" s="43"/>
      <c r="HO525" s="43"/>
      <c r="HP525" s="43"/>
      <c r="HQ525" s="43"/>
      <c r="HR525" s="43"/>
      <c r="HS525" s="43"/>
      <c r="HT525" s="43"/>
      <c r="HU525" s="43"/>
      <c r="HV525" s="43"/>
      <c r="HW525" s="43"/>
      <c r="HX525" s="43"/>
      <c r="HY525" s="43"/>
      <c r="HZ525" s="43"/>
      <c r="IA525" s="43"/>
      <c r="IB525" s="43"/>
      <c r="IC525" s="43"/>
      <c r="ID525" s="43"/>
      <c r="IE525" s="43"/>
      <c r="IF525" s="43"/>
      <c r="IG525" s="43"/>
      <c r="IH525" s="43"/>
      <c r="II525" s="43"/>
      <c r="IJ525" s="43"/>
      <c r="IK525" s="43"/>
      <c r="IL525" s="43"/>
      <c r="IM525" s="43"/>
      <c r="IN525" s="43"/>
      <c r="IO525" s="43"/>
      <c r="IP525" s="43"/>
      <c r="IQ525" s="43"/>
      <c r="IR525" s="43"/>
      <c r="IS525" s="43"/>
      <c r="IT525" s="43"/>
      <c r="IU525" s="43"/>
    </row>
    <row r="526" spans="1:255" ht="16.5">
      <c r="A526" s="569"/>
      <c r="B526" s="570"/>
      <c r="C526" s="570"/>
      <c r="D526" s="570"/>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43"/>
      <c r="CU526" s="43"/>
      <c r="CV526" s="43"/>
      <c r="CW526" s="43"/>
      <c r="CX526" s="43"/>
      <c r="CY526" s="43"/>
      <c r="CZ526" s="43"/>
      <c r="DA526" s="43"/>
      <c r="DB526" s="43"/>
      <c r="DC526" s="43"/>
      <c r="DD526" s="43"/>
      <c r="DE526" s="43"/>
      <c r="DF526" s="43"/>
      <c r="DG526" s="43"/>
      <c r="DH526" s="43"/>
      <c r="DI526" s="43"/>
      <c r="DJ526" s="43"/>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43"/>
      <c r="EJ526" s="43"/>
      <c r="EK526" s="43"/>
      <c r="EL526" s="43"/>
      <c r="EM526" s="43"/>
      <c r="EN526" s="43"/>
      <c r="EO526" s="43"/>
      <c r="EP526" s="43"/>
      <c r="EQ526" s="43"/>
      <c r="ER526" s="43"/>
      <c r="ES526" s="43"/>
      <c r="ET526" s="43"/>
      <c r="EU526" s="43"/>
      <c r="EV526" s="43"/>
      <c r="EW526" s="43"/>
      <c r="EX526" s="43"/>
      <c r="EY526" s="43"/>
      <c r="EZ526" s="43"/>
      <c r="FA526" s="43"/>
      <c r="FB526" s="43"/>
      <c r="FC526" s="43"/>
      <c r="FD526" s="43"/>
      <c r="FE526" s="43"/>
      <c r="FF526" s="43"/>
      <c r="FG526" s="43"/>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43"/>
      <c r="HD526" s="43"/>
      <c r="HE526" s="43"/>
      <c r="HF526" s="43"/>
      <c r="HG526" s="43"/>
      <c r="HH526" s="43"/>
      <c r="HI526" s="43"/>
      <c r="HJ526" s="43"/>
      <c r="HK526" s="43"/>
      <c r="HL526" s="43"/>
      <c r="HM526" s="43"/>
      <c r="HN526" s="43"/>
      <c r="HO526" s="43"/>
      <c r="HP526" s="43"/>
      <c r="HQ526" s="43"/>
      <c r="HR526" s="43"/>
      <c r="HS526" s="43"/>
      <c r="HT526" s="43"/>
      <c r="HU526" s="43"/>
      <c r="HV526" s="43"/>
      <c r="HW526" s="43"/>
      <c r="HX526" s="43"/>
      <c r="HY526" s="43"/>
      <c r="HZ526" s="43"/>
      <c r="IA526" s="43"/>
      <c r="IB526" s="43"/>
      <c r="IC526" s="43"/>
      <c r="ID526" s="43"/>
      <c r="IE526" s="43"/>
      <c r="IF526" s="43"/>
      <c r="IG526" s="43"/>
      <c r="IH526" s="43"/>
      <c r="II526" s="43"/>
      <c r="IJ526" s="43"/>
      <c r="IK526" s="43"/>
      <c r="IL526" s="43"/>
      <c r="IM526" s="43"/>
      <c r="IN526" s="43"/>
      <c r="IO526" s="43"/>
      <c r="IP526" s="43"/>
      <c r="IQ526" s="43"/>
      <c r="IR526" s="43"/>
      <c r="IS526" s="43"/>
      <c r="IT526" s="43"/>
      <c r="IU526" s="43"/>
    </row>
    <row r="527" spans="1:255" ht="16.5">
      <c r="A527" s="569"/>
      <c r="B527" s="570"/>
      <c r="C527" s="570"/>
      <c r="D527" s="570"/>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43"/>
      <c r="CU527" s="43"/>
      <c r="CV527" s="43"/>
      <c r="CW527" s="43"/>
      <c r="CX527" s="43"/>
      <c r="CY527" s="43"/>
      <c r="CZ527" s="43"/>
      <c r="DA527" s="43"/>
      <c r="DB527" s="43"/>
      <c r="DC527" s="43"/>
      <c r="DD527" s="43"/>
      <c r="DE527" s="43"/>
      <c r="DF527" s="43"/>
      <c r="DG527" s="43"/>
      <c r="DH527" s="43"/>
      <c r="DI527" s="43"/>
      <c r="DJ527" s="43"/>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43"/>
      <c r="EJ527" s="43"/>
      <c r="EK527" s="43"/>
      <c r="EL527" s="43"/>
      <c r="EM527" s="43"/>
      <c r="EN527" s="43"/>
      <c r="EO527" s="43"/>
      <c r="EP527" s="43"/>
      <c r="EQ527" s="43"/>
      <c r="ER527" s="43"/>
      <c r="ES527" s="43"/>
      <c r="ET527" s="43"/>
      <c r="EU527" s="43"/>
      <c r="EV527" s="43"/>
      <c r="EW527" s="43"/>
      <c r="EX527" s="43"/>
      <c r="EY527" s="43"/>
      <c r="EZ527" s="43"/>
      <c r="FA527" s="43"/>
      <c r="FB527" s="43"/>
      <c r="FC527" s="43"/>
      <c r="FD527" s="43"/>
      <c r="FE527" s="43"/>
      <c r="FF527" s="43"/>
      <c r="FG527" s="43"/>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43"/>
      <c r="HD527" s="43"/>
      <c r="HE527" s="43"/>
      <c r="HF527" s="43"/>
      <c r="HG527" s="43"/>
      <c r="HH527" s="43"/>
      <c r="HI527" s="43"/>
      <c r="HJ527" s="43"/>
      <c r="HK527" s="43"/>
      <c r="HL527" s="43"/>
      <c r="HM527" s="43"/>
      <c r="HN527" s="43"/>
      <c r="HO527" s="43"/>
      <c r="HP527" s="43"/>
      <c r="HQ527" s="43"/>
      <c r="HR527" s="43"/>
      <c r="HS527" s="43"/>
      <c r="HT527" s="43"/>
      <c r="HU527" s="43"/>
      <c r="HV527" s="43"/>
      <c r="HW527" s="43"/>
      <c r="HX527" s="43"/>
      <c r="HY527" s="43"/>
      <c r="HZ527" s="43"/>
      <c r="IA527" s="43"/>
      <c r="IB527" s="43"/>
      <c r="IC527" s="43"/>
      <c r="ID527" s="43"/>
      <c r="IE527" s="43"/>
      <c r="IF527" s="43"/>
      <c r="IG527" s="43"/>
      <c r="IH527" s="43"/>
      <c r="II527" s="43"/>
      <c r="IJ527" s="43"/>
      <c r="IK527" s="43"/>
      <c r="IL527" s="43"/>
      <c r="IM527" s="43"/>
      <c r="IN527" s="43"/>
      <c r="IO527" s="43"/>
      <c r="IP527" s="43"/>
      <c r="IQ527" s="43"/>
      <c r="IR527" s="43"/>
      <c r="IS527" s="43"/>
      <c r="IT527" s="43"/>
      <c r="IU527" s="43"/>
    </row>
    <row r="528" spans="1:255" ht="16.5">
      <c r="A528" s="569"/>
      <c r="B528" s="570"/>
      <c r="C528" s="570"/>
      <c r="D528" s="570"/>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43"/>
      <c r="CU528" s="43"/>
      <c r="CV528" s="43"/>
      <c r="CW528" s="43"/>
      <c r="CX528" s="43"/>
      <c r="CY528" s="43"/>
      <c r="CZ528" s="43"/>
      <c r="DA528" s="43"/>
      <c r="DB528" s="43"/>
      <c r="DC528" s="43"/>
      <c r="DD528" s="43"/>
      <c r="DE528" s="43"/>
      <c r="DF528" s="43"/>
      <c r="DG528" s="43"/>
      <c r="DH528" s="43"/>
      <c r="DI528" s="43"/>
      <c r="DJ528" s="43"/>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43"/>
      <c r="EJ528" s="43"/>
      <c r="EK528" s="43"/>
      <c r="EL528" s="43"/>
      <c r="EM528" s="43"/>
      <c r="EN528" s="43"/>
      <c r="EO528" s="43"/>
      <c r="EP528" s="43"/>
      <c r="EQ528" s="43"/>
      <c r="ER528" s="43"/>
      <c r="ES528" s="43"/>
      <c r="ET528" s="43"/>
      <c r="EU528" s="43"/>
      <c r="EV528" s="43"/>
      <c r="EW528" s="43"/>
      <c r="EX528" s="43"/>
      <c r="EY528" s="43"/>
      <c r="EZ528" s="43"/>
      <c r="FA528" s="43"/>
      <c r="FB528" s="43"/>
      <c r="FC528" s="43"/>
      <c r="FD528" s="43"/>
      <c r="FE528" s="43"/>
      <c r="FF528" s="43"/>
      <c r="FG528" s="43"/>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43"/>
      <c r="HD528" s="43"/>
      <c r="HE528" s="43"/>
      <c r="HF528" s="43"/>
      <c r="HG528" s="43"/>
      <c r="HH528" s="43"/>
      <c r="HI528" s="43"/>
      <c r="HJ528" s="43"/>
      <c r="HK528" s="43"/>
      <c r="HL528" s="43"/>
      <c r="HM528" s="43"/>
      <c r="HN528" s="43"/>
      <c r="HO528" s="43"/>
      <c r="HP528" s="43"/>
      <c r="HQ528" s="43"/>
      <c r="HR528" s="43"/>
      <c r="HS528" s="43"/>
      <c r="HT528" s="43"/>
      <c r="HU528" s="43"/>
      <c r="HV528" s="43"/>
      <c r="HW528" s="43"/>
      <c r="HX528" s="43"/>
      <c r="HY528" s="43"/>
      <c r="HZ528" s="43"/>
      <c r="IA528" s="43"/>
      <c r="IB528" s="43"/>
      <c r="IC528" s="43"/>
      <c r="ID528" s="43"/>
      <c r="IE528" s="43"/>
      <c r="IF528" s="43"/>
      <c r="IG528" s="43"/>
      <c r="IH528" s="43"/>
      <c r="II528" s="43"/>
      <c r="IJ528" s="43"/>
      <c r="IK528" s="43"/>
      <c r="IL528" s="43"/>
      <c r="IM528" s="43"/>
      <c r="IN528" s="43"/>
      <c r="IO528" s="43"/>
      <c r="IP528" s="43"/>
      <c r="IQ528" s="43"/>
      <c r="IR528" s="43"/>
      <c r="IS528" s="43"/>
      <c r="IT528" s="43"/>
      <c r="IU528" s="43"/>
    </row>
    <row r="529" spans="1:255" ht="16.5">
      <c r="A529" s="569"/>
      <c r="B529" s="570"/>
      <c r="C529" s="570"/>
      <c r="D529" s="570"/>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43"/>
      <c r="CU529" s="43"/>
      <c r="CV529" s="43"/>
      <c r="CW529" s="43"/>
      <c r="CX529" s="43"/>
      <c r="CY529" s="43"/>
      <c r="CZ529" s="43"/>
      <c r="DA529" s="43"/>
      <c r="DB529" s="43"/>
      <c r="DC529" s="43"/>
      <c r="DD529" s="43"/>
      <c r="DE529" s="43"/>
      <c r="DF529" s="43"/>
      <c r="DG529" s="43"/>
      <c r="DH529" s="43"/>
      <c r="DI529" s="43"/>
      <c r="DJ529" s="43"/>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43"/>
      <c r="EJ529" s="43"/>
      <c r="EK529" s="43"/>
      <c r="EL529" s="43"/>
      <c r="EM529" s="43"/>
      <c r="EN529" s="43"/>
      <c r="EO529" s="43"/>
      <c r="EP529" s="43"/>
      <c r="EQ529" s="43"/>
      <c r="ER529" s="43"/>
      <c r="ES529" s="43"/>
      <c r="ET529" s="43"/>
      <c r="EU529" s="43"/>
      <c r="EV529" s="43"/>
      <c r="EW529" s="43"/>
      <c r="EX529" s="43"/>
      <c r="EY529" s="43"/>
      <c r="EZ529" s="43"/>
      <c r="FA529" s="43"/>
      <c r="FB529" s="43"/>
      <c r="FC529" s="43"/>
      <c r="FD529" s="43"/>
      <c r="FE529" s="43"/>
      <c r="FF529" s="43"/>
      <c r="FG529" s="43"/>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43"/>
      <c r="HD529" s="43"/>
      <c r="HE529" s="43"/>
      <c r="HF529" s="43"/>
      <c r="HG529" s="43"/>
      <c r="HH529" s="43"/>
      <c r="HI529" s="43"/>
      <c r="HJ529" s="43"/>
      <c r="HK529" s="43"/>
      <c r="HL529" s="43"/>
      <c r="HM529" s="43"/>
      <c r="HN529" s="43"/>
      <c r="HO529" s="43"/>
      <c r="HP529" s="43"/>
      <c r="HQ529" s="43"/>
      <c r="HR529" s="43"/>
      <c r="HS529" s="43"/>
      <c r="HT529" s="43"/>
      <c r="HU529" s="43"/>
      <c r="HV529" s="43"/>
      <c r="HW529" s="43"/>
      <c r="HX529" s="43"/>
      <c r="HY529" s="43"/>
      <c r="HZ529" s="43"/>
      <c r="IA529" s="43"/>
      <c r="IB529" s="43"/>
      <c r="IC529" s="43"/>
      <c r="ID529" s="43"/>
      <c r="IE529" s="43"/>
      <c r="IF529" s="43"/>
      <c r="IG529" s="43"/>
      <c r="IH529" s="43"/>
      <c r="II529" s="43"/>
      <c r="IJ529" s="43"/>
      <c r="IK529" s="43"/>
      <c r="IL529" s="43"/>
      <c r="IM529" s="43"/>
      <c r="IN529" s="43"/>
      <c r="IO529" s="43"/>
      <c r="IP529" s="43"/>
      <c r="IQ529" s="43"/>
      <c r="IR529" s="43"/>
      <c r="IS529" s="43"/>
      <c r="IT529" s="43"/>
      <c r="IU529" s="43"/>
    </row>
    <row r="530" spans="1:255" ht="16.5">
      <c r="A530" s="569"/>
      <c r="B530" s="570"/>
      <c r="C530" s="570"/>
      <c r="D530" s="570"/>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43"/>
      <c r="CU530" s="43"/>
      <c r="CV530" s="43"/>
      <c r="CW530" s="43"/>
      <c r="CX530" s="43"/>
      <c r="CY530" s="43"/>
      <c r="CZ530" s="43"/>
      <c r="DA530" s="43"/>
      <c r="DB530" s="43"/>
      <c r="DC530" s="43"/>
      <c r="DD530" s="43"/>
      <c r="DE530" s="43"/>
      <c r="DF530" s="43"/>
      <c r="DG530" s="43"/>
      <c r="DH530" s="43"/>
      <c r="DI530" s="43"/>
      <c r="DJ530" s="43"/>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43"/>
      <c r="EJ530" s="43"/>
      <c r="EK530" s="43"/>
      <c r="EL530" s="43"/>
      <c r="EM530" s="43"/>
      <c r="EN530" s="43"/>
      <c r="EO530" s="43"/>
      <c r="EP530" s="43"/>
      <c r="EQ530" s="43"/>
      <c r="ER530" s="43"/>
      <c r="ES530" s="43"/>
      <c r="ET530" s="43"/>
      <c r="EU530" s="43"/>
      <c r="EV530" s="43"/>
      <c r="EW530" s="43"/>
      <c r="EX530" s="43"/>
      <c r="EY530" s="43"/>
      <c r="EZ530" s="43"/>
      <c r="FA530" s="43"/>
      <c r="FB530" s="43"/>
      <c r="FC530" s="43"/>
      <c r="FD530" s="43"/>
      <c r="FE530" s="43"/>
      <c r="FF530" s="43"/>
      <c r="FG530" s="43"/>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43"/>
      <c r="HD530" s="43"/>
      <c r="HE530" s="43"/>
      <c r="HF530" s="43"/>
      <c r="HG530" s="43"/>
      <c r="HH530" s="43"/>
      <c r="HI530" s="43"/>
      <c r="HJ530" s="43"/>
      <c r="HK530" s="43"/>
      <c r="HL530" s="43"/>
      <c r="HM530" s="43"/>
      <c r="HN530" s="43"/>
      <c r="HO530" s="43"/>
      <c r="HP530" s="43"/>
      <c r="HQ530" s="43"/>
      <c r="HR530" s="43"/>
      <c r="HS530" s="43"/>
      <c r="HT530" s="43"/>
      <c r="HU530" s="43"/>
      <c r="HV530" s="43"/>
      <c r="HW530" s="43"/>
      <c r="HX530" s="43"/>
      <c r="HY530" s="43"/>
      <c r="HZ530" s="43"/>
      <c r="IA530" s="43"/>
      <c r="IB530" s="43"/>
      <c r="IC530" s="43"/>
      <c r="ID530" s="43"/>
      <c r="IE530" s="43"/>
      <c r="IF530" s="43"/>
      <c r="IG530" s="43"/>
      <c r="IH530" s="43"/>
      <c r="II530" s="43"/>
      <c r="IJ530" s="43"/>
      <c r="IK530" s="43"/>
      <c r="IL530" s="43"/>
      <c r="IM530" s="43"/>
      <c r="IN530" s="43"/>
      <c r="IO530" s="43"/>
      <c r="IP530" s="43"/>
      <c r="IQ530" s="43"/>
      <c r="IR530" s="43"/>
      <c r="IS530" s="43"/>
      <c r="IT530" s="43"/>
      <c r="IU530" s="43"/>
    </row>
    <row r="531" spans="1:255" ht="16.5">
      <c r="A531" s="569"/>
      <c r="B531" s="570"/>
      <c r="C531" s="570"/>
      <c r="D531" s="570"/>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43"/>
      <c r="CU531" s="43"/>
      <c r="CV531" s="43"/>
      <c r="CW531" s="43"/>
      <c r="CX531" s="43"/>
      <c r="CY531" s="43"/>
      <c r="CZ531" s="43"/>
      <c r="DA531" s="43"/>
      <c r="DB531" s="43"/>
      <c r="DC531" s="43"/>
      <c r="DD531" s="43"/>
      <c r="DE531" s="43"/>
      <c r="DF531" s="43"/>
      <c r="DG531" s="43"/>
      <c r="DH531" s="43"/>
      <c r="DI531" s="43"/>
      <c r="DJ531" s="43"/>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43"/>
      <c r="EJ531" s="43"/>
      <c r="EK531" s="43"/>
      <c r="EL531" s="43"/>
      <c r="EM531" s="43"/>
      <c r="EN531" s="43"/>
      <c r="EO531" s="43"/>
      <c r="EP531" s="43"/>
      <c r="EQ531" s="43"/>
      <c r="ER531" s="43"/>
      <c r="ES531" s="43"/>
      <c r="ET531" s="43"/>
      <c r="EU531" s="43"/>
      <c r="EV531" s="43"/>
      <c r="EW531" s="43"/>
      <c r="EX531" s="43"/>
      <c r="EY531" s="43"/>
      <c r="EZ531" s="43"/>
      <c r="FA531" s="43"/>
      <c r="FB531" s="43"/>
      <c r="FC531" s="43"/>
      <c r="FD531" s="43"/>
      <c r="FE531" s="43"/>
      <c r="FF531" s="43"/>
      <c r="FG531" s="43"/>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43"/>
      <c r="HD531" s="43"/>
      <c r="HE531" s="43"/>
      <c r="HF531" s="43"/>
      <c r="HG531" s="43"/>
      <c r="HH531" s="43"/>
      <c r="HI531" s="43"/>
      <c r="HJ531" s="43"/>
      <c r="HK531" s="43"/>
      <c r="HL531" s="43"/>
      <c r="HM531" s="43"/>
      <c r="HN531" s="43"/>
      <c r="HO531" s="43"/>
      <c r="HP531" s="43"/>
      <c r="HQ531" s="43"/>
      <c r="HR531" s="43"/>
      <c r="HS531" s="43"/>
      <c r="HT531" s="43"/>
      <c r="HU531" s="43"/>
      <c r="HV531" s="43"/>
      <c r="HW531" s="43"/>
      <c r="HX531" s="43"/>
      <c r="HY531" s="43"/>
      <c r="HZ531" s="43"/>
      <c r="IA531" s="43"/>
      <c r="IB531" s="43"/>
      <c r="IC531" s="43"/>
      <c r="ID531" s="43"/>
      <c r="IE531" s="43"/>
      <c r="IF531" s="43"/>
      <c r="IG531" s="43"/>
      <c r="IH531" s="43"/>
      <c r="II531" s="43"/>
      <c r="IJ531" s="43"/>
      <c r="IK531" s="43"/>
      <c r="IL531" s="43"/>
      <c r="IM531" s="43"/>
      <c r="IN531" s="43"/>
      <c r="IO531" s="43"/>
      <c r="IP531" s="43"/>
      <c r="IQ531" s="43"/>
      <c r="IR531" s="43"/>
      <c r="IS531" s="43"/>
      <c r="IT531" s="43"/>
      <c r="IU531" s="43"/>
    </row>
    <row r="532" spans="1:255" ht="16.5">
      <c r="A532" s="569"/>
      <c r="B532" s="570"/>
      <c r="C532" s="570"/>
      <c r="D532" s="570"/>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43"/>
      <c r="CU532" s="43"/>
      <c r="CV532" s="43"/>
      <c r="CW532" s="43"/>
      <c r="CX532" s="43"/>
      <c r="CY532" s="43"/>
      <c r="CZ532" s="43"/>
      <c r="DA532" s="43"/>
      <c r="DB532" s="43"/>
      <c r="DC532" s="43"/>
      <c r="DD532" s="43"/>
      <c r="DE532" s="43"/>
      <c r="DF532" s="43"/>
      <c r="DG532" s="43"/>
      <c r="DH532" s="43"/>
      <c r="DI532" s="43"/>
      <c r="DJ532" s="43"/>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43"/>
      <c r="EJ532" s="43"/>
      <c r="EK532" s="43"/>
      <c r="EL532" s="43"/>
      <c r="EM532" s="43"/>
      <c r="EN532" s="43"/>
      <c r="EO532" s="43"/>
      <c r="EP532" s="43"/>
      <c r="EQ532" s="43"/>
      <c r="ER532" s="43"/>
      <c r="ES532" s="43"/>
      <c r="ET532" s="43"/>
      <c r="EU532" s="43"/>
      <c r="EV532" s="43"/>
      <c r="EW532" s="43"/>
      <c r="EX532" s="43"/>
      <c r="EY532" s="43"/>
      <c r="EZ532" s="43"/>
      <c r="FA532" s="43"/>
      <c r="FB532" s="43"/>
      <c r="FC532" s="43"/>
      <c r="FD532" s="43"/>
      <c r="FE532" s="43"/>
      <c r="FF532" s="43"/>
      <c r="FG532" s="43"/>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43"/>
      <c r="HD532" s="43"/>
      <c r="HE532" s="43"/>
      <c r="HF532" s="43"/>
      <c r="HG532" s="43"/>
      <c r="HH532" s="43"/>
      <c r="HI532" s="43"/>
      <c r="HJ532" s="43"/>
      <c r="HK532" s="43"/>
      <c r="HL532" s="43"/>
      <c r="HM532" s="43"/>
      <c r="HN532" s="43"/>
      <c r="HO532" s="43"/>
      <c r="HP532" s="43"/>
      <c r="HQ532" s="43"/>
      <c r="HR532" s="43"/>
      <c r="HS532" s="43"/>
      <c r="HT532" s="43"/>
      <c r="HU532" s="43"/>
      <c r="HV532" s="43"/>
      <c r="HW532" s="43"/>
      <c r="HX532" s="43"/>
      <c r="HY532" s="43"/>
      <c r="HZ532" s="43"/>
      <c r="IA532" s="43"/>
      <c r="IB532" s="43"/>
      <c r="IC532" s="43"/>
      <c r="ID532" s="43"/>
      <c r="IE532" s="43"/>
      <c r="IF532" s="43"/>
      <c r="IG532" s="43"/>
      <c r="IH532" s="43"/>
      <c r="II532" s="43"/>
      <c r="IJ532" s="43"/>
      <c r="IK532" s="43"/>
      <c r="IL532" s="43"/>
      <c r="IM532" s="43"/>
      <c r="IN532" s="43"/>
      <c r="IO532" s="43"/>
      <c r="IP532" s="43"/>
      <c r="IQ532" s="43"/>
      <c r="IR532" s="43"/>
      <c r="IS532" s="43"/>
      <c r="IT532" s="43"/>
      <c r="IU532" s="43"/>
    </row>
    <row r="533" spans="1:255" ht="16.5">
      <c r="A533" s="569"/>
      <c r="B533" s="570"/>
      <c r="C533" s="570"/>
      <c r="D533" s="570"/>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43"/>
      <c r="CU533" s="43"/>
      <c r="CV533" s="43"/>
      <c r="CW533" s="43"/>
      <c r="CX533" s="43"/>
      <c r="CY533" s="43"/>
      <c r="CZ533" s="43"/>
      <c r="DA533" s="43"/>
      <c r="DB533" s="43"/>
      <c r="DC533" s="43"/>
      <c r="DD533" s="43"/>
      <c r="DE533" s="43"/>
      <c r="DF533" s="43"/>
      <c r="DG533" s="43"/>
      <c r="DH533" s="43"/>
      <c r="DI533" s="43"/>
      <c r="DJ533" s="43"/>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43"/>
      <c r="EJ533" s="43"/>
      <c r="EK533" s="43"/>
      <c r="EL533" s="43"/>
      <c r="EM533" s="43"/>
      <c r="EN533" s="43"/>
      <c r="EO533" s="43"/>
      <c r="EP533" s="43"/>
      <c r="EQ533" s="43"/>
      <c r="ER533" s="43"/>
      <c r="ES533" s="43"/>
      <c r="ET533" s="43"/>
      <c r="EU533" s="43"/>
      <c r="EV533" s="43"/>
      <c r="EW533" s="43"/>
      <c r="EX533" s="43"/>
      <c r="EY533" s="43"/>
      <c r="EZ533" s="43"/>
      <c r="FA533" s="43"/>
      <c r="FB533" s="43"/>
      <c r="FC533" s="43"/>
      <c r="FD533" s="43"/>
      <c r="FE533" s="43"/>
      <c r="FF533" s="43"/>
      <c r="FG533" s="43"/>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43"/>
      <c r="HD533" s="43"/>
      <c r="HE533" s="43"/>
      <c r="HF533" s="43"/>
      <c r="HG533" s="43"/>
      <c r="HH533" s="43"/>
      <c r="HI533" s="43"/>
      <c r="HJ533" s="43"/>
      <c r="HK533" s="43"/>
      <c r="HL533" s="43"/>
      <c r="HM533" s="43"/>
      <c r="HN533" s="43"/>
      <c r="HO533" s="43"/>
      <c r="HP533" s="43"/>
      <c r="HQ533" s="43"/>
      <c r="HR533" s="43"/>
      <c r="HS533" s="43"/>
      <c r="HT533" s="43"/>
      <c r="HU533" s="43"/>
      <c r="HV533" s="43"/>
      <c r="HW533" s="43"/>
      <c r="HX533" s="43"/>
      <c r="HY533" s="43"/>
      <c r="HZ533" s="43"/>
      <c r="IA533" s="43"/>
      <c r="IB533" s="43"/>
      <c r="IC533" s="43"/>
      <c r="ID533" s="43"/>
      <c r="IE533" s="43"/>
      <c r="IF533" s="43"/>
      <c r="IG533" s="43"/>
      <c r="IH533" s="43"/>
      <c r="II533" s="43"/>
      <c r="IJ533" s="43"/>
      <c r="IK533" s="43"/>
      <c r="IL533" s="43"/>
      <c r="IM533" s="43"/>
      <c r="IN533" s="43"/>
      <c r="IO533" s="43"/>
      <c r="IP533" s="43"/>
      <c r="IQ533" s="43"/>
      <c r="IR533" s="43"/>
      <c r="IS533" s="43"/>
      <c r="IT533" s="43"/>
      <c r="IU533" s="43"/>
    </row>
    <row r="534" spans="1:255" ht="16.5">
      <c r="A534" s="569"/>
      <c r="B534" s="570"/>
      <c r="C534" s="570"/>
      <c r="D534" s="570"/>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43"/>
      <c r="CU534" s="43"/>
      <c r="CV534" s="43"/>
      <c r="CW534" s="43"/>
      <c r="CX534" s="43"/>
      <c r="CY534" s="43"/>
      <c r="CZ534" s="43"/>
      <c r="DA534" s="43"/>
      <c r="DB534" s="43"/>
      <c r="DC534" s="43"/>
      <c r="DD534" s="43"/>
      <c r="DE534" s="43"/>
      <c r="DF534" s="43"/>
      <c r="DG534" s="43"/>
      <c r="DH534" s="43"/>
      <c r="DI534" s="43"/>
      <c r="DJ534" s="43"/>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43"/>
      <c r="EJ534" s="43"/>
      <c r="EK534" s="43"/>
      <c r="EL534" s="43"/>
      <c r="EM534" s="43"/>
      <c r="EN534" s="43"/>
      <c r="EO534" s="43"/>
      <c r="EP534" s="43"/>
      <c r="EQ534" s="43"/>
      <c r="ER534" s="43"/>
      <c r="ES534" s="43"/>
      <c r="ET534" s="43"/>
      <c r="EU534" s="43"/>
      <c r="EV534" s="43"/>
      <c r="EW534" s="43"/>
      <c r="EX534" s="43"/>
      <c r="EY534" s="43"/>
      <c r="EZ534" s="43"/>
      <c r="FA534" s="43"/>
      <c r="FB534" s="43"/>
      <c r="FC534" s="43"/>
      <c r="FD534" s="43"/>
      <c r="FE534" s="43"/>
      <c r="FF534" s="43"/>
      <c r="FG534" s="43"/>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43"/>
      <c r="HD534" s="43"/>
      <c r="HE534" s="43"/>
      <c r="HF534" s="43"/>
      <c r="HG534" s="43"/>
      <c r="HH534" s="43"/>
      <c r="HI534" s="43"/>
      <c r="HJ534" s="43"/>
      <c r="HK534" s="43"/>
      <c r="HL534" s="43"/>
      <c r="HM534" s="43"/>
      <c r="HN534" s="43"/>
      <c r="HO534" s="43"/>
      <c r="HP534" s="43"/>
      <c r="HQ534" s="43"/>
      <c r="HR534" s="43"/>
      <c r="HS534" s="43"/>
      <c r="HT534" s="43"/>
      <c r="HU534" s="43"/>
      <c r="HV534" s="43"/>
      <c r="HW534" s="43"/>
      <c r="HX534" s="43"/>
      <c r="HY534" s="43"/>
      <c r="HZ534" s="43"/>
      <c r="IA534" s="43"/>
      <c r="IB534" s="43"/>
      <c r="IC534" s="43"/>
      <c r="ID534" s="43"/>
      <c r="IE534" s="43"/>
      <c r="IF534" s="43"/>
      <c r="IG534" s="43"/>
      <c r="IH534" s="43"/>
      <c r="II534" s="43"/>
      <c r="IJ534" s="43"/>
      <c r="IK534" s="43"/>
      <c r="IL534" s="43"/>
      <c r="IM534" s="43"/>
      <c r="IN534" s="43"/>
      <c r="IO534" s="43"/>
      <c r="IP534" s="43"/>
      <c r="IQ534" s="43"/>
      <c r="IR534" s="43"/>
      <c r="IS534" s="43"/>
      <c r="IT534" s="43"/>
      <c r="IU534" s="43"/>
    </row>
    <row r="535" spans="1:255" ht="16.5">
      <c r="A535" s="569"/>
      <c r="B535" s="570"/>
      <c r="C535" s="570"/>
      <c r="D535" s="570"/>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43"/>
      <c r="CU535" s="43"/>
      <c r="CV535" s="43"/>
      <c r="CW535" s="43"/>
      <c r="CX535" s="43"/>
      <c r="CY535" s="43"/>
      <c r="CZ535" s="43"/>
      <c r="DA535" s="43"/>
      <c r="DB535" s="43"/>
      <c r="DC535" s="43"/>
      <c r="DD535" s="43"/>
      <c r="DE535" s="43"/>
      <c r="DF535" s="43"/>
      <c r="DG535" s="43"/>
      <c r="DH535" s="43"/>
      <c r="DI535" s="43"/>
      <c r="DJ535" s="43"/>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43"/>
      <c r="EJ535" s="43"/>
      <c r="EK535" s="43"/>
      <c r="EL535" s="43"/>
      <c r="EM535" s="43"/>
      <c r="EN535" s="43"/>
      <c r="EO535" s="43"/>
      <c r="EP535" s="43"/>
      <c r="EQ535" s="43"/>
      <c r="ER535" s="43"/>
      <c r="ES535" s="43"/>
      <c r="ET535" s="43"/>
      <c r="EU535" s="43"/>
      <c r="EV535" s="43"/>
      <c r="EW535" s="43"/>
      <c r="EX535" s="43"/>
      <c r="EY535" s="43"/>
      <c r="EZ535" s="43"/>
      <c r="FA535" s="43"/>
      <c r="FB535" s="43"/>
      <c r="FC535" s="43"/>
      <c r="FD535" s="43"/>
      <c r="FE535" s="43"/>
      <c r="FF535" s="43"/>
      <c r="FG535" s="43"/>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43"/>
      <c r="HD535" s="43"/>
      <c r="HE535" s="43"/>
      <c r="HF535" s="43"/>
      <c r="HG535" s="43"/>
      <c r="HH535" s="43"/>
      <c r="HI535" s="43"/>
      <c r="HJ535" s="43"/>
      <c r="HK535" s="43"/>
      <c r="HL535" s="43"/>
      <c r="HM535" s="43"/>
      <c r="HN535" s="43"/>
      <c r="HO535" s="43"/>
      <c r="HP535" s="43"/>
      <c r="HQ535" s="43"/>
      <c r="HR535" s="43"/>
      <c r="HS535" s="43"/>
      <c r="HT535" s="43"/>
      <c r="HU535" s="43"/>
      <c r="HV535" s="43"/>
      <c r="HW535" s="43"/>
      <c r="HX535" s="43"/>
      <c r="HY535" s="43"/>
      <c r="HZ535" s="43"/>
      <c r="IA535" s="43"/>
      <c r="IB535" s="43"/>
      <c r="IC535" s="43"/>
      <c r="ID535" s="43"/>
      <c r="IE535" s="43"/>
      <c r="IF535" s="43"/>
      <c r="IG535" s="43"/>
      <c r="IH535" s="43"/>
      <c r="II535" s="43"/>
      <c r="IJ535" s="43"/>
      <c r="IK535" s="43"/>
      <c r="IL535" s="43"/>
      <c r="IM535" s="43"/>
      <c r="IN535" s="43"/>
      <c r="IO535" s="43"/>
      <c r="IP535" s="43"/>
      <c r="IQ535" s="43"/>
      <c r="IR535" s="43"/>
      <c r="IS535" s="43"/>
      <c r="IT535" s="43"/>
      <c r="IU535" s="43"/>
    </row>
    <row r="536" spans="1:255" ht="16.5">
      <c r="A536" s="569"/>
      <c r="B536" s="570"/>
      <c r="C536" s="570"/>
      <c r="D536" s="570"/>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43"/>
      <c r="CU536" s="43"/>
      <c r="CV536" s="43"/>
      <c r="CW536" s="43"/>
      <c r="CX536" s="43"/>
      <c r="CY536" s="43"/>
      <c r="CZ536" s="43"/>
      <c r="DA536" s="43"/>
      <c r="DB536" s="43"/>
      <c r="DC536" s="43"/>
      <c r="DD536" s="43"/>
      <c r="DE536" s="43"/>
      <c r="DF536" s="43"/>
      <c r="DG536" s="43"/>
      <c r="DH536" s="43"/>
      <c r="DI536" s="43"/>
      <c r="DJ536" s="43"/>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43"/>
      <c r="EJ536" s="43"/>
      <c r="EK536" s="43"/>
      <c r="EL536" s="43"/>
      <c r="EM536" s="43"/>
      <c r="EN536" s="43"/>
      <c r="EO536" s="43"/>
      <c r="EP536" s="43"/>
      <c r="EQ536" s="43"/>
      <c r="ER536" s="43"/>
      <c r="ES536" s="43"/>
      <c r="ET536" s="43"/>
      <c r="EU536" s="43"/>
      <c r="EV536" s="43"/>
      <c r="EW536" s="43"/>
      <c r="EX536" s="43"/>
      <c r="EY536" s="43"/>
      <c r="EZ536" s="43"/>
      <c r="FA536" s="43"/>
      <c r="FB536" s="43"/>
      <c r="FC536" s="43"/>
      <c r="FD536" s="43"/>
      <c r="FE536" s="43"/>
      <c r="FF536" s="43"/>
      <c r="FG536" s="43"/>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43"/>
      <c r="HD536" s="43"/>
      <c r="HE536" s="43"/>
      <c r="HF536" s="43"/>
      <c r="HG536" s="43"/>
      <c r="HH536" s="43"/>
      <c r="HI536" s="43"/>
      <c r="HJ536" s="43"/>
      <c r="HK536" s="43"/>
      <c r="HL536" s="43"/>
      <c r="HM536" s="43"/>
      <c r="HN536" s="43"/>
      <c r="HO536" s="43"/>
      <c r="HP536" s="43"/>
      <c r="HQ536" s="43"/>
      <c r="HR536" s="43"/>
      <c r="HS536" s="43"/>
      <c r="HT536" s="43"/>
      <c r="HU536" s="43"/>
      <c r="HV536" s="43"/>
      <c r="HW536" s="43"/>
      <c r="HX536" s="43"/>
      <c r="HY536" s="43"/>
      <c r="HZ536" s="43"/>
      <c r="IA536" s="43"/>
      <c r="IB536" s="43"/>
      <c r="IC536" s="43"/>
      <c r="ID536" s="43"/>
      <c r="IE536" s="43"/>
      <c r="IF536" s="43"/>
      <c r="IG536" s="43"/>
      <c r="IH536" s="43"/>
      <c r="II536" s="43"/>
      <c r="IJ536" s="43"/>
      <c r="IK536" s="43"/>
      <c r="IL536" s="43"/>
      <c r="IM536" s="43"/>
      <c r="IN536" s="43"/>
      <c r="IO536" s="43"/>
      <c r="IP536" s="43"/>
      <c r="IQ536" s="43"/>
      <c r="IR536" s="43"/>
      <c r="IS536" s="43"/>
      <c r="IT536" s="43"/>
      <c r="IU536" s="43"/>
    </row>
    <row r="537" spans="1:255" ht="16.5">
      <c r="A537" s="569"/>
      <c r="B537" s="570"/>
      <c r="C537" s="570"/>
      <c r="D537" s="570"/>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43"/>
      <c r="CU537" s="43"/>
      <c r="CV537" s="43"/>
      <c r="CW537" s="43"/>
      <c r="CX537" s="43"/>
      <c r="CY537" s="43"/>
      <c r="CZ537" s="43"/>
      <c r="DA537" s="43"/>
      <c r="DB537" s="43"/>
      <c r="DC537" s="43"/>
      <c r="DD537" s="43"/>
      <c r="DE537" s="43"/>
      <c r="DF537" s="43"/>
      <c r="DG537" s="43"/>
      <c r="DH537" s="43"/>
      <c r="DI537" s="43"/>
      <c r="DJ537" s="43"/>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43"/>
      <c r="EJ537" s="43"/>
      <c r="EK537" s="43"/>
      <c r="EL537" s="43"/>
      <c r="EM537" s="43"/>
      <c r="EN537" s="43"/>
      <c r="EO537" s="43"/>
      <c r="EP537" s="43"/>
      <c r="EQ537" s="43"/>
      <c r="ER537" s="43"/>
      <c r="ES537" s="43"/>
      <c r="ET537" s="43"/>
      <c r="EU537" s="43"/>
      <c r="EV537" s="43"/>
      <c r="EW537" s="43"/>
      <c r="EX537" s="43"/>
      <c r="EY537" s="43"/>
      <c r="EZ537" s="43"/>
      <c r="FA537" s="43"/>
      <c r="FB537" s="43"/>
      <c r="FC537" s="43"/>
      <c r="FD537" s="43"/>
      <c r="FE537" s="43"/>
      <c r="FF537" s="43"/>
      <c r="FG537" s="43"/>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43"/>
      <c r="HD537" s="43"/>
      <c r="HE537" s="43"/>
      <c r="HF537" s="43"/>
      <c r="HG537" s="43"/>
      <c r="HH537" s="43"/>
      <c r="HI537" s="43"/>
      <c r="HJ537" s="43"/>
      <c r="HK537" s="43"/>
      <c r="HL537" s="43"/>
      <c r="HM537" s="43"/>
      <c r="HN537" s="43"/>
      <c r="HO537" s="43"/>
      <c r="HP537" s="43"/>
      <c r="HQ537" s="43"/>
      <c r="HR537" s="43"/>
      <c r="HS537" s="43"/>
      <c r="HT537" s="43"/>
      <c r="HU537" s="43"/>
      <c r="HV537" s="43"/>
      <c r="HW537" s="43"/>
      <c r="HX537" s="43"/>
      <c r="HY537" s="43"/>
      <c r="HZ537" s="43"/>
      <c r="IA537" s="43"/>
      <c r="IB537" s="43"/>
      <c r="IC537" s="43"/>
      <c r="ID537" s="43"/>
      <c r="IE537" s="43"/>
      <c r="IF537" s="43"/>
      <c r="IG537" s="43"/>
      <c r="IH537" s="43"/>
      <c r="II537" s="43"/>
      <c r="IJ537" s="43"/>
      <c r="IK537" s="43"/>
      <c r="IL537" s="43"/>
      <c r="IM537" s="43"/>
      <c r="IN537" s="43"/>
      <c r="IO537" s="43"/>
      <c r="IP537" s="43"/>
      <c r="IQ537" s="43"/>
      <c r="IR537" s="43"/>
      <c r="IS537" s="43"/>
      <c r="IT537" s="43"/>
      <c r="IU537" s="43"/>
    </row>
    <row r="538" spans="1:255" ht="16.5">
      <c r="A538" s="569"/>
      <c r="B538" s="570"/>
      <c r="C538" s="570"/>
      <c r="D538" s="570"/>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43"/>
      <c r="CU538" s="43"/>
      <c r="CV538" s="43"/>
      <c r="CW538" s="43"/>
      <c r="CX538" s="43"/>
      <c r="CY538" s="43"/>
      <c r="CZ538" s="43"/>
      <c r="DA538" s="43"/>
      <c r="DB538" s="43"/>
      <c r="DC538" s="43"/>
      <c r="DD538" s="43"/>
      <c r="DE538" s="43"/>
      <c r="DF538" s="43"/>
      <c r="DG538" s="43"/>
      <c r="DH538" s="43"/>
      <c r="DI538" s="43"/>
      <c r="DJ538" s="43"/>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43"/>
      <c r="EJ538" s="43"/>
      <c r="EK538" s="43"/>
      <c r="EL538" s="43"/>
      <c r="EM538" s="43"/>
      <c r="EN538" s="43"/>
      <c r="EO538" s="43"/>
      <c r="EP538" s="43"/>
      <c r="EQ538" s="43"/>
      <c r="ER538" s="43"/>
      <c r="ES538" s="43"/>
      <c r="ET538" s="43"/>
      <c r="EU538" s="43"/>
      <c r="EV538" s="43"/>
      <c r="EW538" s="43"/>
      <c r="EX538" s="43"/>
      <c r="EY538" s="43"/>
      <c r="EZ538" s="43"/>
      <c r="FA538" s="43"/>
      <c r="FB538" s="43"/>
      <c r="FC538" s="43"/>
      <c r="FD538" s="43"/>
      <c r="FE538" s="43"/>
      <c r="FF538" s="43"/>
      <c r="FG538" s="43"/>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43"/>
      <c r="HD538" s="43"/>
      <c r="HE538" s="43"/>
      <c r="HF538" s="43"/>
      <c r="HG538" s="43"/>
      <c r="HH538" s="43"/>
      <c r="HI538" s="43"/>
      <c r="HJ538" s="43"/>
      <c r="HK538" s="43"/>
      <c r="HL538" s="43"/>
      <c r="HM538" s="43"/>
      <c r="HN538" s="43"/>
      <c r="HO538" s="43"/>
      <c r="HP538" s="43"/>
      <c r="HQ538" s="43"/>
      <c r="HR538" s="43"/>
      <c r="HS538" s="43"/>
      <c r="HT538" s="43"/>
      <c r="HU538" s="43"/>
      <c r="HV538" s="43"/>
      <c r="HW538" s="43"/>
      <c r="HX538" s="43"/>
      <c r="HY538" s="43"/>
      <c r="HZ538" s="43"/>
      <c r="IA538" s="43"/>
      <c r="IB538" s="43"/>
      <c r="IC538" s="43"/>
      <c r="ID538" s="43"/>
      <c r="IE538" s="43"/>
      <c r="IF538" s="43"/>
      <c r="IG538" s="43"/>
      <c r="IH538" s="43"/>
      <c r="II538" s="43"/>
      <c r="IJ538" s="43"/>
      <c r="IK538" s="43"/>
      <c r="IL538" s="43"/>
      <c r="IM538" s="43"/>
      <c r="IN538" s="43"/>
      <c r="IO538" s="43"/>
      <c r="IP538" s="43"/>
      <c r="IQ538" s="43"/>
      <c r="IR538" s="43"/>
      <c r="IS538" s="43"/>
      <c r="IT538" s="43"/>
      <c r="IU538" s="43"/>
    </row>
    <row r="539" spans="1:255" ht="16.5">
      <c r="A539" s="569"/>
      <c r="B539" s="570"/>
      <c r="C539" s="570"/>
      <c r="D539" s="570"/>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43"/>
      <c r="CU539" s="43"/>
      <c r="CV539" s="43"/>
      <c r="CW539" s="43"/>
      <c r="CX539" s="43"/>
      <c r="CY539" s="43"/>
      <c r="CZ539" s="43"/>
      <c r="DA539" s="43"/>
      <c r="DB539" s="43"/>
      <c r="DC539" s="43"/>
      <c r="DD539" s="43"/>
      <c r="DE539" s="43"/>
      <c r="DF539" s="43"/>
      <c r="DG539" s="43"/>
      <c r="DH539" s="43"/>
      <c r="DI539" s="43"/>
      <c r="DJ539" s="43"/>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43"/>
      <c r="EJ539" s="43"/>
      <c r="EK539" s="43"/>
      <c r="EL539" s="43"/>
      <c r="EM539" s="43"/>
      <c r="EN539" s="43"/>
      <c r="EO539" s="43"/>
      <c r="EP539" s="43"/>
      <c r="EQ539" s="43"/>
      <c r="ER539" s="43"/>
      <c r="ES539" s="43"/>
      <c r="ET539" s="43"/>
      <c r="EU539" s="43"/>
      <c r="EV539" s="43"/>
      <c r="EW539" s="43"/>
      <c r="EX539" s="43"/>
      <c r="EY539" s="43"/>
      <c r="EZ539" s="43"/>
      <c r="FA539" s="43"/>
      <c r="FB539" s="43"/>
      <c r="FC539" s="43"/>
      <c r="FD539" s="43"/>
      <c r="FE539" s="43"/>
      <c r="FF539" s="43"/>
      <c r="FG539" s="43"/>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43"/>
      <c r="HD539" s="43"/>
      <c r="HE539" s="43"/>
      <c r="HF539" s="43"/>
      <c r="HG539" s="43"/>
      <c r="HH539" s="43"/>
      <c r="HI539" s="43"/>
      <c r="HJ539" s="43"/>
      <c r="HK539" s="43"/>
      <c r="HL539" s="43"/>
      <c r="HM539" s="43"/>
      <c r="HN539" s="43"/>
      <c r="HO539" s="43"/>
      <c r="HP539" s="43"/>
      <c r="HQ539" s="43"/>
      <c r="HR539" s="43"/>
      <c r="HS539" s="43"/>
      <c r="HT539" s="43"/>
      <c r="HU539" s="43"/>
      <c r="HV539" s="43"/>
      <c r="HW539" s="43"/>
      <c r="HX539" s="43"/>
      <c r="HY539" s="43"/>
      <c r="HZ539" s="43"/>
      <c r="IA539" s="43"/>
      <c r="IB539" s="43"/>
      <c r="IC539" s="43"/>
      <c r="ID539" s="43"/>
      <c r="IE539" s="43"/>
      <c r="IF539" s="43"/>
      <c r="IG539" s="43"/>
      <c r="IH539" s="43"/>
      <c r="II539" s="43"/>
      <c r="IJ539" s="43"/>
      <c r="IK539" s="43"/>
      <c r="IL539" s="43"/>
      <c r="IM539" s="43"/>
      <c r="IN539" s="43"/>
      <c r="IO539" s="43"/>
      <c r="IP539" s="43"/>
      <c r="IQ539" s="43"/>
      <c r="IR539" s="43"/>
      <c r="IS539" s="43"/>
      <c r="IT539" s="43"/>
      <c r="IU539" s="43"/>
    </row>
    <row r="540" spans="1:255" ht="16.5">
      <c r="A540" s="569"/>
      <c r="B540" s="570"/>
      <c r="C540" s="570"/>
      <c r="D540" s="570"/>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43"/>
      <c r="CU540" s="43"/>
      <c r="CV540" s="43"/>
      <c r="CW540" s="43"/>
      <c r="CX540" s="43"/>
      <c r="CY540" s="43"/>
      <c r="CZ540" s="43"/>
      <c r="DA540" s="43"/>
      <c r="DB540" s="43"/>
      <c r="DC540" s="43"/>
      <c r="DD540" s="43"/>
      <c r="DE540" s="43"/>
      <c r="DF540" s="43"/>
      <c r="DG540" s="43"/>
      <c r="DH540" s="43"/>
      <c r="DI540" s="43"/>
      <c r="DJ540" s="43"/>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43"/>
      <c r="EJ540" s="43"/>
      <c r="EK540" s="43"/>
      <c r="EL540" s="43"/>
      <c r="EM540" s="43"/>
      <c r="EN540" s="43"/>
      <c r="EO540" s="43"/>
      <c r="EP540" s="43"/>
      <c r="EQ540" s="43"/>
      <c r="ER540" s="43"/>
      <c r="ES540" s="43"/>
      <c r="ET540" s="43"/>
      <c r="EU540" s="43"/>
      <c r="EV540" s="43"/>
      <c r="EW540" s="43"/>
      <c r="EX540" s="43"/>
      <c r="EY540" s="43"/>
      <c r="EZ540" s="43"/>
      <c r="FA540" s="43"/>
      <c r="FB540" s="43"/>
      <c r="FC540" s="43"/>
      <c r="FD540" s="43"/>
      <c r="FE540" s="43"/>
      <c r="FF540" s="43"/>
      <c r="FG540" s="43"/>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43"/>
      <c r="HD540" s="43"/>
      <c r="HE540" s="43"/>
      <c r="HF540" s="43"/>
      <c r="HG540" s="43"/>
      <c r="HH540" s="43"/>
      <c r="HI540" s="43"/>
      <c r="HJ540" s="43"/>
      <c r="HK540" s="43"/>
      <c r="HL540" s="43"/>
      <c r="HM540" s="43"/>
      <c r="HN540" s="43"/>
      <c r="HO540" s="43"/>
      <c r="HP540" s="43"/>
      <c r="HQ540" s="43"/>
      <c r="HR540" s="43"/>
      <c r="HS540" s="43"/>
      <c r="HT540" s="43"/>
      <c r="HU540" s="43"/>
      <c r="HV540" s="43"/>
      <c r="HW540" s="43"/>
      <c r="HX540" s="43"/>
      <c r="HY540" s="43"/>
      <c r="HZ540" s="43"/>
      <c r="IA540" s="43"/>
      <c r="IB540" s="43"/>
      <c r="IC540" s="43"/>
      <c r="ID540" s="43"/>
      <c r="IE540" s="43"/>
      <c r="IF540" s="43"/>
      <c r="IG540" s="43"/>
      <c r="IH540" s="43"/>
      <c r="II540" s="43"/>
      <c r="IJ540" s="43"/>
      <c r="IK540" s="43"/>
      <c r="IL540" s="43"/>
      <c r="IM540" s="43"/>
      <c r="IN540" s="43"/>
      <c r="IO540" s="43"/>
      <c r="IP540" s="43"/>
      <c r="IQ540" s="43"/>
      <c r="IR540" s="43"/>
      <c r="IS540" s="43"/>
      <c r="IT540" s="43"/>
      <c r="IU540" s="43"/>
    </row>
    <row r="541" spans="1:255" ht="16.5">
      <c r="A541" s="569"/>
      <c r="B541" s="570"/>
      <c r="C541" s="570"/>
      <c r="D541" s="570"/>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43"/>
      <c r="CU541" s="43"/>
      <c r="CV541" s="43"/>
      <c r="CW541" s="43"/>
      <c r="CX541" s="43"/>
      <c r="CY541" s="43"/>
      <c r="CZ541" s="43"/>
      <c r="DA541" s="43"/>
      <c r="DB541" s="43"/>
      <c r="DC541" s="43"/>
      <c r="DD541" s="43"/>
      <c r="DE541" s="43"/>
      <c r="DF541" s="43"/>
      <c r="DG541" s="43"/>
      <c r="DH541" s="43"/>
      <c r="DI541" s="43"/>
      <c r="DJ541" s="43"/>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43"/>
      <c r="EJ541" s="43"/>
      <c r="EK541" s="43"/>
      <c r="EL541" s="43"/>
      <c r="EM541" s="43"/>
      <c r="EN541" s="43"/>
      <c r="EO541" s="43"/>
      <c r="EP541" s="43"/>
      <c r="EQ541" s="43"/>
      <c r="ER541" s="43"/>
      <c r="ES541" s="43"/>
      <c r="ET541" s="43"/>
      <c r="EU541" s="43"/>
      <c r="EV541" s="43"/>
      <c r="EW541" s="43"/>
      <c r="EX541" s="43"/>
      <c r="EY541" s="43"/>
      <c r="EZ541" s="43"/>
      <c r="FA541" s="43"/>
      <c r="FB541" s="43"/>
      <c r="FC541" s="43"/>
      <c r="FD541" s="43"/>
      <c r="FE541" s="43"/>
      <c r="FF541" s="43"/>
      <c r="FG541" s="43"/>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43"/>
      <c r="HD541" s="43"/>
      <c r="HE541" s="43"/>
      <c r="HF541" s="43"/>
      <c r="HG541" s="43"/>
      <c r="HH541" s="43"/>
      <c r="HI541" s="43"/>
      <c r="HJ541" s="43"/>
      <c r="HK541" s="43"/>
      <c r="HL541" s="43"/>
      <c r="HM541" s="43"/>
      <c r="HN541" s="43"/>
      <c r="HO541" s="43"/>
      <c r="HP541" s="43"/>
      <c r="HQ541" s="43"/>
      <c r="HR541" s="43"/>
      <c r="HS541" s="43"/>
      <c r="HT541" s="43"/>
      <c r="HU541" s="43"/>
      <c r="HV541" s="43"/>
      <c r="HW541" s="43"/>
      <c r="HX541" s="43"/>
      <c r="HY541" s="43"/>
      <c r="HZ541" s="43"/>
      <c r="IA541" s="43"/>
      <c r="IB541" s="43"/>
      <c r="IC541" s="43"/>
      <c r="ID541" s="43"/>
      <c r="IE541" s="43"/>
      <c r="IF541" s="43"/>
      <c r="IG541" s="43"/>
      <c r="IH541" s="43"/>
      <c r="II541" s="43"/>
      <c r="IJ541" s="43"/>
      <c r="IK541" s="43"/>
      <c r="IL541" s="43"/>
      <c r="IM541" s="43"/>
      <c r="IN541" s="43"/>
      <c r="IO541" s="43"/>
      <c r="IP541" s="43"/>
      <c r="IQ541" s="43"/>
      <c r="IR541" s="43"/>
      <c r="IS541" s="43"/>
      <c r="IT541" s="43"/>
      <c r="IU541" s="43"/>
    </row>
    <row r="542" spans="1:255" ht="16.5">
      <c r="A542" s="569"/>
      <c r="B542" s="570"/>
      <c r="C542" s="570"/>
      <c r="D542" s="570"/>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43"/>
      <c r="CU542" s="43"/>
      <c r="CV542" s="43"/>
      <c r="CW542" s="43"/>
      <c r="CX542" s="43"/>
      <c r="CY542" s="43"/>
      <c r="CZ542" s="43"/>
      <c r="DA542" s="43"/>
      <c r="DB542" s="43"/>
      <c r="DC542" s="43"/>
      <c r="DD542" s="43"/>
      <c r="DE542" s="43"/>
      <c r="DF542" s="43"/>
      <c r="DG542" s="43"/>
      <c r="DH542" s="43"/>
      <c r="DI542" s="43"/>
      <c r="DJ542" s="43"/>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43"/>
      <c r="EJ542" s="43"/>
      <c r="EK542" s="43"/>
      <c r="EL542" s="43"/>
      <c r="EM542" s="43"/>
      <c r="EN542" s="43"/>
      <c r="EO542" s="43"/>
      <c r="EP542" s="43"/>
      <c r="EQ542" s="43"/>
      <c r="ER542" s="43"/>
      <c r="ES542" s="43"/>
      <c r="ET542" s="43"/>
      <c r="EU542" s="43"/>
      <c r="EV542" s="43"/>
      <c r="EW542" s="43"/>
      <c r="EX542" s="43"/>
      <c r="EY542" s="43"/>
      <c r="EZ542" s="43"/>
      <c r="FA542" s="43"/>
      <c r="FB542" s="43"/>
      <c r="FC542" s="43"/>
      <c r="FD542" s="43"/>
      <c r="FE542" s="43"/>
      <c r="FF542" s="43"/>
      <c r="FG542" s="43"/>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43"/>
      <c r="HD542" s="43"/>
      <c r="HE542" s="43"/>
      <c r="HF542" s="43"/>
      <c r="HG542" s="43"/>
      <c r="HH542" s="43"/>
      <c r="HI542" s="43"/>
      <c r="HJ542" s="43"/>
      <c r="HK542" s="43"/>
      <c r="HL542" s="43"/>
      <c r="HM542" s="43"/>
      <c r="HN542" s="43"/>
      <c r="HO542" s="43"/>
      <c r="HP542" s="43"/>
      <c r="HQ542" s="43"/>
      <c r="HR542" s="43"/>
      <c r="HS542" s="43"/>
      <c r="HT542" s="43"/>
      <c r="HU542" s="43"/>
      <c r="HV542" s="43"/>
      <c r="HW542" s="43"/>
      <c r="HX542" s="43"/>
      <c r="HY542" s="43"/>
      <c r="HZ542" s="43"/>
      <c r="IA542" s="43"/>
      <c r="IB542" s="43"/>
      <c r="IC542" s="43"/>
      <c r="ID542" s="43"/>
      <c r="IE542" s="43"/>
      <c r="IF542" s="43"/>
      <c r="IG542" s="43"/>
      <c r="IH542" s="43"/>
      <c r="II542" s="43"/>
      <c r="IJ542" s="43"/>
      <c r="IK542" s="43"/>
      <c r="IL542" s="43"/>
      <c r="IM542" s="43"/>
      <c r="IN542" s="43"/>
      <c r="IO542" s="43"/>
      <c r="IP542" s="43"/>
      <c r="IQ542" s="43"/>
      <c r="IR542" s="43"/>
      <c r="IS542" s="43"/>
      <c r="IT542" s="43"/>
      <c r="IU542" s="43"/>
    </row>
    <row r="543" spans="1:255" ht="16.5">
      <c r="A543" s="569"/>
      <c r="B543" s="570"/>
      <c r="C543" s="570"/>
      <c r="D543" s="570"/>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43"/>
      <c r="CU543" s="43"/>
      <c r="CV543" s="43"/>
      <c r="CW543" s="43"/>
      <c r="CX543" s="43"/>
      <c r="CY543" s="43"/>
      <c r="CZ543" s="43"/>
      <c r="DA543" s="43"/>
      <c r="DB543" s="43"/>
      <c r="DC543" s="43"/>
      <c r="DD543" s="43"/>
      <c r="DE543" s="43"/>
      <c r="DF543" s="43"/>
      <c r="DG543" s="43"/>
      <c r="DH543" s="43"/>
      <c r="DI543" s="43"/>
      <c r="DJ543" s="43"/>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43"/>
      <c r="EJ543" s="43"/>
      <c r="EK543" s="43"/>
      <c r="EL543" s="43"/>
      <c r="EM543" s="43"/>
      <c r="EN543" s="43"/>
      <c r="EO543" s="43"/>
      <c r="EP543" s="43"/>
      <c r="EQ543" s="43"/>
      <c r="ER543" s="43"/>
      <c r="ES543" s="43"/>
      <c r="ET543" s="43"/>
      <c r="EU543" s="43"/>
      <c r="EV543" s="43"/>
      <c r="EW543" s="43"/>
      <c r="EX543" s="43"/>
      <c r="EY543" s="43"/>
      <c r="EZ543" s="43"/>
      <c r="FA543" s="43"/>
      <c r="FB543" s="43"/>
      <c r="FC543" s="43"/>
      <c r="FD543" s="43"/>
      <c r="FE543" s="43"/>
      <c r="FF543" s="43"/>
      <c r="FG543" s="43"/>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43"/>
      <c r="HD543" s="43"/>
      <c r="HE543" s="43"/>
      <c r="HF543" s="43"/>
      <c r="HG543" s="43"/>
      <c r="HH543" s="43"/>
      <c r="HI543" s="43"/>
      <c r="HJ543" s="43"/>
      <c r="HK543" s="43"/>
      <c r="HL543" s="43"/>
      <c r="HM543" s="43"/>
      <c r="HN543" s="43"/>
      <c r="HO543" s="43"/>
      <c r="HP543" s="43"/>
      <c r="HQ543" s="43"/>
      <c r="HR543" s="43"/>
      <c r="HS543" s="43"/>
      <c r="HT543" s="43"/>
      <c r="HU543" s="43"/>
      <c r="HV543" s="43"/>
      <c r="HW543" s="43"/>
      <c r="HX543" s="43"/>
      <c r="HY543" s="43"/>
      <c r="HZ543" s="43"/>
      <c r="IA543" s="43"/>
      <c r="IB543" s="43"/>
      <c r="IC543" s="43"/>
      <c r="ID543" s="43"/>
      <c r="IE543" s="43"/>
      <c r="IF543" s="43"/>
      <c r="IG543" s="43"/>
      <c r="IH543" s="43"/>
      <c r="II543" s="43"/>
      <c r="IJ543" s="43"/>
      <c r="IK543" s="43"/>
      <c r="IL543" s="43"/>
      <c r="IM543" s="43"/>
      <c r="IN543" s="43"/>
      <c r="IO543" s="43"/>
      <c r="IP543" s="43"/>
      <c r="IQ543" s="43"/>
      <c r="IR543" s="43"/>
      <c r="IS543" s="43"/>
      <c r="IT543" s="43"/>
      <c r="IU543" s="43"/>
    </row>
    <row r="544" spans="1:255" ht="16.5">
      <c r="A544" s="569"/>
      <c r="B544" s="570"/>
      <c r="C544" s="570"/>
      <c r="D544" s="570"/>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43"/>
      <c r="CU544" s="43"/>
      <c r="CV544" s="43"/>
      <c r="CW544" s="43"/>
      <c r="CX544" s="43"/>
      <c r="CY544" s="43"/>
      <c r="CZ544" s="43"/>
      <c r="DA544" s="43"/>
      <c r="DB544" s="43"/>
      <c r="DC544" s="43"/>
      <c r="DD544" s="43"/>
      <c r="DE544" s="43"/>
      <c r="DF544" s="43"/>
      <c r="DG544" s="43"/>
      <c r="DH544" s="43"/>
      <c r="DI544" s="43"/>
      <c r="DJ544" s="43"/>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43"/>
      <c r="EJ544" s="43"/>
      <c r="EK544" s="43"/>
      <c r="EL544" s="43"/>
      <c r="EM544" s="43"/>
      <c r="EN544" s="43"/>
      <c r="EO544" s="43"/>
      <c r="EP544" s="43"/>
      <c r="EQ544" s="43"/>
      <c r="ER544" s="43"/>
      <c r="ES544" s="43"/>
      <c r="ET544" s="43"/>
      <c r="EU544" s="43"/>
      <c r="EV544" s="43"/>
      <c r="EW544" s="43"/>
      <c r="EX544" s="43"/>
      <c r="EY544" s="43"/>
      <c r="EZ544" s="43"/>
      <c r="FA544" s="43"/>
      <c r="FB544" s="43"/>
      <c r="FC544" s="43"/>
      <c r="FD544" s="43"/>
      <c r="FE544" s="43"/>
      <c r="FF544" s="43"/>
      <c r="FG544" s="43"/>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43"/>
      <c r="HD544" s="43"/>
      <c r="HE544" s="43"/>
      <c r="HF544" s="43"/>
      <c r="HG544" s="43"/>
      <c r="HH544" s="43"/>
      <c r="HI544" s="43"/>
      <c r="HJ544" s="43"/>
      <c r="HK544" s="43"/>
      <c r="HL544" s="43"/>
      <c r="HM544" s="43"/>
      <c r="HN544" s="43"/>
      <c r="HO544" s="43"/>
      <c r="HP544" s="43"/>
      <c r="HQ544" s="43"/>
      <c r="HR544" s="43"/>
      <c r="HS544" s="43"/>
      <c r="HT544" s="43"/>
      <c r="HU544" s="43"/>
      <c r="HV544" s="43"/>
      <c r="HW544" s="43"/>
      <c r="HX544" s="43"/>
      <c r="HY544" s="43"/>
      <c r="HZ544" s="43"/>
      <c r="IA544" s="43"/>
      <c r="IB544" s="43"/>
      <c r="IC544" s="43"/>
      <c r="ID544" s="43"/>
      <c r="IE544" s="43"/>
      <c r="IF544" s="43"/>
      <c r="IG544" s="43"/>
      <c r="IH544" s="43"/>
      <c r="II544" s="43"/>
      <c r="IJ544" s="43"/>
      <c r="IK544" s="43"/>
      <c r="IL544" s="43"/>
      <c r="IM544" s="43"/>
      <c r="IN544" s="43"/>
      <c r="IO544" s="43"/>
      <c r="IP544" s="43"/>
      <c r="IQ544" s="43"/>
      <c r="IR544" s="43"/>
      <c r="IS544" s="43"/>
      <c r="IT544" s="43"/>
      <c r="IU544" s="43"/>
    </row>
    <row r="545" spans="1:255" ht="16.5">
      <c r="A545" s="569"/>
      <c r="B545" s="570"/>
      <c r="C545" s="570"/>
      <c r="D545" s="570"/>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43"/>
      <c r="CU545" s="43"/>
      <c r="CV545" s="43"/>
      <c r="CW545" s="43"/>
      <c r="CX545" s="43"/>
      <c r="CY545" s="43"/>
      <c r="CZ545" s="43"/>
      <c r="DA545" s="43"/>
      <c r="DB545" s="43"/>
      <c r="DC545" s="43"/>
      <c r="DD545" s="43"/>
      <c r="DE545" s="43"/>
      <c r="DF545" s="43"/>
      <c r="DG545" s="43"/>
      <c r="DH545" s="43"/>
      <c r="DI545" s="43"/>
      <c r="DJ545" s="43"/>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43"/>
      <c r="EJ545" s="43"/>
      <c r="EK545" s="43"/>
      <c r="EL545" s="43"/>
      <c r="EM545" s="43"/>
      <c r="EN545" s="43"/>
      <c r="EO545" s="43"/>
      <c r="EP545" s="43"/>
      <c r="EQ545" s="43"/>
      <c r="ER545" s="43"/>
      <c r="ES545" s="43"/>
      <c r="ET545" s="43"/>
      <c r="EU545" s="43"/>
      <c r="EV545" s="43"/>
      <c r="EW545" s="43"/>
      <c r="EX545" s="43"/>
      <c r="EY545" s="43"/>
      <c r="EZ545" s="43"/>
      <c r="FA545" s="43"/>
      <c r="FB545" s="43"/>
      <c r="FC545" s="43"/>
      <c r="FD545" s="43"/>
      <c r="FE545" s="43"/>
      <c r="FF545" s="43"/>
      <c r="FG545" s="43"/>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43"/>
      <c r="HD545" s="43"/>
      <c r="HE545" s="43"/>
      <c r="HF545" s="43"/>
      <c r="HG545" s="43"/>
      <c r="HH545" s="43"/>
      <c r="HI545" s="43"/>
      <c r="HJ545" s="43"/>
      <c r="HK545" s="43"/>
      <c r="HL545" s="43"/>
      <c r="HM545" s="43"/>
      <c r="HN545" s="43"/>
      <c r="HO545" s="43"/>
      <c r="HP545" s="43"/>
      <c r="HQ545" s="43"/>
      <c r="HR545" s="43"/>
      <c r="HS545" s="43"/>
      <c r="HT545" s="43"/>
      <c r="HU545" s="43"/>
      <c r="HV545" s="43"/>
      <c r="HW545" s="43"/>
      <c r="HX545" s="43"/>
      <c r="HY545" s="43"/>
      <c r="HZ545" s="43"/>
      <c r="IA545" s="43"/>
      <c r="IB545" s="43"/>
      <c r="IC545" s="43"/>
      <c r="ID545" s="43"/>
      <c r="IE545" s="43"/>
      <c r="IF545" s="43"/>
      <c r="IG545" s="43"/>
      <c r="IH545" s="43"/>
      <c r="II545" s="43"/>
      <c r="IJ545" s="43"/>
      <c r="IK545" s="43"/>
      <c r="IL545" s="43"/>
      <c r="IM545" s="43"/>
      <c r="IN545" s="43"/>
      <c r="IO545" s="43"/>
      <c r="IP545" s="43"/>
      <c r="IQ545" s="43"/>
      <c r="IR545" s="43"/>
      <c r="IS545" s="43"/>
      <c r="IT545" s="43"/>
      <c r="IU545" s="43"/>
    </row>
    <row r="546" spans="1:255" ht="16.5">
      <c r="A546" s="569"/>
      <c r="B546" s="570"/>
      <c r="C546" s="570"/>
      <c r="D546" s="570"/>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43"/>
      <c r="CU546" s="43"/>
      <c r="CV546" s="43"/>
      <c r="CW546" s="43"/>
      <c r="CX546" s="43"/>
      <c r="CY546" s="43"/>
      <c r="CZ546" s="43"/>
      <c r="DA546" s="43"/>
      <c r="DB546" s="43"/>
      <c r="DC546" s="43"/>
      <c r="DD546" s="43"/>
      <c r="DE546" s="43"/>
      <c r="DF546" s="43"/>
      <c r="DG546" s="43"/>
      <c r="DH546" s="43"/>
      <c r="DI546" s="43"/>
      <c r="DJ546" s="43"/>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43"/>
      <c r="EJ546" s="43"/>
      <c r="EK546" s="43"/>
      <c r="EL546" s="43"/>
      <c r="EM546" s="43"/>
      <c r="EN546" s="43"/>
      <c r="EO546" s="43"/>
      <c r="EP546" s="43"/>
      <c r="EQ546" s="43"/>
      <c r="ER546" s="43"/>
      <c r="ES546" s="43"/>
      <c r="ET546" s="43"/>
      <c r="EU546" s="43"/>
      <c r="EV546" s="43"/>
      <c r="EW546" s="43"/>
      <c r="EX546" s="43"/>
      <c r="EY546" s="43"/>
      <c r="EZ546" s="43"/>
      <c r="FA546" s="43"/>
      <c r="FB546" s="43"/>
      <c r="FC546" s="43"/>
      <c r="FD546" s="43"/>
      <c r="FE546" s="43"/>
      <c r="FF546" s="43"/>
      <c r="FG546" s="43"/>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43"/>
      <c r="HD546" s="43"/>
      <c r="HE546" s="43"/>
      <c r="HF546" s="43"/>
      <c r="HG546" s="43"/>
      <c r="HH546" s="43"/>
      <c r="HI546" s="43"/>
      <c r="HJ546" s="43"/>
      <c r="HK546" s="43"/>
      <c r="HL546" s="43"/>
      <c r="HM546" s="43"/>
      <c r="HN546" s="43"/>
      <c r="HO546" s="43"/>
      <c r="HP546" s="43"/>
      <c r="HQ546" s="43"/>
      <c r="HR546" s="43"/>
      <c r="HS546" s="43"/>
      <c r="HT546" s="43"/>
      <c r="HU546" s="43"/>
      <c r="HV546" s="43"/>
      <c r="HW546" s="43"/>
      <c r="HX546" s="43"/>
      <c r="HY546" s="43"/>
      <c r="HZ546" s="43"/>
      <c r="IA546" s="43"/>
      <c r="IB546" s="43"/>
      <c r="IC546" s="43"/>
      <c r="ID546" s="43"/>
      <c r="IE546" s="43"/>
      <c r="IF546" s="43"/>
      <c r="IG546" s="43"/>
      <c r="IH546" s="43"/>
      <c r="II546" s="43"/>
      <c r="IJ546" s="43"/>
      <c r="IK546" s="43"/>
      <c r="IL546" s="43"/>
      <c r="IM546" s="43"/>
      <c r="IN546" s="43"/>
      <c r="IO546" s="43"/>
      <c r="IP546" s="43"/>
      <c r="IQ546" s="43"/>
      <c r="IR546" s="43"/>
      <c r="IS546" s="43"/>
      <c r="IT546" s="43"/>
      <c r="IU546" s="43"/>
    </row>
    <row r="547" spans="1:255" ht="16.5">
      <c r="A547" s="569"/>
      <c r="B547" s="570"/>
      <c r="C547" s="570"/>
      <c r="D547" s="570"/>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43"/>
      <c r="CU547" s="43"/>
      <c r="CV547" s="43"/>
      <c r="CW547" s="43"/>
      <c r="CX547" s="43"/>
      <c r="CY547" s="43"/>
      <c r="CZ547" s="43"/>
      <c r="DA547" s="43"/>
      <c r="DB547" s="43"/>
      <c r="DC547" s="43"/>
      <c r="DD547" s="43"/>
      <c r="DE547" s="43"/>
      <c r="DF547" s="43"/>
      <c r="DG547" s="43"/>
      <c r="DH547" s="43"/>
      <c r="DI547" s="43"/>
      <c r="DJ547" s="43"/>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43"/>
      <c r="EJ547" s="43"/>
      <c r="EK547" s="43"/>
      <c r="EL547" s="43"/>
      <c r="EM547" s="43"/>
      <c r="EN547" s="43"/>
      <c r="EO547" s="43"/>
      <c r="EP547" s="43"/>
      <c r="EQ547" s="43"/>
      <c r="ER547" s="43"/>
      <c r="ES547" s="43"/>
      <c r="ET547" s="43"/>
      <c r="EU547" s="43"/>
      <c r="EV547" s="43"/>
      <c r="EW547" s="43"/>
      <c r="EX547" s="43"/>
      <c r="EY547" s="43"/>
      <c r="EZ547" s="43"/>
      <c r="FA547" s="43"/>
      <c r="FB547" s="43"/>
      <c r="FC547" s="43"/>
      <c r="FD547" s="43"/>
      <c r="FE547" s="43"/>
      <c r="FF547" s="43"/>
      <c r="FG547" s="43"/>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43"/>
      <c r="HD547" s="43"/>
      <c r="HE547" s="43"/>
      <c r="HF547" s="43"/>
      <c r="HG547" s="43"/>
      <c r="HH547" s="43"/>
      <c r="HI547" s="43"/>
      <c r="HJ547" s="43"/>
      <c r="HK547" s="43"/>
      <c r="HL547" s="43"/>
      <c r="HM547" s="43"/>
      <c r="HN547" s="43"/>
      <c r="HO547" s="43"/>
      <c r="HP547" s="43"/>
      <c r="HQ547" s="43"/>
      <c r="HR547" s="43"/>
      <c r="HS547" s="43"/>
      <c r="HT547" s="43"/>
      <c r="HU547" s="43"/>
      <c r="HV547" s="43"/>
      <c r="HW547" s="43"/>
      <c r="HX547" s="43"/>
      <c r="HY547" s="43"/>
      <c r="HZ547" s="43"/>
      <c r="IA547" s="43"/>
      <c r="IB547" s="43"/>
      <c r="IC547" s="43"/>
      <c r="ID547" s="43"/>
      <c r="IE547" s="43"/>
      <c r="IF547" s="43"/>
      <c r="IG547" s="43"/>
      <c r="IH547" s="43"/>
      <c r="II547" s="43"/>
      <c r="IJ547" s="43"/>
      <c r="IK547" s="43"/>
      <c r="IL547" s="43"/>
      <c r="IM547" s="43"/>
      <c r="IN547" s="43"/>
      <c r="IO547" s="43"/>
      <c r="IP547" s="43"/>
      <c r="IQ547" s="43"/>
      <c r="IR547" s="43"/>
      <c r="IS547" s="43"/>
      <c r="IT547" s="43"/>
      <c r="IU547" s="43"/>
    </row>
    <row r="548" spans="1:255" ht="16.5">
      <c r="A548" s="569"/>
      <c r="B548" s="570"/>
      <c r="C548" s="570"/>
      <c r="D548" s="570"/>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43"/>
      <c r="CU548" s="43"/>
      <c r="CV548" s="43"/>
      <c r="CW548" s="43"/>
      <c r="CX548" s="43"/>
      <c r="CY548" s="43"/>
      <c r="CZ548" s="43"/>
      <c r="DA548" s="43"/>
      <c r="DB548" s="43"/>
      <c r="DC548" s="43"/>
      <c r="DD548" s="43"/>
      <c r="DE548" s="43"/>
      <c r="DF548" s="43"/>
      <c r="DG548" s="43"/>
      <c r="DH548" s="43"/>
      <c r="DI548" s="43"/>
      <c r="DJ548" s="43"/>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43"/>
      <c r="EJ548" s="43"/>
      <c r="EK548" s="43"/>
      <c r="EL548" s="43"/>
      <c r="EM548" s="43"/>
      <c r="EN548" s="43"/>
      <c r="EO548" s="43"/>
      <c r="EP548" s="43"/>
      <c r="EQ548" s="43"/>
      <c r="ER548" s="43"/>
      <c r="ES548" s="43"/>
      <c r="ET548" s="43"/>
      <c r="EU548" s="43"/>
      <c r="EV548" s="43"/>
      <c r="EW548" s="43"/>
      <c r="EX548" s="43"/>
      <c r="EY548" s="43"/>
      <c r="EZ548" s="43"/>
      <c r="FA548" s="43"/>
      <c r="FB548" s="43"/>
      <c r="FC548" s="43"/>
      <c r="FD548" s="43"/>
      <c r="FE548" s="43"/>
      <c r="FF548" s="43"/>
      <c r="FG548" s="43"/>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43"/>
      <c r="HD548" s="43"/>
      <c r="HE548" s="43"/>
      <c r="HF548" s="43"/>
      <c r="HG548" s="43"/>
      <c r="HH548" s="43"/>
      <c r="HI548" s="43"/>
      <c r="HJ548" s="43"/>
      <c r="HK548" s="43"/>
      <c r="HL548" s="43"/>
      <c r="HM548" s="43"/>
      <c r="HN548" s="43"/>
      <c r="HO548" s="43"/>
      <c r="HP548" s="43"/>
      <c r="HQ548" s="43"/>
      <c r="HR548" s="43"/>
      <c r="HS548" s="43"/>
      <c r="HT548" s="43"/>
      <c r="HU548" s="43"/>
      <c r="HV548" s="43"/>
      <c r="HW548" s="43"/>
      <c r="HX548" s="43"/>
      <c r="HY548" s="43"/>
      <c r="HZ548" s="43"/>
      <c r="IA548" s="43"/>
      <c r="IB548" s="43"/>
      <c r="IC548" s="43"/>
      <c r="ID548" s="43"/>
      <c r="IE548" s="43"/>
      <c r="IF548" s="43"/>
      <c r="IG548" s="43"/>
      <c r="IH548" s="43"/>
      <c r="II548" s="43"/>
      <c r="IJ548" s="43"/>
      <c r="IK548" s="43"/>
      <c r="IL548" s="43"/>
      <c r="IM548" s="43"/>
      <c r="IN548" s="43"/>
      <c r="IO548" s="43"/>
      <c r="IP548" s="43"/>
      <c r="IQ548" s="43"/>
      <c r="IR548" s="43"/>
      <c r="IS548" s="43"/>
      <c r="IT548" s="43"/>
      <c r="IU548" s="43"/>
    </row>
    <row r="549" spans="1:255" ht="16.5">
      <c r="A549" s="569"/>
      <c r="B549" s="570"/>
      <c r="C549" s="570"/>
      <c r="D549" s="570"/>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43"/>
      <c r="CU549" s="43"/>
      <c r="CV549" s="43"/>
      <c r="CW549" s="43"/>
      <c r="CX549" s="43"/>
      <c r="CY549" s="43"/>
      <c r="CZ549" s="43"/>
      <c r="DA549" s="43"/>
      <c r="DB549" s="43"/>
      <c r="DC549" s="43"/>
      <c r="DD549" s="43"/>
      <c r="DE549" s="43"/>
      <c r="DF549" s="43"/>
      <c r="DG549" s="43"/>
      <c r="DH549" s="43"/>
      <c r="DI549" s="43"/>
      <c r="DJ549" s="43"/>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43"/>
      <c r="EJ549" s="43"/>
      <c r="EK549" s="43"/>
      <c r="EL549" s="43"/>
      <c r="EM549" s="43"/>
      <c r="EN549" s="43"/>
      <c r="EO549" s="43"/>
      <c r="EP549" s="43"/>
      <c r="EQ549" s="43"/>
      <c r="ER549" s="43"/>
      <c r="ES549" s="43"/>
      <c r="ET549" s="43"/>
      <c r="EU549" s="43"/>
      <c r="EV549" s="43"/>
      <c r="EW549" s="43"/>
      <c r="EX549" s="43"/>
      <c r="EY549" s="43"/>
      <c r="EZ549" s="43"/>
      <c r="FA549" s="43"/>
      <c r="FB549" s="43"/>
      <c r="FC549" s="43"/>
      <c r="FD549" s="43"/>
      <c r="FE549" s="43"/>
      <c r="FF549" s="43"/>
      <c r="FG549" s="43"/>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43"/>
      <c r="HD549" s="43"/>
      <c r="HE549" s="43"/>
      <c r="HF549" s="43"/>
      <c r="HG549" s="43"/>
      <c r="HH549" s="43"/>
      <c r="HI549" s="43"/>
      <c r="HJ549" s="43"/>
      <c r="HK549" s="43"/>
      <c r="HL549" s="43"/>
      <c r="HM549" s="43"/>
      <c r="HN549" s="43"/>
      <c r="HO549" s="43"/>
      <c r="HP549" s="43"/>
      <c r="HQ549" s="43"/>
      <c r="HR549" s="43"/>
      <c r="HS549" s="43"/>
      <c r="HT549" s="43"/>
      <c r="HU549" s="43"/>
      <c r="HV549" s="43"/>
      <c r="HW549" s="43"/>
      <c r="HX549" s="43"/>
      <c r="HY549" s="43"/>
      <c r="HZ549" s="43"/>
      <c r="IA549" s="43"/>
      <c r="IB549" s="43"/>
      <c r="IC549" s="43"/>
      <c r="ID549" s="43"/>
      <c r="IE549" s="43"/>
      <c r="IF549" s="43"/>
      <c r="IG549" s="43"/>
      <c r="IH549" s="43"/>
      <c r="II549" s="43"/>
      <c r="IJ549" s="43"/>
      <c r="IK549" s="43"/>
      <c r="IL549" s="43"/>
      <c r="IM549" s="43"/>
      <c r="IN549" s="43"/>
      <c r="IO549" s="43"/>
      <c r="IP549" s="43"/>
      <c r="IQ549" s="43"/>
      <c r="IR549" s="43"/>
      <c r="IS549" s="43"/>
      <c r="IT549" s="43"/>
      <c r="IU549" s="43"/>
    </row>
    <row r="550" spans="1:255" ht="16.5">
      <c r="A550" s="569"/>
      <c r="B550" s="570"/>
      <c r="C550" s="570"/>
      <c r="D550" s="570"/>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43"/>
      <c r="CU550" s="43"/>
      <c r="CV550" s="43"/>
      <c r="CW550" s="43"/>
      <c r="CX550" s="43"/>
      <c r="CY550" s="43"/>
      <c r="CZ550" s="43"/>
      <c r="DA550" s="43"/>
      <c r="DB550" s="43"/>
      <c r="DC550" s="43"/>
      <c r="DD550" s="43"/>
      <c r="DE550" s="43"/>
      <c r="DF550" s="43"/>
      <c r="DG550" s="43"/>
      <c r="DH550" s="43"/>
      <c r="DI550" s="43"/>
      <c r="DJ550" s="43"/>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43"/>
      <c r="EJ550" s="43"/>
      <c r="EK550" s="43"/>
      <c r="EL550" s="43"/>
      <c r="EM550" s="43"/>
      <c r="EN550" s="43"/>
      <c r="EO550" s="43"/>
      <c r="EP550" s="43"/>
      <c r="EQ550" s="43"/>
      <c r="ER550" s="43"/>
      <c r="ES550" s="43"/>
      <c r="ET550" s="43"/>
      <c r="EU550" s="43"/>
      <c r="EV550" s="43"/>
      <c r="EW550" s="43"/>
      <c r="EX550" s="43"/>
      <c r="EY550" s="43"/>
      <c r="EZ550" s="43"/>
      <c r="FA550" s="43"/>
      <c r="FB550" s="43"/>
      <c r="FC550" s="43"/>
      <c r="FD550" s="43"/>
      <c r="FE550" s="43"/>
      <c r="FF550" s="43"/>
      <c r="FG550" s="43"/>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43"/>
      <c r="HD550" s="43"/>
      <c r="HE550" s="43"/>
      <c r="HF550" s="43"/>
      <c r="HG550" s="43"/>
      <c r="HH550" s="43"/>
      <c r="HI550" s="43"/>
      <c r="HJ550" s="43"/>
      <c r="HK550" s="43"/>
      <c r="HL550" s="43"/>
      <c r="HM550" s="43"/>
      <c r="HN550" s="43"/>
      <c r="HO550" s="43"/>
      <c r="HP550" s="43"/>
      <c r="HQ550" s="43"/>
      <c r="HR550" s="43"/>
      <c r="HS550" s="43"/>
      <c r="HT550" s="43"/>
      <c r="HU550" s="43"/>
      <c r="HV550" s="43"/>
      <c r="HW550" s="43"/>
      <c r="HX550" s="43"/>
      <c r="HY550" s="43"/>
      <c r="HZ550" s="43"/>
      <c r="IA550" s="43"/>
      <c r="IB550" s="43"/>
      <c r="IC550" s="43"/>
      <c r="ID550" s="43"/>
      <c r="IE550" s="43"/>
      <c r="IF550" s="43"/>
      <c r="IG550" s="43"/>
      <c r="IH550" s="43"/>
      <c r="II550" s="43"/>
      <c r="IJ550" s="43"/>
      <c r="IK550" s="43"/>
      <c r="IL550" s="43"/>
      <c r="IM550" s="43"/>
      <c r="IN550" s="43"/>
      <c r="IO550" s="43"/>
      <c r="IP550" s="43"/>
      <c r="IQ550" s="43"/>
      <c r="IR550" s="43"/>
      <c r="IS550" s="43"/>
      <c r="IT550" s="43"/>
      <c r="IU550" s="43"/>
    </row>
    <row r="551" spans="1:255" ht="16.5">
      <c r="A551" s="569"/>
      <c r="B551" s="570"/>
      <c r="C551" s="570"/>
      <c r="D551" s="570"/>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43"/>
      <c r="CU551" s="43"/>
      <c r="CV551" s="43"/>
      <c r="CW551" s="43"/>
      <c r="CX551" s="43"/>
      <c r="CY551" s="43"/>
      <c r="CZ551" s="43"/>
      <c r="DA551" s="43"/>
      <c r="DB551" s="43"/>
      <c r="DC551" s="43"/>
      <c r="DD551" s="43"/>
      <c r="DE551" s="43"/>
      <c r="DF551" s="43"/>
      <c r="DG551" s="43"/>
      <c r="DH551" s="43"/>
      <c r="DI551" s="43"/>
      <c r="DJ551" s="43"/>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43"/>
      <c r="EJ551" s="43"/>
      <c r="EK551" s="43"/>
      <c r="EL551" s="43"/>
      <c r="EM551" s="43"/>
      <c r="EN551" s="43"/>
      <c r="EO551" s="43"/>
      <c r="EP551" s="43"/>
      <c r="EQ551" s="43"/>
      <c r="ER551" s="43"/>
      <c r="ES551" s="43"/>
      <c r="ET551" s="43"/>
      <c r="EU551" s="43"/>
      <c r="EV551" s="43"/>
      <c r="EW551" s="43"/>
      <c r="EX551" s="43"/>
      <c r="EY551" s="43"/>
      <c r="EZ551" s="43"/>
      <c r="FA551" s="43"/>
      <c r="FB551" s="43"/>
      <c r="FC551" s="43"/>
      <c r="FD551" s="43"/>
      <c r="FE551" s="43"/>
      <c r="FF551" s="43"/>
      <c r="FG551" s="43"/>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43"/>
      <c r="HD551" s="43"/>
      <c r="HE551" s="43"/>
      <c r="HF551" s="43"/>
      <c r="HG551" s="43"/>
      <c r="HH551" s="43"/>
      <c r="HI551" s="43"/>
      <c r="HJ551" s="43"/>
      <c r="HK551" s="43"/>
      <c r="HL551" s="43"/>
      <c r="HM551" s="43"/>
      <c r="HN551" s="43"/>
      <c r="HO551" s="43"/>
      <c r="HP551" s="43"/>
      <c r="HQ551" s="43"/>
      <c r="HR551" s="43"/>
      <c r="HS551" s="43"/>
      <c r="HT551" s="43"/>
      <c r="HU551" s="43"/>
      <c r="HV551" s="43"/>
      <c r="HW551" s="43"/>
      <c r="HX551" s="43"/>
      <c r="HY551" s="43"/>
      <c r="HZ551" s="43"/>
      <c r="IA551" s="43"/>
      <c r="IB551" s="43"/>
      <c r="IC551" s="43"/>
      <c r="ID551" s="43"/>
      <c r="IE551" s="43"/>
      <c r="IF551" s="43"/>
      <c r="IG551" s="43"/>
      <c r="IH551" s="43"/>
      <c r="II551" s="43"/>
      <c r="IJ551" s="43"/>
      <c r="IK551" s="43"/>
      <c r="IL551" s="43"/>
      <c r="IM551" s="43"/>
      <c r="IN551" s="43"/>
      <c r="IO551" s="43"/>
      <c r="IP551" s="43"/>
      <c r="IQ551" s="43"/>
      <c r="IR551" s="43"/>
      <c r="IS551" s="43"/>
      <c r="IT551" s="43"/>
      <c r="IU551" s="43"/>
    </row>
    <row r="552" spans="1:255" ht="16.5">
      <c r="A552" s="569"/>
      <c r="B552" s="570"/>
      <c r="C552" s="570"/>
      <c r="D552" s="570"/>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43"/>
      <c r="CU552" s="43"/>
      <c r="CV552" s="43"/>
      <c r="CW552" s="43"/>
      <c r="CX552" s="43"/>
      <c r="CY552" s="43"/>
      <c r="CZ552" s="43"/>
      <c r="DA552" s="43"/>
      <c r="DB552" s="43"/>
      <c r="DC552" s="43"/>
      <c r="DD552" s="43"/>
      <c r="DE552" s="43"/>
      <c r="DF552" s="43"/>
      <c r="DG552" s="43"/>
      <c r="DH552" s="43"/>
      <c r="DI552" s="43"/>
      <c r="DJ552" s="43"/>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43"/>
      <c r="EJ552" s="43"/>
      <c r="EK552" s="43"/>
      <c r="EL552" s="43"/>
      <c r="EM552" s="43"/>
      <c r="EN552" s="43"/>
      <c r="EO552" s="43"/>
      <c r="EP552" s="43"/>
      <c r="EQ552" s="43"/>
      <c r="ER552" s="43"/>
      <c r="ES552" s="43"/>
      <c r="ET552" s="43"/>
      <c r="EU552" s="43"/>
      <c r="EV552" s="43"/>
      <c r="EW552" s="43"/>
      <c r="EX552" s="43"/>
      <c r="EY552" s="43"/>
      <c r="EZ552" s="43"/>
      <c r="FA552" s="43"/>
      <c r="FB552" s="43"/>
      <c r="FC552" s="43"/>
      <c r="FD552" s="43"/>
      <c r="FE552" s="43"/>
      <c r="FF552" s="43"/>
      <c r="FG552" s="43"/>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43"/>
      <c r="HD552" s="43"/>
      <c r="HE552" s="43"/>
      <c r="HF552" s="43"/>
      <c r="HG552" s="43"/>
      <c r="HH552" s="43"/>
      <c r="HI552" s="43"/>
      <c r="HJ552" s="43"/>
      <c r="HK552" s="43"/>
      <c r="HL552" s="43"/>
      <c r="HM552" s="43"/>
      <c r="HN552" s="43"/>
      <c r="HO552" s="43"/>
      <c r="HP552" s="43"/>
      <c r="HQ552" s="43"/>
      <c r="HR552" s="43"/>
      <c r="HS552" s="43"/>
      <c r="HT552" s="43"/>
      <c r="HU552" s="43"/>
      <c r="HV552" s="43"/>
      <c r="HW552" s="43"/>
      <c r="HX552" s="43"/>
      <c r="HY552" s="43"/>
      <c r="HZ552" s="43"/>
      <c r="IA552" s="43"/>
      <c r="IB552" s="43"/>
      <c r="IC552" s="43"/>
      <c r="ID552" s="43"/>
      <c r="IE552" s="43"/>
      <c r="IF552" s="43"/>
      <c r="IG552" s="43"/>
      <c r="IH552" s="43"/>
      <c r="II552" s="43"/>
      <c r="IJ552" s="43"/>
      <c r="IK552" s="43"/>
      <c r="IL552" s="43"/>
      <c r="IM552" s="43"/>
      <c r="IN552" s="43"/>
      <c r="IO552" s="43"/>
      <c r="IP552" s="43"/>
      <c r="IQ552" s="43"/>
      <c r="IR552" s="43"/>
      <c r="IS552" s="43"/>
      <c r="IT552" s="43"/>
      <c r="IU552" s="43"/>
    </row>
    <row r="553" spans="1:255" ht="16.5">
      <c r="A553" s="569"/>
      <c r="B553" s="570"/>
      <c r="C553" s="570"/>
      <c r="D553" s="570"/>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43"/>
      <c r="CU553" s="43"/>
      <c r="CV553" s="43"/>
      <c r="CW553" s="43"/>
      <c r="CX553" s="43"/>
      <c r="CY553" s="43"/>
      <c r="CZ553" s="43"/>
      <c r="DA553" s="43"/>
      <c r="DB553" s="43"/>
      <c r="DC553" s="43"/>
      <c r="DD553" s="43"/>
      <c r="DE553" s="43"/>
      <c r="DF553" s="43"/>
      <c r="DG553" s="43"/>
      <c r="DH553" s="43"/>
      <c r="DI553" s="43"/>
      <c r="DJ553" s="43"/>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43"/>
      <c r="EJ553" s="43"/>
      <c r="EK553" s="43"/>
      <c r="EL553" s="43"/>
      <c r="EM553" s="43"/>
      <c r="EN553" s="43"/>
      <c r="EO553" s="43"/>
      <c r="EP553" s="43"/>
      <c r="EQ553" s="43"/>
      <c r="ER553" s="43"/>
      <c r="ES553" s="43"/>
      <c r="ET553" s="43"/>
      <c r="EU553" s="43"/>
      <c r="EV553" s="43"/>
      <c r="EW553" s="43"/>
      <c r="EX553" s="43"/>
      <c r="EY553" s="43"/>
      <c r="EZ553" s="43"/>
      <c r="FA553" s="43"/>
      <c r="FB553" s="43"/>
      <c r="FC553" s="43"/>
      <c r="FD553" s="43"/>
      <c r="FE553" s="43"/>
      <c r="FF553" s="43"/>
      <c r="FG553" s="43"/>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43"/>
      <c r="HD553" s="43"/>
      <c r="HE553" s="43"/>
      <c r="HF553" s="43"/>
      <c r="HG553" s="43"/>
      <c r="HH553" s="43"/>
      <c r="HI553" s="43"/>
      <c r="HJ553" s="43"/>
      <c r="HK553" s="43"/>
      <c r="HL553" s="43"/>
      <c r="HM553" s="43"/>
      <c r="HN553" s="43"/>
      <c r="HO553" s="43"/>
      <c r="HP553" s="43"/>
      <c r="HQ553" s="43"/>
      <c r="HR553" s="43"/>
      <c r="HS553" s="43"/>
      <c r="HT553" s="43"/>
      <c r="HU553" s="43"/>
      <c r="HV553" s="43"/>
      <c r="HW553" s="43"/>
      <c r="HX553" s="43"/>
      <c r="HY553" s="43"/>
      <c r="HZ553" s="43"/>
      <c r="IA553" s="43"/>
      <c r="IB553" s="43"/>
      <c r="IC553" s="43"/>
      <c r="ID553" s="43"/>
      <c r="IE553" s="43"/>
      <c r="IF553" s="43"/>
      <c r="IG553" s="43"/>
      <c r="IH553" s="43"/>
      <c r="II553" s="43"/>
      <c r="IJ553" s="43"/>
      <c r="IK553" s="43"/>
      <c r="IL553" s="43"/>
      <c r="IM553" s="43"/>
      <c r="IN553" s="43"/>
      <c r="IO553" s="43"/>
      <c r="IP553" s="43"/>
      <c r="IQ553" s="43"/>
      <c r="IR553" s="43"/>
      <c r="IS553" s="43"/>
      <c r="IT553" s="43"/>
      <c r="IU553" s="43"/>
    </row>
    <row r="554" spans="1:255" ht="16.5">
      <c r="A554" s="569"/>
      <c r="B554" s="570"/>
      <c r="C554" s="570"/>
      <c r="D554" s="570"/>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43"/>
      <c r="CU554" s="43"/>
      <c r="CV554" s="43"/>
      <c r="CW554" s="43"/>
      <c r="CX554" s="43"/>
      <c r="CY554" s="43"/>
      <c r="CZ554" s="43"/>
      <c r="DA554" s="43"/>
      <c r="DB554" s="43"/>
      <c r="DC554" s="43"/>
      <c r="DD554" s="43"/>
      <c r="DE554" s="43"/>
      <c r="DF554" s="43"/>
      <c r="DG554" s="43"/>
      <c r="DH554" s="43"/>
      <c r="DI554" s="43"/>
      <c r="DJ554" s="43"/>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43"/>
      <c r="EJ554" s="43"/>
      <c r="EK554" s="43"/>
      <c r="EL554" s="43"/>
      <c r="EM554" s="43"/>
      <c r="EN554" s="43"/>
      <c r="EO554" s="43"/>
      <c r="EP554" s="43"/>
      <c r="EQ554" s="43"/>
      <c r="ER554" s="43"/>
      <c r="ES554" s="43"/>
      <c r="ET554" s="43"/>
      <c r="EU554" s="43"/>
      <c r="EV554" s="43"/>
      <c r="EW554" s="43"/>
      <c r="EX554" s="43"/>
      <c r="EY554" s="43"/>
      <c r="EZ554" s="43"/>
      <c r="FA554" s="43"/>
      <c r="FB554" s="43"/>
      <c r="FC554" s="43"/>
      <c r="FD554" s="43"/>
      <c r="FE554" s="43"/>
      <c r="FF554" s="43"/>
      <c r="FG554" s="43"/>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43"/>
      <c r="HD554" s="43"/>
      <c r="HE554" s="43"/>
      <c r="HF554" s="43"/>
      <c r="HG554" s="43"/>
      <c r="HH554" s="43"/>
      <c r="HI554" s="43"/>
      <c r="HJ554" s="43"/>
      <c r="HK554" s="43"/>
      <c r="HL554" s="43"/>
      <c r="HM554" s="43"/>
      <c r="HN554" s="43"/>
      <c r="HO554" s="43"/>
      <c r="HP554" s="43"/>
      <c r="HQ554" s="43"/>
      <c r="HR554" s="43"/>
      <c r="HS554" s="43"/>
      <c r="HT554" s="43"/>
      <c r="HU554" s="43"/>
      <c r="HV554" s="43"/>
      <c r="HW554" s="43"/>
      <c r="HX554" s="43"/>
      <c r="HY554" s="43"/>
      <c r="HZ554" s="43"/>
      <c r="IA554" s="43"/>
      <c r="IB554" s="43"/>
      <c r="IC554" s="43"/>
      <c r="ID554" s="43"/>
      <c r="IE554" s="43"/>
      <c r="IF554" s="43"/>
      <c r="IG554" s="43"/>
      <c r="IH554" s="43"/>
      <c r="II554" s="43"/>
      <c r="IJ554" s="43"/>
      <c r="IK554" s="43"/>
      <c r="IL554" s="43"/>
      <c r="IM554" s="43"/>
      <c r="IN554" s="43"/>
      <c r="IO554" s="43"/>
      <c r="IP554" s="43"/>
      <c r="IQ554" s="43"/>
      <c r="IR554" s="43"/>
      <c r="IS554" s="43"/>
      <c r="IT554" s="43"/>
      <c r="IU554" s="43"/>
    </row>
    <row r="555" spans="1:255" ht="16.5">
      <c r="A555" s="569"/>
      <c r="B555" s="570"/>
      <c r="C555" s="570"/>
      <c r="D555" s="570"/>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43"/>
      <c r="CU555" s="43"/>
      <c r="CV555" s="43"/>
      <c r="CW555" s="43"/>
      <c r="CX555" s="43"/>
      <c r="CY555" s="43"/>
      <c r="CZ555" s="43"/>
      <c r="DA555" s="43"/>
      <c r="DB555" s="43"/>
      <c r="DC555" s="43"/>
      <c r="DD555" s="43"/>
      <c r="DE555" s="43"/>
      <c r="DF555" s="43"/>
      <c r="DG555" s="43"/>
      <c r="DH555" s="43"/>
      <c r="DI555" s="43"/>
      <c r="DJ555" s="43"/>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43"/>
      <c r="EJ555" s="43"/>
      <c r="EK555" s="43"/>
      <c r="EL555" s="43"/>
      <c r="EM555" s="43"/>
      <c r="EN555" s="43"/>
      <c r="EO555" s="43"/>
      <c r="EP555" s="43"/>
      <c r="EQ555" s="43"/>
      <c r="ER555" s="43"/>
      <c r="ES555" s="43"/>
      <c r="ET555" s="43"/>
      <c r="EU555" s="43"/>
      <c r="EV555" s="43"/>
      <c r="EW555" s="43"/>
      <c r="EX555" s="43"/>
      <c r="EY555" s="43"/>
      <c r="EZ555" s="43"/>
      <c r="FA555" s="43"/>
      <c r="FB555" s="43"/>
      <c r="FC555" s="43"/>
      <c r="FD555" s="43"/>
      <c r="FE555" s="43"/>
      <c r="FF555" s="43"/>
      <c r="FG555" s="43"/>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43"/>
      <c r="HD555" s="43"/>
      <c r="HE555" s="43"/>
      <c r="HF555" s="43"/>
      <c r="HG555" s="43"/>
      <c r="HH555" s="43"/>
      <c r="HI555" s="43"/>
      <c r="HJ555" s="43"/>
      <c r="HK555" s="43"/>
      <c r="HL555" s="43"/>
      <c r="HM555" s="43"/>
      <c r="HN555" s="43"/>
      <c r="HO555" s="43"/>
      <c r="HP555" s="43"/>
      <c r="HQ555" s="43"/>
      <c r="HR555" s="43"/>
      <c r="HS555" s="43"/>
      <c r="HT555" s="43"/>
      <c r="HU555" s="43"/>
      <c r="HV555" s="43"/>
      <c r="HW555" s="43"/>
      <c r="HX555" s="43"/>
      <c r="HY555" s="43"/>
      <c r="HZ555" s="43"/>
      <c r="IA555" s="43"/>
      <c r="IB555" s="43"/>
      <c r="IC555" s="43"/>
      <c r="ID555" s="43"/>
      <c r="IE555" s="43"/>
      <c r="IF555" s="43"/>
      <c r="IG555" s="43"/>
      <c r="IH555" s="43"/>
      <c r="II555" s="43"/>
      <c r="IJ555" s="43"/>
      <c r="IK555" s="43"/>
      <c r="IL555" s="43"/>
      <c r="IM555" s="43"/>
      <c r="IN555" s="43"/>
      <c r="IO555" s="43"/>
      <c r="IP555" s="43"/>
      <c r="IQ555" s="43"/>
      <c r="IR555" s="43"/>
      <c r="IS555" s="43"/>
      <c r="IT555" s="43"/>
      <c r="IU555" s="43"/>
    </row>
    <row r="556" spans="1:255" ht="16.5">
      <c r="A556" s="569"/>
      <c r="B556" s="570"/>
      <c r="C556" s="570"/>
      <c r="D556" s="570"/>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43"/>
      <c r="CU556" s="43"/>
      <c r="CV556" s="43"/>
      <c r="CW556" s="43"/>
      <c r="CX556" s="43"/>
      <c r="CY556" s="43"/>
      <c r="CZ556" s="43"/>
      <c r="DA556" s="43"/>
      <c r="DB556" s="43"/>
      <c r="DC556" s="43"/>
      <c r="DD556" s="43"/>
      <c r="DE556" s="43"/>
      <c r="DF556" s="43"/>
      <c r="DG556" s="43"/>
      <c r="DH556" s="43"/>
      <c r="DI556" s="43"/>
      <c r="DJ556" s="43"/>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43"/>
      <c r="EJ556" s="43"/>
      <c r="EK556" s="43"/>
      <c r="EL556" s="43"/>
      <c r="EM556" s="43"/>
      <c r="EN556" s="43"/>
      <c r="EO556" s="43"/>
      <c r="EP556" s="43"/>
      <c r="EQ556" s="43"/>
      <c r="ER556" s="43"/>
      <c r="ES556" s="43"/>
      <c r="ET556" s="43"/>
      <c r="EU556" s="43"/>
      <c r="EV556" s="43"/>
      <c r="EW556" s="43"/>
      <c r="EX556" s="43"/>
      <c r="EY556" s="43"/>
      <c r="EZ556" s="43"/>
      <c r="FA556" s="43"/>
      <c r="FB556" s="43"/>
      <c r="FC556" s="43"/>
      <c r="FD556" s="43"/>
      <c r="FE556" s="43"/>
      <c r="FF556" s="43"/>
      <c r="FG556" s="43"/>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43"/>
      <c r="HD556" s="43"/>
      <c r="HE556" s="43"/>
      <c r="HF556" s="43"/>
      <c r="HG556" s="43"/>
      <c r="HH556" s="43"/>
      <c r="HI556" s="43"/>
      <c r="HJ556" s="43"/>
      <c r="HK556" s="43"/>
      <c r="HL556" s="43"/>
      <c r="HM556" s="43"/>
      <c r="HN556" s="43"/>
      <c r="HO556" s="43"/>
      <c r="HP556" s="43"/>
      <c r="HQ556" s="43"/>
      <c r="HR556" s="43"/>
      <c r="HS556" s="43"/>
      <c r="HT556" s="43"/>
      <c r="HU556" s="43"/>
      <c r="HV556" s="43"/>
      <c r="HW556" s="43"/>
      <c r="HX556" s="43"/>
      <c r="HY556" s="43"/>
      <c r="HZ556" s="43"/>
      <c r="IA556" s="43"/>
      <c r="IB556" s="43"/>
      <c r="IC556" s="43"/>
      <c r="ID556" s="43"/>
      <c r="IE556" s="43"/>
      <c r="IF556" s="43"/>
      <c r="IG556" s="43"/>
      <c r="IH556" s="43"/>
      <c r="II556" s="43"/>
      <c r="IJ556" s="43"/>
      <c r="IK556" s="43"/>
      <c r="IL556" s="43"/>
      <c r="IM556" s="43"/>
      <c r="IN556" s="43"/>
      <c r="IO556" s="43"/>
      <c r="IP556" s="43"/>
      <c r="IQ556" s="43"/>
      <c r="IR556" s="43"/>
      <c r="IS556" s="43"/>
      <c r="IT556" s="43"/>
      <c r="IU556" s="43"/>
    </row>
    <row r="557" spans="1:255" ht="16.5">
      <c r="A557" s="569"/>
      <c r="B557" s="570"/>
      <c r="C557" s="570"/>
      <c r="D557" s="570"/>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43"/>
      <c r="CU557" s="43"/>
      <c r="CV557" s="43"/>
      <c r="CW557" s="43"/>
      <c r="CX557" s="43"/>
      <c r="CY557" s="43"/>
      <c r="CZ557" s="43"/>
      <c r="DA557" s="43"/>
      <c r="DB557" s="43"/>
      <c r="DC557" s="43"/>
      <c r="DD557" s="43"/>
      <c r="DE557" s="43"/>
      <c r="DF557" s="43"/>
      <c r="DG557" s="43"/>
      <c r="DH557" s="43"/>
      <c r="DI557" s="43"/>
      <c r="DJ557" s="43"/>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43"/>
      <c r="EJ557" s="43"/>
      <c r="EK557" s="43"/>
      <c r="EL557" s="43"/>
      <c r="EM557" s="43"/>
      <c r="EN557" s="43"/>
      <c r="EO557" s="43"/>
      <c r="EP557" s="43"/>
      <c r="EQ557" s="43"/>
      <c r="ER557" s="43"/>
      <c r="ES557" s="43"/>
      <c r="ET557" s="43"/>
      <c r="EU557" s="43"/>
      <c r="EV557" s="43"/>
      <c r="EW557" s="43"/>
      <c r="EX557" s="43"/>
      <c r="EY557" s="43"/>
      <c r="EZ557" s="43"/>
      <c r="FA557" s="43"/>
      <c r="FB557" s="43"/>
      <c r="FC557" s="43"/>
      <c r="FD557" s="43"/>
      <c r="FE557" s="43"/>
      <c r="FF557" s="43"/>
      <c r="FG557" s="43"/>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43"/>
      <c r="HD557" s="43"/>
      <c r="HE557" s="43"/>
      <c r="HF557" s="43"/>
      <c r="HG557" s="43"/>
      <c r="HH557" s="43"/>
      <c r="HI557" s="43"/>
      <c r="HJ557" s="43"/>
      <c r="HK557" s="43"/>
      <c r="HL557" s="43"/>
      <c r="HM557" s="43"/>
      <c r="HN557" s="43"/>
      <c r="HO557" s="43"/>
      <c r="HP557" s="43"/>
      <c r="HQ557" s="43"/>
      <c r="HR557" s="43"/>
      <c r="HS557" s="43"/>
      <c r="HT557" s="43"/>
      <c r="HU557" s="43"/>
      <c r="HV557" s="43"/>
      <c r="HW557" s="43"/>
      <c r="HX557" s="43"/>
      <c r="HY557" s="43"/>
      <c r="HZ557" s="43"/>
      <c r="IA557" s="43"/>
      <c r="IB557" s="43"/>
      <c r="IC557" s="43"/>
      <c r="ID557" s="43"/>
      <c r="IE557" s="43"/>
      <c r="IF557" s="43"/>
      <c r="IG557" s="43"/>
      <c r="IH557" s="43"/>
      <c r="II557" s="43"/>
      <c r="IJ557" s="43"/>
      <c r="IK557" s="43"/>
      <c r="IL557" s="43"/>
      <c r="IM557" s="43"/>
      <c r="IN557" s="43"/>
      <c r="IO557" s="43"/>
      <c r="IP557" s="43"/>
      <c r="IQ557" s="43"/>
      <c r="IR557" s="43"/>
      <c r="IS557" s="43"/>
      <c r="IT557" s="43"/>
      <c r="IU557" s="43"/>
    </row>
    <row r="558" spans="1:255" ht="16.5">
      <c r="A558" s="569"/>
      <c r="B558" s="570"/>
      <c r="C558" s="570"/>
      <c r="D558" s="570"/>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43"/>
      <c r="CU558" s="43"/>
      <c r="CV558" s="43"/>
      <c r="CW558" s="43"/>
      <c r="CX558" s="43"/>
      <c r="CY558" s="43"/>
      <c r="CZ558" s="43"/>
      <c r="DA558" s="43"/>
      <c r="DB558" s="43"/>
      <c r="DC558" s="43"/>
      <c r="DD558" s="43"/>
      <c r="DE558" s="43"/>
      <c r="DF558" s="43"/>
      <c r="DG558" s="43"/>
      <c r="DH558" s="43"/>
      <c r="DI558" s="43"/>
      <c r="DJ558" s="43"/>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43"/>
      <c r="EJ558" s="43"/>
      <c r="EK558" s="43"/>
      <c r="EL558" s="43"/>
      <c r="EM558" s="43"/>
      <c r="EN558" s="43"/>
      <c r="EO558" s="43"/>
      <c r="EP558" s="43"/>
      <c r="EQ558" s="43"/>
      <c r="ER558" s="43"/>
      <c r="ES558" s="43"/>
      <c r="ET558" s="43"/>
      <c r="EU558" s="43"/>
      <c r="EV558" s="43"/>
      <c r="EW558" s="43"/>
      <c r="EX558" s="43"/>
      <c r="EY558" s="43"/>
      <c r="EZ558" s="43"/>
      <c r="FA558" s="43"/>
      <c r="FB558" s="43"/>
      <c r="FC558" s="43"/>
      <c r="FD558" s="43"/>
      <c r="FE558" s="43"/>
      <c r="FF558" s="43"/>
      <c r="FG558" s="43"/>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43"/>
      <c r="HD558" s="43"/>
      <c r="HE558" s="43"/>
      <c r="HF558" s="43"/>
      <c r="HG558" s="43"/>
      <c r="HH558" s="43"/>
      <c r="HI558" s="43"/>
      <c r="HJ558" s="43"/>
      <c r="HK558" s="43"/>
      <c r="HL558" s="43"/>
      <c r="HM558" s="43"/>
      <c r="HN558" s="43"/>
      <c r="HO558" s="43"/>
      <c r="HP558" s="43"/>
      <c r="HQ558" s="43"/>
      <c r="HR558" s="43"/>
      <c r="HS558" s="43"/>
      <c r="HT558" s="43"/>
      <c r="HU558" s="43"/>
      <c r="HV558" s="43"/>
      <c r="HW558" s="43"/>
      <c r="HX558" s="43"/>
      <c r="HY558" s="43"/>
      <c r="HZ558" s="43"/>
      <c r="IA558" s="43"/>
      <c r="IB558" s="43"/>
      <c r="IC558" s="43"/>
      <c r="ID558" s="43"/>
      <c r="IE558" s="43"/>
      <c r="IF558" s="43"/>
      <c r="IG558" s="43"/>
      <c r="IH558" s="43"/>
      <c r="II558" s="43"/>
      <c r="IJ558" s="43"/>
      <c r="IK558" s="43"/>
      <c r="IL558" s="43"/>
      <c r="IM558" s="43"/>
      <c r="IN558" s="43"/>
      <c r="IO558" s="43"/>
      <c r="IP558" s="43"/>
      <c r="IQ558" s="43"/>
      <c r="IR558" s="43"/>
      <c r="IS558" s="43"/>
      <c r="IT558" s="43"/>
      <c r="IU558" s="43"/>
    </row>
    <row r="559" spans="1:255" ht="16.5">
      <c r="A559" s="569"/>
      <c r="B559" s="570"/>
      <c r="C559" s="570"/>
      <c r="D559" s="570"/>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43"/>
      <c r="EJ559" s="43"/>
      <c r="EK559" s="43"/>
      <c r="EL559" s="43"/>
      <c r="EM559" s="43"/>
      <c r="EN559" s="43"/>
      <c r="EO559" s="43"/>
      <c r="EP559" s="43"/>
      <c r="EQ559" s="43"/>
      <c r="ER559" s="43"/>
      <c r="ES559" s="43"/>
      <c r="ET559" s="43"/>
      <c r="EU559" s="43"/>
      <c r="EV559" s="43"/>
      <c r="EW559" s="43"/>
      <c r="EX559" s="43"/>
      <c r="EY559" s="43"/>
      <c r="EZ559" s="43"/>
      <c r="FA559" s="43"/>
      <c r="FB559" s="43"/>
      <c r="FC559" s="43"/>
      <c r="FD559" s="43"/>
      <c r="FE559" s="43"/>
      <c r="FF559" s="43"/>
      <c r="FG559" s="43"/>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43"/>
      <c r="HD559" s="43"/>
      <c r="HE559" s="43"/>
      <c r="HF559" s="43"/>
      <c r="HG559" s="43"/>
      <c r="HH559" s="43"/>
      <c r="HI559" s="43"/>
      <c r="HJ559" s="43"/>
      <c r="HK559" s="43"/>
      <c r="HL559" s="43"/>
      <c r="HM559" s="43"/>
      <c r="HN559" s="43"/>
      <c r="HO559" s="43"/>
      <c r="HP559" s="43"/>
      <c r="HQ559" s="43"/>
      <c r="HR559" s="43"/>
      <c r="HS559" s="43"/>
      <c r="HT559" s="43"/>
      <c r="HU559" s="43"/>
      <c r="HV559" s="43"/>
      <c r="HW559" s="43"/>
      <c r="HX559" s="43"/>
      <c r="HY559" s="43"/>
      <c r="HZ559" s="43"/>
      <c r="IA559" s="43"/>
      <c r="IB559" s="43"/>
      <c r="IC559" s="43"/>
      <c r="ID559" s="43"/>
      <c r="IE559" s="43"/>
      <c r="IF559" s="43"/>
      <c r="IG559" s="43"/>
      <c r="IH559" s="43"/>
      <c r="II559" s="43"/>
      <c r="IJ559" s="43"/>
      <c r="IK559" s="43"/>
      <c r="IL559" s="43"/>
      <c r="IM559" s="43"/>
      <c r="IN559" s="43"/>
      <c r="IO559" s="43"/>
      <c r="IP559" s="43"/>
      <c r="IQ559" s="43"/>
      <c r="IR559" s="43"/>
      <c r="IS559" s="43"/>
      <c r="IT559" s="43"/>
      <c r="IU559" s="43"/>
    </row>
    <row r="560" spans="1:255" ht="16.5">
      <c r="A560" s="569"/>
      <c r="B560" s="570"/>
      <c r="C560" s="570"/>
      <c r="D560" s="570"/>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43"/>
      <c r="CU560" s="43"/>
      <c r="CV560" s="43"/>
      <c r="CW560" s="43"/>
      <c r="CX560" s="43"/>
      <c r="CY560" s="43"/>
      <c r="CZ560" s="43"/>
      <c r="DA560" s="43"/>
      <c r="DB560" s="43"/>
      <c r="DC560" s="43"/>
      <c r="DD560" s="43"/>
      <c r="DE560" s="43"/>
      <c r="DF560" s="43"/>
      <c r="DG560" s="43"/>
      <c r="DH560" s="43"/>
      <c r="DI560" s="43"/>
      <c r="DJ560" s="43"/>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43"/>
      <c r="EJ560" s="43"/>
      <c r="EK560" s="43"/>
      <c r="EL560" s="43"/>
      <c r="EM560" s="43"/>
      <c r="EN560" s="43"/>
      <c r="EO560" s="43"/>
      <c r="EP560" s="43"/>
      <c r="EQ560" s="43"/>
      <c r="ER560" s="43"/>
      <c r="ES560" s="43"/>
      <c r="ET560" s="43"/>
      <c r="EU560" s="43"/>
      <c r="EV560" s="43"/>
      <c r="EW560" s="43"/>
      <c r="EX560" s="43"/>
      <c r="EY560" s="43"/>
      <c r="EZ560" s="43"/>
      <c r="FA560" s="43"/>
      <c r="FB560" s="43"/>
      <c r="FC560" s="43"/>
      <c r="FD560" s="43"/>
      <c r="FE560" s="43"/>
      <c r="FF560" s="43"/>
      <c r="FG560" s="43"/>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43"/>
      <c r="HD560" s="43"/>
      <c r="HE560" s="43"/>
      <c r="HF560" s="43"/>
      <c r="HG560" s="43"/>
      <c r="HH560" s="43"/>
      <c r="HI560" s="43"/>
      <c r="HJ560" s="43"/>
      <c r="HK560" s="43"/>
      <c r="HL560" s="43"/>
      <c r="HM560" s="43"/>
      <c r="HN560" s="43"/>
      <c r="HO560" s="43"/>
      <c r="HP560" s="43"/>
      <c r="HQ560" s="43"/>
      <c r="HR560" s="43"/>
      <c r="HS560" s="43"/>
      <c r="HT560" s="43"/>
      <c r="HU560" s="43"/>
      <c r="HV560" s="43"/>
      <c r="HW560" s="43"/>
      <c r="HX560" s="43"/>
      <c r="HY560" s="43"/>
      <c r="HZ560" s="43"/>
      <c r="IA560" s="43"/>
      <c r="IB560" s="43"/>
      <c r="IC560" s="43"/>
      <c r="ID560" s="43"/>
      <c r="IE560" s="43"/>
      <c r="IF560" s="43"/>
      <c r="IG560" s="43"/>
      <c r="IH560" s="43"/>
      <c r="II560" s="43"/>
      <c r="IJ560" s="43"/>
      <c r="IK560" s="43"/>
      <c r="IL560" s="43"/>
      <c r="IM560" s="43"/>
      <c r="IN560" s="43"/>
      <c r="IO560" s="43"/>
      <c r="IP560" s="43"/>
      <c r="IQ560" s="43"/>
      <c r="IR560" s="43"/>
      <c r="IS560" s="43"/>
      <c r="IT560" s="43"/>
      <c r="IU560" s="43"/>
    </row>
    <row r="561" spans="1:255" ht="16.5">
      <c r="A561" s="569"/>
      <c r="B561" s="570"/>
      <c r="C561" s="570"/>
      <c r="D561" s="570"/>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43"/>
      <c r="CU561" s="43"/>
      <c r="CV561" s="43"/>
      <c r="CW561" s="43"/>
      <c r="CX561" s="43"/>
      <c r="CY561" s="43"/>
      <c r="CZ561" s="43"/>
      <c r="DA561" s="43"/>
      <c r="DB561" s="43"/>
      <c r="DC561" s="43"/>
      <c r="DD561" s="43"/>
      <c r="DE561" s="43"/>
      <c r="DF561" s="43"/>
      <c r="DG561" s="43"/>
      <c r="DH561" s="43"/>
      <c r="DI561" s="43"/>
      <c r="DJ561" s="43"/>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43"/>
      <c r="EJ561" s="43"/>
      <c r="EK561" s="43"/>
      <c r="EL561" s="43"/>
      <c r="EM561" s="43"/>
      <c r="EN561" s="43"/>
      <c r="EO561" s="43"/>
      <c r="EP561" s="43"/>
      <c r="EQ561" s="43"/>
      <c r="ER561" s="43"/>
      <c r="ES561" s="43"/>
      <c r="ET561" s="43"/>
      <c r="EU561" s="43"/>
      <c r="EV561" s="43"/>
      <c r="EW561" s="43"/>
      <c r="EX561" s="43"/>
      <c r="EY561" s="43"/>
      <c r="EZ561" s="43"/>
      <c r="FA561" s="43"/>
      <c r="FB561" s="43"/>
      <c r="FC561" s="43"/>
      <c r="FD561" s="43"/>
      <c r="FE561" s="43"/>
      <c r="FF561" s="43"/>
      <c r="FG561" s="43"/>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43"/>
      <c r="HD561" s="43"/>
      <c r="HE561" s="43"/>
      <c r="HF561" s="43"/>
      <c r="HG561" s="43"/>
      <c r="HH561" s="43"/>
      <c r="HI561" s="43"/>
      <c r="HJ561" s="43"/>
      <c r="HK561" s="43"/>
      <c r="HL561" s="43"/>
      <c r="HM561" s="43"/>
      <c r="HN561" s="43"/>
      <c r="HO561" s="43"/>
      <c r="HP561" s="43"/>
      <c r="HQ561" s="43"/>
      <c r="HR561" s="43"/>
      <c r="HS561" s="43"/>
      <c r="HT561" s="43"/>
      <c r="HU561" s="43"/>
      <c r="HV561" s="43"/>
      <c r="HW561" s="43"/>
      <c r="HX561" s="43"/>
      <c r="HY561" s="43"/>
      <c r="HZ561" s="43"/>
      <c r="IA561" s="43"/>
      <c r="IB561" s="43"/>
      <c r="IC561" s="43"/>
      <c r="ID561" s="43"/>
      <c r="IE561" s="43"/>
      <c r="IF561" s="43"/>
      <c r="IG561" s="43"/>
      <c r="IH561" s="43"/>
      <c r="II561" s="43"/>
      <c r="IJ561" s="43"/>
      <c r="IK561" s="43"/>
      <c r="IL561" s="43"/>
      <c r="IM561" s="43"/>
      <c r="IN561" s="43"/>
      <c r="IO561" s="43"/>
      <c r="IP561" s="43"/>
      <c r="IQ561" s="43"/>
      <c r="IR561" s="43"/>
      <c r="IS561" s="43"/>
      <c r="IT561" s="43"/>
      <c r="IU561" s="43"/>
    </row>
    <row r="562" spans="1:255" ht="16.5">
      <c r="A562" s="569"/>
      <c r="B562" s="570"/>
      <c r="C562" s="570"/>
      <c r="D562" s="570"/>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43"/>
      <c r="CU562" s="43"/>
      <c r="CV562" s="43"/>
      <c r="CW562" s="43"/>
      <c r="CX562" s="43"/>
      <c r="CY562" s="43"/>
      <c r="CZ562" s="43"/>
      <c r="DA562" s="43"/>
      <c r="DB562" s="43"/>
      <c r="DC562" s="43"/>
      <c r="DD562" s="43"/>
      <c r="DE562" s="43"/>
      <c r="DF562" s="43"/>
      <c r="DG562" s="43"/>
      <c r="DH562" s="43"/>
      <c r="DI562" s="43"/>
      <c r="DJ562" s="43"/>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43"/>
      <c r="EJ562" s="43"/>
      <c r="EK562" s="43"/>
      <c r="EL562" s="43"/>
      <c r="EM562" s="43"/>
      <c r="EN562" s="43"/>
      <c r="EO562" s="43"/>
      <c r="EP562" s="43"/>
      <c r="EQ562" s="43"/>
      <c r="ER562" s="43"/>
      <c r="ES562" s="43"/>
      <c r="ET562" s="43"/>
      <c r="EU562" s="43"/>
      <c r="EV562" s="43"/>
      <c r="EW562" s="43"/>
      <c r="EX562" s="43"/>
      <c r="EY562" s="43"/>
      <c r="EZ562" s="43"/>
      <c r="FA562" s="43"/>
      <c r="FB562" s="43"/>
      <c r="FC562" s="43"/>
      <c r="FD562" s="43"/>
      <c r="FE562" s="43"/>
      <c r="FF562" s="43"/>
      <c r="FG562" s="43"/>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43"/>
      <c r="HD562" s="43"/>
      <c r="HE562" s="43"/>
      <c r="HF562" s="43"/>
      <c r="HG562" s="43"/>
      <c r="HH562" s="43"/>
      <c r="HI562" s="43"/>
      <c r="HJ562" s="43"/>
      <c r="HK562" s="43"/>
      <c r="HL562" s="43"/>
      <c r="HM562" s="43"/>
      <c r="HN562" s="43"/>
      <c r="HO562" s="43"/>
      <c r="HP562" s="43"/>
      <c r="HQ562" s="43"/>
      <c r="HR562" s="43"/>
      <c r="HS562" s="43"/>
      <c r="HT562" s="43"/>
      <c r="HU562" s="43"/>
      <c r="HV562" s="43"/>
      <c r="HW562" s="43"/>
      <c r="HX562" s="43"/>
      <c r="HY562" s="43"/>
      <c r="HZ562" s="43"/>
      <c r="IA562" s="43"/>
      <c r="IB562" s="43"/>
      <c r="IC562" s="43"/>
      <c r="ID562" s="43"/>
      <c r="IE562" s="43"/>
      <c r="IF562" s="43"/>
      <c r="IG562" s="43"/>
      <c r="IH562" s="43"/>
      <c r="II562" s="43"/>
      <c r="IJ562" s="43"/>
      <c r="IK562" s="43"/>
      <c r="IL562" s="43"/>
      <c r="IM562" s="43"/>
      <c r="IN562" s="43"/>
      <c r="IO562" s="43"/>
      <c r="IP562" s="43"/>
      <c r="IQ562" s="43"/>
      <c r="IR562" s="43"/>
      <c r="IS562" s="43"/>
      <c r="IT562" s="43"/>
      <c r="IU562" s="43"/>
    </row>
    <row r="563" spans="1:255" ht="16.5">
      <c r="A563" s="569"/>
      <c r="B563" s="570"/>
      <c r="C563" s="570"/>
      <c r="D563" s="570"/>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43"/>
      <c r="CU563" s="43"/>
      <c r="CV563" s="43"/>
      <c r="CW563" s="43"/>
      <c r="CX563" s="43"/>
      <c r="CY563" s="43"/>
      <c r="CZ563" s="43"/>
      <c r="DA563" s="43"/>
      <c r="DB563" s="43"/>
      <c r="DC563" s="43"/>
      <c r="DD563" s="43"/>
      <c r="DE563" s="43"/>
      <c r="DF563" s="43"/>
      <c r="DG563" s="43"/>
      <c r="DH563" s="43"/>
      <c r="DI563" s="43"/>
      <c r="DJ563" s="43"/>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43"/>
      <c r="EJ563" s="43"/>
      <c r="EK563" s="43"/>
      <c r="EL563" s="43"/>
      <c r="EM563" s="43"/>
      <c r="EN563" s="43"/>
      <c r="EO563" s="43"/>
      <c r="EP563" s="43"/>
      <c r="EQ563" s="43"/>
      <c r="ER563" s="43"/>
      <c r="ES563" s="43"/>
      <c r="ET563" s="43"/>
      <c r="EU563" s="43"/>
      <c r="EV563" s="43"/>
      <c r="EW563" s="43"/>
      <c r="EX563" s="43"/>
      <c r="EY563" s="43"/>
      <c r="EZ563" s="43"/>
      <c r="FA563" s="43"/>
      <c r="FB563" s="43"/>
      <c r="FC563" s="43"/>
      <c r="FD563" s="43"/>
      <c r="FE563" s="43"/>
      <c r="FF563" s="43"/>
      <c r="FG563" s="43"/>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43"/>
      <c r="HD563" s="43"/>
      <c r="HE563" s="43"/>
      <c r="HF563" s="43"/>
      <c r="HG563" s="43"/>
      <c r="HH563" s="43"/>
      <c r="HI563" s="43"/>
      <c r="HJ563" s="43"/>
      <c r="HK563" s="43"/>
      <c r="HL563" s="43"/>
      <c r="HM563" s="43"/>
      <c r="HN563" s="43"/>
      <c r="HO563" s="43"/>
      <c r="HP563" s="43"/>
      <c r="HQ563" s="43"/>
      <c r="HR563" s="43"/>
      <c r="HS563" s="43"/>
      <c r="HT563" s="43"/>
      <c r="HU563" s="43"/>
      <c r="HV563" s="43"/>
      <c r="HW563" s="43"/>
      <c r="HX563" s="43"/>
      <c r="HY563" s="43"/>
      <c r="HZ563" s="43"/>
      <c r="IA563" s="43"/>
      <c r="IB563" s="43"/>
      <c r="IC563" s="43"/>
      <c r="ID563" s="43"/>
      <c r="IE563" s="43"/>
      <c r="IF563" s="43"/>
      <c r="IG563" s="43"/>
      <c r="IH563" s="43"/>
      <c r="II563" s="43"/>
      <c r="IJ563" s="43"/>
      <c r="IK563" s="43"/>
      <c r="IL563" s="43"/>
      <c r="IM563" s="43"/>
      <c r="IN563" s="43"/>
      <c r="IO563" s="43"/>
      <c r="IP563" s="43"/>
      <c r="IQ563" s="43"/>
      <c r="IR563" s="43"/>
      <c r="IS563" s="43"/>
      <c r="IT563" s="43"/>
      <c r="IU563" s="43"/>
    </row>
    <row r="564" spans="1:255" ht="16.5">
      <c r="A564" s="569"/>
      <c r="B564" s="570"/>
      <c r="C564" s="570"/>
      <c r="D564" s="570"/>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43"/>
      <c r="CU564" s="43"/>
      <c r="CV564" s="43"/>
      <c r="CW564" s="43"/>
      <c r="CX564" s="43"/>
      <c r="CY564" s="43"/>
      <c r="CZ564" s="43"/>
      <c r="DA564" s="43"/>
      <c r="DB564" s="43"/>
      <c r="DC564" s="43"/>
      <c r="DD564" s="43"/>
      <c r="DE564" s="43"/>
      <c r="DF564" s="43"/>
      <c r="DG564" s="43"/>
      <c r="DH564" s="43"/>
      <c r="DI564" s="43"/>
      <c r="DJ564" s="43"/>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43"/>
      <c r="EJ564" s="43"/>
      <c r="EK564" s="43"/>
      <c r="EL564" s="43"/>
      <c r="EM564" s="43"/>
      <c r="EN564" s="43"/>
      <c r="EO564" s="43"/>
      <c r="EP564" s="43"/>
      <c r="EQ564" s="43"/>
      <c r="ER564" s="43"/>
      <c r="ES564" s="43"/>
      <c r="ET564" s="43"/>
      <c r="EU564" s="43"/>
      <c r="EV564" s="43"/>
      <c r="EW564" s="43"/>
      <c r="EX564" s="43"/>
      <c r="EY564" s="43"/>
      <c r="EZ564" s="43"/>
      <c r="FA564" s="43"/>
      <c r="FB564" s="43"/>
      <c r="FC564" s="43"/>
      <c r="FD564" s="43"/>
      <c r="FE564" s="43"/>
      <c r="FF564" s="43"/>
      <c r="FG564" s="43"/>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43"/>
      <c r="HD564" s="43"/>
      <c r="HE564" s="43"/>
      <c r="HF564" s="43"/>
      <c r="HG564" s="43"/>
      <c r="HH564" s="43"/>
      <c r="HI564" s="43"/>
      <c r="HJ564" s="43"/>
      <c r="HK564" s="43"/>
      <c r="HL564" s="43"/>
      <c r="HM564" s="43"/>
      <c r="HN564" s="43"/>
      <c r="HO564" s="43"/>
      <c r="HP564" s="43"/>
      <c r="HQ564" s="43"/>
      <c r="HR564" s="43"/>
      <c r="HS564" s="43"/>
      <c r="HT564" s="43"/>
      <c r="HU564" s="43"/>
      <c r="HV564" s="43"/>
      <c r="HW564" s="43"/>
      <c r="HX564" s="43"/>
      <c r="HY564" s="43"/>
      <c r="HZ564" s="43"/>
      <c r="IA564" s="43"/>
      <c r="IB564" s="43"/>
      <c r="IC564" s="43"/>
      <c r="ID564" s="43"/>
      <c r="IE564" s="43"/>
      <c r="IF564" s="43"/>
      <c r="IG564" s="43"/>
      <c r="IH564" s="43"/>
      <c r="II564" s="43"/>
      <c r="IJ564" s="43"/>
      <c r="IK564" s="43"/>
      <c r="IL564" s="43"/>
      <c r="IM564" s="43"/>
      <c r="IN564" s="43"/>
      <c r="IO564" s="43"/>
      <c r="IP564" s="43"/>
      <c r="IQ564" s="43"/>
      <c r="IR564" s="43"/>
      <c r="IS564" s="43"/>
      <c r="IT564" s="43"/>
      <c r="IU564" s="43"/>
    </row>
    <row r="565" spans="1:255" ht="16.5">
      <c r="A565" s="569"/>
      <c r="B565" s="570"/>
      <c r="C565" s="570"/>
      <c r="D565" s="570"/>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43"/>
      <c r="CU565" s="43"/>
      <c r="CV565" s="43"/>
      <c r="CW565" s="43"/>
      <c r="CX565" s="43"/>
      <c r="CY565" s="43"/>
      <c r="CZ565" s="43"/>
      <c r="DA565" s="43"/>
      <c r="DB565" s="43"/>
      <c r="DC565" s="43"/>
      <c r="DD565" s="43"/>
      <c r="DE565" s="43"/>
      <c r="DF565" s="43"/>
      <c r="DG565" s="43"/>
      <c r="DH565" s="43"/>
      <c r="DI565" s="43"/>
      <c r="DJ565" s="43"/>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43"/>
      <c r="EJ565" s="43"/>
      <c r="EK565" s="43"/>
      <c r="EL565" s="43"/>
      <c r="EM565" s="43"/>
      <c r="EN565" s="43"/>
      <c r="EO565" s="43"/>
      <c r="EP565" s="43"/>
      <c r="EQ565" s="43"/>
      <c r="ER565" s="43"/>
      <c r="ES565" s="43"/>
      <c r="ET565" s="43"/>
      <c r="EU565" s="43"/>
      <c r="EV565" s="43"/>
      <c r="EW565" s="43"/>
      <c r="EX565" s="43"/>
      <c r="EY565" s="43"/>
      <c r="EZ565" s="43"/>
      <c r="FA565" s="43"/>
      <c r="FB565" s="43"/>
      <c r="FC565" s="43"/>
      <c r="FD565" s="43"/>
      <c r="FE565" s="43"/>
      <c r="FF565" s="43"/>
      <c r="FG565" s="43"/>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43"/>
      <c r="HD565" s="43"/>
      <c r="HE565" s="43"/>
      <c r="HF565" s="43"/>
      <c r="HG565" s="43"/>
      <c r="HH565" s="43"/>
      <c r="HI565" s="43"/>
      <c r="HJ565" s="43"/>
      <c r="HK565" s="43"/>
      <c r="HL565" s="43"/>
      <c r="HM565" s="43"/>
      <c r="HN565" s="43"/>
      <c r="HO565" s="43"/>
      <c r="HP565" s="43"/>
      <c r="HQ565" s="43"/>
      <c r="HR565" s="43"/>
      <c r="HS565" s="43"/>
      <c r="HT565" s="43"/>
      <c r="HU565" s="43"/>
      <c r="HV565" s="43"/>
      <c r="HW565" s="43"/>
      <c r="HX565" s="43"/>
      <c r="HY565" s="43"/>
      <c r="HZ565" s="43"/>
      <c r="IA565" s="43"/>
      <c r="IB565" s="43"/>
      <c r="IC565" s="43"/>
      <c r="ID565" s="43"/>
      <c r="IE565" s="43"/>
      <c r="IF565" s="43"/>
      <c r="IG565" s="43"/>
      <c r="IH565" s="43"/>
      <c r="II565" s="43"/>
      <c r="IJ565" s="43"/>
      <c r="IK565" s="43"/>
      <c r="IL565" s="43"/>
      <c r="IM565" s="43"/>
      <c r="IN565" s="43"/>
      <c r="IO565" s="43"/>
      <c r="IP565" s="43"/>
      <c r="IQ565" s="43"/>
      <c r="IR565" s="43"/>
      <c r="IS565" s="43"/>
      <c r="IT565" s="43"/>
      <c r="IU565" s="43"/>
    </row>
    <row r="566" spans="1:255" ht="16.5">
      <c r="A566" s="569"/>
      <c r="B566" s="570"/>
      <c r="C566" s="570"/>
      <c r="D566" s="570"/>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43"/>
      <c r="CU566" s="43"/>
      <c r="CV566" s="43"/>
      <c r="CW566" s="43"/>
      <c r="CX566" s="43"/>
      <c r="CY566" s="43"/>
      <c r="CZ566" s="43"/>
      <c r="DA566" s="43"/>
      <c r="DB566" s="43"/>
      <c r="DC566" s="43"/>
      <c r="DD566" s="43"/>
      <c r="DE566" s="43"/>
      <c r="DF566" s="43"/>
      <c r="DG566" s="43"/>
      <c r="DH566" s="43"/>
      <c r="DI566" s="43"/>
      <c r="DJ566" s="43"/>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43"/>
      <c r="EJ566" s="43"/>
      <c r="EK566" s="43"/>
      <c r="EL566" s="43"/>
      <c r="EM566" s="43"/>
      <c r="EN566" s="43"/>
      <c r="EO566" s="43"/>
      <c r="EP566" s="43"/>
      <c r="EQ566" s="43"/>
      <c r="ER566" s="43"/>
      <c r="ES566" s="43"/>
      <c r="ET566" s="43"/>
      <c r="EU566" s="43"/>
      <c r="EV566" s="43"/>
      <c r="EW566" s="43"/>
      <c r="EX566" s="43"/>
      <c r="EY566" s="43"/>
      <c r="EZ566" s="43"/>
      <c r="FA566" s="43"/>
      <c r="FB566" s="43"/>
      <c r="FC566" s="43"/>
      <c r="FD566" s="43"/>
      <c r="FE566" s="43"/>
      <c r="FF566" s="43"/>
      <c r="FG566" s="43"/>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43"/>
      <c r="HD566" s="43"/>
      <c r="HE566" s="43"/>
      <c r="HF566" s="43"/>
      <c r="HG566" s="43"/>
      <c r="HH566" s="43"/>
      <c r="HI566" s="43"/>
      <c r="HJ566" s="43"/>
      <c r="HK566" s="43"/>
      <c r="HL566" s="43"/>
      <c r="HM566" s="43"/>
      <c r="HN566" s="43"/>
      <c r="HO566" s="43"/>
      <c r="HP566" s="43"/>
      <c r="HQ566" s="43"/>
      <c r="HR566" s="43"/>
      <c r="HS566" s="43"/>
      <c r="HT566" s="43"/>
      <c r="HU566" s="43"/>
      <c r="HV566" s="43"/>
      <c r="HW566" s="43"/>
      <c r="HX566" s="43"/>
      <c r="HY566" s="43"/>
      <c r="HZ566" s="43"/>
      <c r="IA566" s="43"/>
      <c r="IB566" s="43"/>
      <c r="IC566" s="43"/>
      <c r="ID566" s="43"/>
      <c r="IE566" s="43"/>
      <c r="IF566" s="43"/>
      <c r="IG566" s="43"/>
      <c r="IH566" s="43"/>
      <c r="II566" s="43"/>
      <c r="IJ566" s="43"/>
      <c r="IK566" s="43"/>
      <c r="IL566" s="43"/>
      <c r="IM566" s="43"/>
      <c r="IN566" s="43"/>
      <c r="IO566" s="43"/>
      <c r="IP566" s="43"/>
      <c r="IQ566" s="43"/>
      <c r="IR566" s="43"/>
      <c r="IS566" s="43"/>
      <c r="IT566" s="43"/>
      <c r="IU566" s="43"/>
    </row>
    <row r="567" spans="1:255" ht="16.5">
      <c r="A567" s="569"/>
      <c r="B567" s="570"/>
      <c r="C567" s="570"/>
      <c r="D567" s="570"/>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43"/>
      <c r="CU567" s="43"/>
      <c r="CV567" s="43"/>
      <c r="CW567" s="43"/>
      <c r="CX567" s="43"/>
      <c r="CY567" s="43"/>
      <c r="CZ567" s="43"/>
      <c r="DA567" s="43"/>
      <c r="DB567" s="43"/>
      <c r="DC567" s="43"/>
      <c r="DD567" s="43"/>
      <c r="DE567" s="43"/>
      <c r="DF567" s="43"/>
      <c r="DG567" s="43"/>
      <c r="DH567" s="43"/>
      <c r="DI567" s="43"/>
      <c r="DJ567" s="43"/>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43"/>
      <c r="EJ567" s="43"/>
      <c r="EK567" s="43"/>
      <c r="EL567" s="43"/>
      <c r="EM567" s="43"/>
      <c r="EN567" s="43"/>
      <c r="EO567" s="43"/>
      <c r="EP567" s="43"/>
      <c r="EQ567" s="43"/>
      <c r="ER567" s="43"/>
      <c r="ES567" s="43"/>
      <c r="ET567" s="43"/>
      <c r="EU567" s="43"/>
      <c r="EV567" s="43"/>
      <c r="EW567" s="43"/>
      <c r="EX567" s="43"/>
      <c r="EY567" s="43"/>
      <c r="EZ567" s="43"/>
      <c r="FA567" s="43"/>
      <c r="FB567" s="43"/>
      <c r="FC567" s="43"/>
      <c r="FD567" s="43"/>
      <c r="FE567" s="43"/>
      <c r="FF567" s="43"/>
      <c r="FG567" s="43"/>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43"/>
      <c r="HD567" s="43"/>
      <c r="HE567" s="43"/>
      <c r="HF567" s="43"/>
      <c r="HG567" s="43"/>
      <c r="HH567" s="43"/>
      <c r="HI567" s="43"/>
      <c r="HJ567" s="43"/>
      <c r="HK567" s="43"/>
      <c r="HL567" s="43"/>
      <c r="HM567" s="43"/>
      <c r="HN567" s="43"/>
      <c r="HO567" s="43"/>
      <c r="HP567" s="43"/>
      <c r="HQ567" s="43"/>
      <c r="HR567" s="43"/>
      <c r="HS567" s="43"/>
      <c r="HT567" s="43"/>
      <c r="HU567" s="43"/>
      <c r="HV567" s="43"/>
      <c r="HW567" s="43"/>
      <c r="HX567" s="43"/>
      <c r="HY567" s="43"/>
      <c r="HZ567" s="43"/>
      <c r="IA567" s="43"/>
      <c r="IB567" s="43"/>
      <c r="IC567" s="43"/>
      <c r="ID567" s="43"/>
      <c r="IE567" s="43"/>
      <c r="IF567" s="43"/>
      <c r="IG567" s="43"/>
      <c r="IH567" s="43"/>
      <c r="II567" s="43"/>
      <c r="IJ567" s="43"/>
      <c r="IK567" s="43"/>
      <c r="IL567" s="43"/>
      <c r="IM567" s="43"/>
      <c r="IN567" s="43"/>
      <c r="IO567" s="43"/>
      <c r="IP567" s="43"/>
      <c r="IQ567" s="43"/>
      <c r="IR567" s="43"/>
      <c r="IS567" s="43"/>
      <c r="IT567" s="43"/>
      <c r="IU567" s="43"/>
    </row>
    <row r="568" spans="1:255" ht="16.5">
      <c r="A568" s="569"/>
      <c r="B568" s="570"/>
      <c r="C568" s="570"/>
      <c r="D568" s="570"/>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43"/>
      <c r="CU568" s="43"/>
      <c r="CV568" s="43"/>
      <c r="CW568" s="43"/>
      <c r="CX568" s="43"/>
      <c r="CY568" s="43"/>
      <c r="CZ568" s="43"/>
      <c r="DA568" s="43"/>
      <c r="DB568" s="43"/>
      <c r="DC568" s="43"/>
      <c r="DD568" s="43"/>
      <c r="DE568" s="43"/>
      <c r="DF568" s="43"/>
      <c r="DG568" s="43"/>
      <c r="DH568" s="43"/>
      <c r="DI568" s="43"/>
      <c r="DJ568" s="43"/>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43"/>
      <c r="EJ568" s="43"/>
      <c r="EK568" s="43"/>
      <c r="EL568" s="43"/>
      <c r="EM568" s="43"/>
      <c r="EN568" s="43"/>
      <c r="EO568" s="43"/>
      <c r="EP568" s="43"/>
      <c r="EQ568" s="43"/>
      <c r="ER568" s="43"/>
      <c r="ES568" s="43"/>
      <c r="ET568" s="43"/>
      <c r="EU568" s="43"/>
      <c r="EV568" s="43"/>
      <c r="EW568" s="43"/>
      <c r="EX568" s="43"/>
      <c r="EY568" s="43"/>
      <c r="EZ568" s="43"/>
      <c r="FA568" s="43"/>
      <c r="FB568" s="43"/>
      <c r="FC568" s="43"/>
      <c r="FD568" s="43"/>
      <c r="FE568" s="43"/>
      <c r="FF568" s="43"/>
      <c r="FG568" s="43"/>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43"/>
      <c r="HD568" s="43"/>
      <c r="HE568" s="43"/>
      <c r="HF568" s="43"/>
      <c r="HG568" s="43"/>
      <c r="HH568" s="43"/>
      <c r="HI568" s="43"/>
      <c r="HJ568" s="43"/>
      <c r="HK568" s="43"/>
      <c r="HL568" s="43"/>
      <c r="HM568" s="43"/>
      <c r="HN568" s="43"/>
      <c r="HO568" s="43"/>
      <c r="HP568" s="43"/>
      <c r="HQ568" s="43"/>
      <c r="HR568" s="43"/>
      <c r="HS568" s="43"/>
      <c r="HT568" s="43"/>
      <c r="HU568" s="43"/>
      <c r="HV568" s="43"/>
      <c r="HW568" s="43"/>
      <c r="HX568" s="43"/>
      <c r="HY568" s="43"/>
      <c r="HZ568" s="43"/>
      <c r="IA568" s="43"/>
      <c r="IB568" s="43"/>
      <c r="IC568" s="43"/>
      <c r="ID568" s="43"/>
      <c r="IE568" s="43"/>
      <c r="IF568" s="43"/>
      <c r="IG568" s="43"/>
      <c r="IH568" s="43"/>
      <c r="II568" s="43"/>
      <c r="IJ568" s="43"/>
      <c r="IK568" s="43"/>
      <c r="IL568" s="43"/>
      <c r="IM568" s="43"/>
      <c r="IN568" s="43"/>
      <c r="IO568" s="43"/>
      <c r="IP568" s="43"/>
      <c r="IQ568" s="43"/>
      <c r="IR568" s="43"/>
      <c r="IS568" s="43"/>
      <c r="IT568" s="43"/>
      <c r="IU568" s="43"/>
    </row>
    <row r="569" spans="1:255" ht="16.5">
      <c r="A569" s="569"/>
      <c r="B569" s="570"/>
      <c r="C569" s="570"/>
      <c r="D569" s="570"/>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43"/>
      <c r="CU569" s="43"/>
      <c r="CV569" s="43"/>
      <c r="CW569" s="43"/>
      <c r="CX569" s="43"/>
      <c r="CY569" s="43"/>
      <c r="CZ569" s="43"/>
      <c r="DA569" s="43"/>
      <c r="DB569" s="43"/>
      <c r="DC569" s="43"/>
      <c r="DD569" s="43"/>
      <c r="DE569" s="43"/>
      <c r="DF569" s="43"/>
      <c r="DG569" s="43"/>
      <c r="DH569" s="43"/>
      <c r="DI569" s="43"/>
      <c r="DJ569" s="43"/>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43"/>
      <c r="EJ569" s="43"/>
      <c r="EK569" s="43"/>
      <c r="EL569" s="43"/>
      <c r="EM569" s="43"/>
      <c r="EN569" s="43"/>
      <c r="EO569" s="43"/>
      <c r="EP569" s="43"/>
      <c r="EQ569" s="43"/>
      <c r="ER569" s="43"/>
      <c r="ES569" s="43"/>
      <c r="ET569" s="43"/>
      <c r="EU569" s="43"/>
      <c r="EV569" s="43"/>
      <c r="EW569" s="43"/>
      <c r="EX569" s="43"/>
      <c r="EY569" s="43"/>
      <c r="EZ569" s="43"/>
      <c r="FA569" s="43"/>
      <c r="FB569" s="43"/>
      <c r="FC569" s="43"/>
      <c r="FD569" s="43"/>
      <c r="FE569" s="43"/>
      <c r="FF569" s="43"/>
      <c r="FG569" s="43"/>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43"/>
      <c r="HD569" s="43"/>
      <c r="HE569" s="43"/>
      <c r="HF569" s="43"/>
      <c r="HG569" s="43"/>
      <c r="HH569" s="43"/>
      <c r="HI569" s="43"/>
      <c r="HJ569" s="43"/>
      <c r="HK569" s="43"/>
      <c r="HL569" s="43"/>
      <c r="HM569" s="43"/>
      <c r="HN569" s="43"/>
      <c r="HO569" s="43"/>
      <c r="HP569" s="43"/>
      <c r="HQ569" s="43"/>
      <c r="HR569" s="43"/>
      <c r="HS569" s="43"/>
      <c r="HT569" s="43"/>
      <c r="HU569" s="43"/>
      <c r="HV569" s="43"/>
      <c r="HW569" s="43"/>
      <c r="HX569" s="43"/>
      <c r="HY569" s="43"/>
      <c r="HZ569" s="43"/>
      <c r="IA569" s="43"/>
      <c r="IB569" s="43"/>
      <c r="IC569" s="43"/>
      <c r="ID569" s="43"/>
      <c r="IE569" s="43"/>
      <c r="IF569" s="43"/>
      <c r="IG569" s="43"/>
      <c r="IH569" s="43"/>
      <c r="II569" s="43"/>
      <c r="IJ569" s="43"/>
      <c r="IK569" s="43"/>
      <c r="IL569" s="43"/>
      <c r="IM569" s="43"/>
      <c r="IN569" s="43"/>
      <c r="IO569" s="43"/>
      <c r="IP569" s="43"/>
      <c r="IQ569" s="43"/>
      <c r="IR569" s="43"/>
      <c r="IS569" s="43"/>
      <c r="IT569" s="43"/>
      <c r="IU569" s="43"/>
    </row>
    <row r="570" spans="1:255" ht="16.5">
      <c r="A570" s="569"/>
      <c r="B570" s="570"/>
      <c r="C570" s="570"/>
      <c r="D570" s="570"/>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43"/>
      <c r="CU570" s="43"/>
      <c r="CV570" s="43"/>
      <c r="CW570" s="43"/>
      <c r="CX570" s="43"/>
      <c r="CY570" s="43"/>
      <c r="CZ570" s="43"/>
      <c r="DA570" s="43"/>
      <c r="DB570" s="43"/>
      <c r="DC570" s="43"/>
      <c r="DD570" s="43"/>
      <c r="DE570" s="43"/>
      <c r="DF570" s="43"/>
      <c r="DG570" s="43"/>
      <c r="DH570" s="43"/>
      <c r="DI570" s="43"/>
      <c r="DJ570" s="43"/>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43"/>
      <c r="EJ570" s="43"/>
      <c r="EK570" s="43"/>
      <c r="EL570" s="43"/>
      <c r="EM570" s="43"/>
      <c r="EN570" s="43"/>
      <c r="EO570" s="43"/>
      <c r="EP570" s="43"/>
      <c r="EQ570" s="43"/>
      <c r="ER570" s="43"/>
      <c r="ES570" s="43"/>
      <c r="ET570" s="43"/>
      <c r="EU570" s="43"/>
      <c r="EV570" s="43"/>
      <c r="EW570" s="43"/>
      <c r="EX570" s="43"/>
      <c r="EY570" s="43"/>
      <c r="EZ570" s="43"/>
      <c r="FA570" s="43"/>
      <c r="FB570" s="43"/>
      <c r="FC570" s="43"/>
      <c r="FD570" s="43"/>
      <c r="FE570" s="43"/>
      <c r="FF570" s="43"/>
      <c r="FG570" s="43"/>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43"/>
      <c r="HD570" s="43"/>
      <c r="HE570" s="43"/>
      <c r="HF570" s="43"/>
      <c r="HG570" s="43"/>
      <c r="HH570" s="43"/>
      <c r="HI570" s="43"/>
      <c r="HJ570" s="43"/>
      <c r="HK570" s="43"/>
      <c r="HL570" s="43"/>
      <c r="HM570" s="43"/>
      <c r="HN570" s="43"/>
      <c r="HO570" s="43"/>
      <c r="HP570" s="43"/>
      <c r="HQ570" s="43"/>
      <c r="HR570" s="43"/>
      <c r="HS570" s="43"/>
      <c r="HT570" s="43"/>
      <c r="HU570" s="43"/>
      <c r="HV570" s="43"/>
      <c r="HW570" s="43"/>
      <c r="HX570" s="43"/>
      <c r="HY570" s="43"/>
      <c r="HZ570" s="43"/>
      <c r="IA570" s="43"/>
      <c r="IB570" s="43"/>
      <c r="IC570" s="43"/>
      <c r="ID570" s="43"/>
      <c r="IE570" s="43"/>
      <c r="IF570" s="43"/>
      <c r="IG570" s="43"/>
      <c r="IH570" s="43"/>
      <c r="II570" s="43"/>
      <c r="IJ570" s="43"/>
      <c r="IK570" s="43"/>
      <c r="IL570" s="43"/>
      <c r="IM570" s="43"/>
      <c r="IN570" s="43"/>
      <c r="IO570" s="43"/>
      <c r="IP570" s="43"/>
      <c r="IQ570" s="43"/>
      <c r="IR570" s="43"/>
      <c r="IS570" s="43"/>
      <c r="IT570" s="43"/>
      <c r="IU570" s="43"/>
    </row>
    <row r="571" spans="1:255" ht="16.5">
      <c r="A571" s="569"/>
      <c r="B571" s="570"/>
      <c r="C571" s="570"/>
      <c r="D571" s="570"/>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43"/>
      <c r="CU571" s="43"/>
      <c r="CV571" s="43"/>
      <c r="CW571" s="43"/>
      <c r="CX571" s="43"/>
      <c r="CY571" s="43"/>
      <c r="CZ571" s="43"/>
      <c r="DA571" s="43"/>
      <c r="DB571" s="43"/>
      <c r="DC571" s="43"/>
      <c r="DD571" s="43"/>
      <c r="DE571" s="43"/>
      <c r="DF571" s="43"/>
      <c r="DG571" s="43"/>
      <c r="DH571" s="43"/>
      <c r="DI571" s="43"/>
      <c r="DJ571" s="43"/>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43"/>
      <c r="EJ571" s="43"/>
      <c r="EK571" s="43"/>
      <c r="EL571" s="43"/>
      <c r="EM571" s="43"/>
      <c r="EN571" s="43"/>
      <c r="EO571" s="43"/>
      <c r="EP571" s="43"/>
      <c r="EQ571" s="43"/>
      <c r="ER571" s="43"/>
      <c r="ES571" s="43"/>
      <c r="ET571" s="43"/>
      <c r="EU571" s="43"/>
      <c r="EV571" s="43"/>
      <c r="EW571" s="43"/>
      <c r="EX571" s="43"/>
      <c r="EY571" s="43"/>
      <c r="EZ571" s="43"/>
      <c r="FA571" s="43"/>
      <c r="FB571" s="43"/>
      <c r="FC571" s="43"/>
      <c r="FD571" s="43"/>
      <c r="FE571" s="43"/>
      <c r="FF571" s="43"/>
      <c r="FG571" s="43"/>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43"/>
      <c r="HD571" s="43"/>
      <c r="HE571" s="43"/>
      <c r="HF571" s="43"/>
      <c r="HG571" s="43"/>
      <c r="HH571" s="43"/>
      <c r="HI571" s="43"/>
      <c r="HJ571" s="43"/>
      <c r="HK571" s="43"/>
      <c r="HL571" s="43"/>
      <c r="HM571" s="43"/>
      <c r="HN571" s="43"/>
      <c r="HO571" s="43"/>
      <c r="HP571" s="43"/>
      <c r="HQ571" s="43"/>
      <c r="HR571" s="43"/>
      <c r="HS571" s="43"/>
      <c r="HT571" s="43"/>
      <c r="HU571" s="43"/>
      <c r="HV571" s="43"/>
      <c r="HW571" s="43"/>
      <c r="HX571" s="43"/>
      <c r="HY571" s="43"/>
      <c r="HZ571" s="43"/>
      <c r="IA571" s="43"/>
      <c r="IB571" s="43"/>
      <c r="IC571" s="43"/>
      <c r="ID571" s="43"/>
      <c r="IE571" s="43"/>
      <c r="IF571" s="43"/>
      <c r="IG571" s="43"/>
      <c r="IH571" s="43"/>
      <c r="II571" s="43"/>
      <c r="IJ571" s="43"/>
      <c r="IK571" s="43"/>
      <c r="IL571" s="43"/>
      <c r="IM571" s="43"/>
      <c r="IN571" s="43"/>
      <c r="IO571" s="43"/>
      <c r="IP571" s="43"/>
      <c r="IQ571" s="43"/>
      <c r="IR571" s="43"/>
      <c r="IS571" s="43"/>
      <c r="IT571" s="43"/>
      <c r="IU571" s="43"/>
    </row>
    <row r="572" spans="1:255" ht="16.5">
      <c r="A572" s="569"/>
      <c r="B572" s="570"/>
      <c r="C572" s="570"/>
      <c r="D572" s="570"/>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43"/>
      <c r="CU572" s="43"/>
      <c r="CV572" s="43"/>
      <c r="CW572" s="43"/>
      <c r="CX572" s="43"/>
      <c r="CY572" s="43"/>
      <c r="CZ572" s="43"/>
      <c r="DA572" s="43"/>
      <c r="DB572" s="43"/>
      <c r="DC572" s="43"/>
      <c r="DD572" s="43"/>
      <c r="DE572" s="43"/>
      <c r="DF572" s="43"/>
      <c r="DG572" s="43"/>
      <c r="DH572" s="43"/>
      <c r="DI572" s="43"/>
      <c r="DJ572" s="43"/>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43"/>
      <c r="EJ572" s="43"/>
      <c r="EK572" s="43"/>
      <c r="EL572" s="43"/>
      <c r="EM572" s="43"/>
      <c r="EN572" s="43"/>
      <c r="EO572" s="43"/>
      <c r="EP572" s="43"/>
      <c r="EQ572" s="43"/>
      <c r="ER572" s="43"/>
      <c r="ES572" s="43"/>
      <c r="ET572" s="43"/>
      <c r="EU572" s="43"/>
      <c r="EV572" s="43"/>
      <c r="EW572" s="43"/>
      <c r="EX572" s="43"/>
      <c r="EY572" s="43"/>
      <c r="EZ572" s="43"/>
      <c r="FA572" s="43"/>
      <c r="FB572" s="43"/>
      <c r="FC572" s="43"/>
      <c r="FD572" s="43"/>
      <c r="FE572" s="43"/>
      <c r="FF572" s="43"/>
      <c r="FG572" s="43"/>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43"/>
      <c r="HD572" s="43"/>
      <c r="HE572" s="43"/>
      <c r="HF572" s="43"/>
      <c r="HG572" s="43"/>
      <c r="HH572" s="43"/>
      <c r="HI572" s="43"/>
      <c r="HJ572" s="43"/>
      <c r="HK572" s="43"/>
      <c r="HL572" s="43"/>
      <c r="HM572" s="43"/>
      <c r="HN572" s="43"/>
      <c r="HO572" s="43"/>
      <c r="HP572" s="43"/>
      <c r="HQ572" s="43"/>
      <c r="HR572" s="43"/>
      <c r="HS572" s="43"/>
      <c r="HT572" s="43"/>
      <c r="HU572" s="43"/>
      <c r="HV572" s="43"/>
      <c r="HW572" s="43"/>
      <c r="HX572" s="43"/>
      <c r="HY572" s="43"/>
      <c r="HZ572" s="43"/>
      <c r="IA572" s="43"/>
      <c r="IB572" s="43"/>
      <c r="IC572" s="43"/>
      <c r="ID572" s="43"/>
      <c r="IE572" s="43"/>
      <c r="IF572" s="43"/>
      <c r="IG572" s="43"/>
      <c r="IH572" s="43"/>
      <c r="II572" s="43"/>
      <c r="IJ572" s="43"/>
      <c r="IK572" s="43"/>
      <c r="IL572" s="43"/>
      <c r="IM572" s="43"/>
      <c r="IN572" s="43"/>
      <c r="IO572" s="43"/>
      <c r="IP572" s="43"/>
      <c r="IQ572" s="43"/>
      <c r="IR572" s="43"/>
      <c r="IS572" s="43"/>
      <c r="IT572" s="43"/>
      <c r="IU572" s="43"/>
    </row>
    <row r="573" spans="1:255" ht="16.5">
      <c r="A573" s="569"/>
      <c r="B573" s="570"/>
      <c r="C573" s="570"/>
      <c r="D573" s="570"/>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43"/>
      <c r="CU573" s="43"/>
      <c r="CV573" s="43"/>
      <c r="CW573" s="43"/>
      <c r="CX573" s="43"/>
      <c r="CY573" s="43"/>
      <c r="CZ573" s="43"/>
      <c r="DA573" s="43"/>
      <c r="DB573" s="43"/>
      <c r="DC573" s="43"/>
      <c r="DD573" s="43"/>
      <c r="DE573" s="43"/>
      <c r="DF573" s="43"/>
      <c r="DG573" s="43"/>
      <c r="DH573" s="43"/>
      <c r="DI573" s="43"/>
      <c r="DJ573" s="43"/>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43"/>
      <c r="EJ573" s="43"/>
      <c r="EK573" s="43"/>
      <c r="EL573" s="43"/>
      <c r="EM573" s="43"/>
      <c r="EN573" s="43"/>
      <c r="EO573" s="43"/>
      <c r="EP573" s="43"/>
      <c r="EQ573" s="43"/>
      <c r="ER573" s="43"/>
      <c r="ES573" s="43"/>
      <c r="ET573" s="43"/>
      <c r="EU573" s="43"/>
      <c r="EV573" s="43"/>
      <c r="EW573" s="43"/>
      <c r="EX573" s="43"/>
      <c r="EY573" s="43"/>
      <c r="EZ573" s="43"/>
      <c r="FA573" s="43"/>
      <c r="FB573" s="43"/>
      <c r="FC573" s="43"/>
      <c r="FD573" s="43"/>
      <c r="FE573" s="43"/>
      <c r="FF573" s="43"/>
      <c r="FG573" s="43"/>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43"/>
      <c r="HD573" s="43"/>
      <c r="HE573" s="43"/>
      <c r="HF573" s="43"/>
      <c r="HG573" s="43"/>
      <c r="HH573" s="43"/>
      <c r="HI573" s="43"/>
      <c r="HJ573" s="43"/>
      <c r="HK573" s="43"/>
      <c r="HL573" s="43"/>
      <c r="HM573" s="43"/>
      <c r="HN573" s="43"/>
      <c r="HO573" s="43"/>
      <c r="HP573" s="43"/>
      <c r="HQ573" s="43"/>
      <c r="HR573" s="43"/>
      <c r="HS573" s="43"/>
      <c r="HT573" s="43"/>
      <c r="HU573" s="43"/>
      <c r="HV573" s="43"/>
      <c r="HW573" s="43"/>
      <c r="HX573" s="43"/>
      <c r="HY573" s="43"/>
      <c r="HZ573" s="43"/>
      <c r="IA573" s="43"/>
      <c r="IB573" s="43"/>
      <c r="IC573" s="43"/>
      <c r="ID573" s="43"/>
      <c r="IE573" s="43"/>
      <c r="IF573" s="43"/>
      <c r="IG573" s="43"/>
      <c r="IH573" s="43"/>
      <c r="II573" s="43"/>
      <c r="IJ573" s="43"/>
      <c r="IK573" s="43"/>
      <c r="IL573" s="43"/>
      <c r="IM573" s="43"/>
      <c r="IN573" s="43"/>
      <c r="IO573" s="43"/>
      <c r="IP573" s="43"/>
      <c r="IQ573" s="43"/>
      <c r="IR573" s="43"/>
      <c r="IS573" s="43"/>
      <c r="IT573" s="43"/>
      <c r="IU573" s="43"/>
    </row>
    <row r="574" spans="1:255" ht="16.5">
      <c r="A574" s="569"/>
      <c r="B574" s="570"/>
      <c r="C574" s="570"/>
      <c r="D574" s="570"/>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43"/>
      <c r="CU574" s="43"/>
      <c r="CV574" s="43"/>
      <c r="CW574" s="43"/>
      <c r="CX574" s="43"/>
      <c r="CY574" s="43"/>
      <c r="CZ574" s="43"/>
      <c r="DA574" s="43"/>
      <c r="DB574" s="43"/>
      <c r="DC574" s="43"/>
      <c r="DD574" s="43"/>
      <c r="DE574" s="43"/>
      <c r="DF574" s="43"/>
      <c r="DG574" s="43"/>
      <c r="DH574" s="43"/>
      <c r="DI574" s="43"/>
      <c r="DJ574" s="43"/>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43"/>
      <c r="EJ574" s="43"/>
      <c r="EK574" s="43"/>
      <c r="EL574" s="43"/>
      <c r="EM574" s="43"/>
      <c r="EN574" s="43"/>
      <c r="EO574" s="43"/>
      <c r="EP574" s="43"/>
      <c r="EQ574" s="43"/>
      <c r="ER574" s="43"/>
      <c r="ES574" s="43"/>
      <c r="ET574" s="43"/>
      <c r="EU574" s="43"/>
      <c r="EV574" s="43"/>
      <c r="EW574" s="43"/>
      <c r="EX574" s="43"/>
      <c r="EY574" s="43"/>
      <c r="EZ574" s="43"/>
      <c r="FA574" s="43"/>
      <c r="FB574" s="43"/>
      <c r="FC574" s="43"/>
      <c r="FD574" s="43"/>
      <c r="FE574" s="43"/>
      <c r="FF574" s="43"/>
      <c r="FG574" s="43"/>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43"/>
      <c r="HD574" s="43"/>
      <c r="HE574" s="43"/>
      <c r="HF574" s="43"/>
      <c r="HG574" s="43"/>
      <c r="HH574" s="43"/>
      <c r="HI574" s="43"/>
      <c r="HJ574" s="43"/>
      <c r="HK574" s="43"/>
      <c r="HL574" s="43"/>
      <c r="HM574" s="43"/>
      <c r="HN574" s="43"/>
      <c r="HO574" s="43"/>
      <c r="HP574" s="43"/>
      <c r="HQ574" s="43"/>
      <c r="HR574" s="43"/>
      <c r="HS574" s="43"/>
      <c r="HT574" s="43"/>
      <c r="HU574" s="43"/>
      <c r="HV574" s="43"/>
      <c r="HW574" s="43"/>
      <c r="HX574" s="43"/>
      <c r="HY574" s="43"/>
      <c r="HZ574" s="43"/>
      <c r="IA574" s="43"/>
      <c r="IB574" s="43"/>
      <c r="IC574" s="43"/>
      <c r="ID574" s="43"/>
      <c r="IE574" s="43"/>
      <c r="IF574" s="43"/>
      <c r="IG574" s="43"/>
      <c r="IH574" s="43"/>
      <c r="II574" s="43"/>
      <c r="IJ574" s="43"/>
      <c r="IK574" s="43"/>
      <c r="IL574" s="43"/>
      <c r="IM574" s="43"/>
      <c r="IN574" s="43"/>
      <c r="IO574" s="43"/>
      <c r="IP574" s="43"/>
      <c r="IQ574" s="43"/>
      <c r="IR574" s="43"/>
      <c r="IS574" s="43"/>
      <c r="IT574" s="43"/>
      <c r="IU574" s="43"/>
    </row>
    <row r="575" spans="1:255" ht="16.5">
      <c r="A575" s="569"/>
      <c r="B575" s="570"/>
      <c r="C575" s="570"/>
      <c r="D575" s="570"/>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43"/>
      <c r="CU575" s="43"/>
      <c r="CV575" s="43"/>
      <c r="CW575" s="43"/>
      <c r="CX575" s="43"/>
      <c r="CY575" s="43"/>
      <c r="CZ575" s="43"/>
      <c r="DA575" s="43"/>
      <c r="DB575" s="43"/>
      <c r="DC575" s="43"/>
      <c r="DD575" s="43"/>
      <c r="DE575" s="43"/>
      <c r="DF575" s="43"/>
      <c r="DG575" s="43"/>
      <c r="DH575" s="43"/>
      <c r="DI575" s="43"/>
      <c r="DJ575" s="43"/>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43"/>
      <c r="EJ575" s="43"/>
      <c r="EK575" s="43"/>
      <c r="EL575" s="43"/>
      <c r="EM575" s="43"/>
      <c r="EN575" s="43"/>
      <c r="EO575" s="43"/>
      <c r="EP575" s="43"/>
      <c r="EQ575" s="43"/>
      <c r="ER575" s="43"/>
      <c r="ES575" s="43"/>
      <c r="ET575" s="43"/>
      <c r="EU575" s="43"/>
      <c r="EV575" s="43"/>
      <c r="EW575" s="43"/>
      <c r="EX575" s="43"/>
      <c r="EY575" s="43"/>
      <c r="EZ575" s="43"/>
      <c r="FA575" s="43"/>
      <c r="FB575" s="43"/>
      <c r="FC575" s="43"/>
      <c r="FD575" s="43"/>
      <c r="FE575" s="43"/>
      <c r="FF575" s="43"/>
      <c r="FG575" s="43"/>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43"/>
      <c r="HD575" s="43"/>
      <c r="HE575" s="43"/>
      <c r="HF575" s="43"/>
      <c r="HG575" s="43"/>
      <c r="HH575" s="43"/>
      <c r="HI575" s="43"/>
      <c r="HJ575" s="43"/>
      <c r="HK575" s="43"/>
      <c r="HL575" s="43"/>
      <c r="HM575" s="43"/>
      <c r="HN575" s="43"/>
      <c r="HO575" s="43"/>
      <c r="HP575" s="43"/>
      <c r="HQ575" s="43"/>
      <c r="HR575" s="43"/>
      <c r="HS575" s="43"/>
      <c r="HT575" s="43"/>
      <c r="HU575" s="43"/>
      <c r="HV575" s="43"/>
      <c r="HW575" s="43"/>
      <c r="HX575" s="43"/>
      <c r="HY575" s="43"/>
      <c r="HZ575" s="43"/>
      <c r="IA575" s="43"/>
      <c r="IB575" s="43"/>
      <c r="IC575" s="43"/>
      <c r="ID575" s="43"/>
      <c r="IE575" s="43"/>
      <c r="IF575" s="43"/>
      <c r="IG575" s="43"/>
      <c r="IH575" s="43"/>
      <c r="II575" s="43"/>
      <c r="IJ575" s="43"/>
      <c r="IK575" s="43"/>
      <c r="IL575" s="43"/>
      <c r="IM575" s="43"/>
      <c r="IN575" s="43"/>
      <c r="IO575" s="43"/>
      <c r="IP575" s="43"/>
      <c r="IQ575" s="43"/>
      <c r="IR575" s="43"/>
      <c r="IS575" s="43"/>
      <c r="IT575" s="43"/>
      <c r="IU575" s="43"/>
    </row>
    <row r="576" spans="1:255" ht="16.5">
      <c r="A576" s="569"/>
      <c r="B576" s="570"/>
      <c r="C576" s="570"/>
      <c r="D576" s="570"/>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43"/>
      <c r="CU576" s="43"/>
      <c r="CV576" s="43"/>
      <c r="CW576" s="43"/>
      <c r="CX576" s="43"/>
      <c r="CY576" s="43"/>
      <c r="CZ576" s="43"/>
      <c r="DA576" s="43"/>
      <c r="DB576" s="43"/>
      <c r="DC576" s="43"/>
      <c r="DD576" s="43"/>
      <c r="DE576" s="43"/>
      <c r="DF576" s="43"/>
      <c r="DG576" s="43"/>
      <c r="DH576" s="43"/>
      <c r="DI576" s="43"/>
      <c r="DJ576" s="43"/>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43"/>
      <c r="EJ576" s="43"/>
      <c r="EK576" s="43"/>
      <c r="EL576" s="43"/>
      <c r="EM576" s="43"/>
      <c r="EN576" s="43"/>
      <c r="EO576" s="43"/>
      <c r="EP576" s="43"/>
      <c r="EQ576" s="43"/>
      <c r="ER576" s="43"/>
      <c r="ES576" s="43"/>
      <c r="ET576" s="43"/>
      <c r="EU576" s="43"/>
      <c r="EV576" s="43"/>
      <c r="EW576" s="43"/>
      <c r="EX576" s="43"/>
      <c r="EY576" s="43"/>
      <c r="EZ576" s="43"/>
      <c r="FA576" s="43"/>
      <c r="FB576" s="43"/>
      <c r="FC576" s="43"/>
      <c r="FD576" s="43"/>
      <c r="FE576" s="43"/>
      <c r="FF576" s="43"/>
      <c r="FG576" s="43"/>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43"/>
      <c r="HD576" s="43"/>
      <c r="HE576" s="43"/>
      <c r="HF576" s="43"/>
      <c r="HG576" s="43"/>
      <c r="HH576" s="43"/>
      <c r="HI576" s="43"/>
      <c r="HJ576" s="43"/>
      <c r="HK576" s="43"/>
      <c r="HL576" s="43"/>
      <c r="HM576" s="43"/>
      <c r="HN576" s="43"/>
      <c r="HO576" s="43"/>
      <c r="HP576" s="43"/>
      <c r="HQ576" s="43"/>
      <c r="HR576" s="43"/>
      <c r="HS576" s="43"/>
      <c r="HT576" s="43"/>
      <c r="HU576" s="43"/>
      <c r="HV576" s="43"/>
      <c r="HW576" s="43"/>
      <c r="HX576" s="43"/>
      <c r="HY576" s="43"/>
      <c r="HZ576" s="43"/>
      <c r="IA576" s="43"/>
      <c r="IB576" s="43"/>
      <c r="IC576" s="43"/>
      <c r="ID576" s="43"/>
      <c r="IE576" s="43"/>
      <c r="IF576" s="43"/>
      <c r="IG576" s="43"/>
      <c r="IH576" s="43"/>
      <c r="II576" s="43"/>
      <c r="IJ576" s="43"/>
      <c r="IK576" s="43"/>
      <c r="IL576" s="43"/>
      <c r="IM576" s="43"/>
      <c r="IN576" s="43"/>
      <c r="IO576" s="43"/>
      <c r="IP576" s="43"/>
      <c r="IQ576" s="43"/>
      <c r="IR576" s="43"/>
      <c r="IS576" s="43"/>
      <c r="IT576" s="43"/>
      <c r="IU576" s="43"/>
    </row>
    <row r="577" spans="1:255" ht="16.5">
      <c r="A577" s="569"/>
      <c r="B577" s="570"/>
      <c r="C577" s="570"/>
      <c r="D577" s="570"/>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43"/>
      <c r="CU577" s="43"/>
      <c r="CV577" s="43"/>
      <c r="CW577" s="43"/>
      <c r="CX577" s="43"/>
      <c r="CY577" s="43"/>
      <c r="CZ577" s="43"/>
      <c r="DA577" s="43"/>
      <c r="DB577" s="43"/>
      <c r="DC577" s="43"/>
      <c r="DD577" s="43"/>
      <c r="DE577" s="43"/>
      <c r="DF577" s="43"/>
      <c r="DG577" s="43"/>
      <c r="DH577" s="43"/>
      <c r="DI577" s="43"/>
      <c r="DJ577" s="43"/>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43"/>
      <c r="EJ577" s="43"/>
      <c r="EK577" s="43"/>
      <c r="EL577" s="43"/>
      <c r="EM577" s="43"/>
      <c r="EN577" s="43"/>
      <c r="EO577" s="43"/>
      <c r="EP577" s="43"/>
      <c r="EQ577" s="43"/>
      <c r="ER577" s="43"/>
      <c r="ES577" s="43"/>
      <c r="ET577" s="43"/>
      <c r="EU577" s="43"/>
      <c r="EV577" s="43"/>
      <c r="EW577" s="43"/>
      <c r="EX577" s="43"/>
      <c r="EY577" s="43"/>
      <c r="EZ577" s="43"/>
      <c r="FA577" s="43"/>
      <c r="FB577" s="43"/>
      <c r="FC577" s="43"/>
      <c r="FD577" s="43"/>
      <c r="FE577" s="43"/>
      <c r="FF577" s="43"/>
      <c r="FG577" s="43"/>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43"/>
      <c r="HD577" s="43"/>
      <c r="HE577" s="43"/>
      <c r="HF577" s="43"/>
      <c r="HG577" s="43"/>
      <c r="HH577" s="43"/>
      <c r="HI577" s="43"/>
      <c r="HJ577" s="43"/>
      <c r="HK577" s="43"/>
      <c r="HL577" s="43"/>
      <c r="HM577" s="43"/>
      <c r="HN577" s="43"/>
      <c r="HO577" s="43"/>
      <c r="HP577" s="43"/>
      <c r="HQ577" s="43"/>
      <c r="HR577" s="43"/>
      <c r="HS577" s="43"/>
      <c r="HT577" s="43"/>
      <c r="HU577" s="43"/>
      <c r="HV577" s="43"/>
      <c r="HW577" s="43"/>
      <c r="HX577" s="43"/>
      <c r="HY577" s="43"/>
      <c r="HZ577" s="43"/>
      <c r="IA577" s="43"/>
      <c r="IB577" s="43"/>
      <c r="IC577" s="43"/>
      <c r="ID577" s="43"/>
      <c r="IE577" s="43"/>
      <c r="IF577" s="43"/>
      <c r="IG577" s="43"/>
      <c r="IH577" s="43"/>
      <c r="II577" s="43"/>
      <c r="IJ577" s="43"/>
      <c r="IK577" s="43"/>
      <c r="IL577" s="43"/>
      <c r="IM577" s="43"/>
      <c r="IN577" s="43"/>
      <c r="IO577" s="43"/>
      <c r="IP577" s="43"/>
      <c r="IQ577" s="43"/>
      <c r="IR577" s="43"/>
      <c r="IS577" s="43"/>
      <c r="IT577" s="43"/>
      <c r="IU577" s="43"/>
    </row>
    <row r="578" spans="1:255" ht="16.5">
      <c r="A578" s="569"/>
      <c r="B578" s="570"/>
      <c r="C578" s="570"/>
      <c r="D578" s="570"/>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43"/>
      <c r="CU578" s="43"/>
      <c r="CV578" s="43"/>
      <c r="CW578" s="43"/>
      <c r="CX578" s="43"/>
      <c r="CY578" s="43"/>
      <c r="CZ578" s="43"/>
      <c r="DA578" s="43"/>
      <c r="DB578" s="43"/>
      <c r="DC578" s="43"/>
      <c r="DD578" s="43"/>
      <c r="DE578" s="43"/>
      <c r="DF578" s="43"/>
      <c r="DG578" s="43"/>
      <c r="DH578" s="43"/>
      <c r="DI578" s="43"/>
      <c r="DJ578" s="43"/>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43"/>
      <c r="EJ578" s="43"/>
      <c r="EK578" s="43"/>
      <c r="EL578" s="43"/>
      <c r="EM578" s="43"/>
      <c r="EN578" s="43"/>
      <c r="EO578" s="43"/>
      <c r="EP578" s="43"/>
      <c r="EQ578" s="43"/>
      <c r="ER578" s="43"/>
      <c r="ES578" s="43"/>
      <c r="ET578" s="43"/>
      <c r="EU578" s="43"/>
      <c r="EV578" s="43"/>
      <c r="EW578" s="43"/>
      <c r="EX578" s="43"/>
      <c r="EY578" s="43"/>
      <c r="EZ578" s="43"/>
      <c r="FA578" s="43"/>
      <c r="FB578" s="43"/>
      <c r="FC578" s="43"/>
      <c r="FD578" s="43"/>
      <c r="FE578" s="43"/>
      <c r="FF578" s="43"/>
      <c r="FG578" s="43"/>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43"/>
      <c r="HD578" s="43"/>
      <c r="HE578" s="43"/>
      <c r="HF578" s="43"/>
      <c r="HG578" s="43"/>
      <c r="HH578" s="43"/>
      <c r="HI578" s="43"/>
      <c r="HJ578" s="43"/>
      <c r="HK578" s="43"/>
      <c r="HL578" s="43"/>
      <c r="HM578" s="43"/>
      <c r="HN578" s="43"/>
      <c r="HO578" s="43"/>
      <c r="HP578" s="43"/>
      <c r="HQ578" s="43"/>
      <c r="HR578" s="43"/>
      <c r="HS578" s="43"/>
      <c r="HT578" s="43"/>
      <c r="HU578" s="43"/>
      <c r="HV578" s="43"/>
      <c r="HW578" s="43"/>
      <c r="HX578" s="43"/>
      <c r="HY578" s="43"/>
      <c r="HZ578" s="43"/>
      <c r="IA578" s="43"/>
      <c r="IB578" s="43"/>
      <c r="IC578" s="43"/>
      <c r="ID578" s="43"/>
      <c r="IE578" s="43"/>
      <c r="IF578" s="43"/>
      <c r="IG578" s="43"/>
      <c r="IH578" s="43"/>
      <c r="II578" s="43"/>
      <c r="IJ578" s="43"/>
      <c r="IK578" s="43"/>
      <c r="IL578" s="43"/>
      <c r="IM578" s="43"/>
      <c r="IN578" s="43"/>
      <c r="IO578" s="43"/>
      <c r="IP578" s="43"/>
      <c r="IQ578" s="43"/>
      <c r="IR578" s="43"/>
      <c r="IS578" s="43"/>
      <c r="IT578" s="43"/>
      <c r="IU578" s="43"/>
    </row>
    <row r="579" spans="1:255" ht="16.5">
      <c r="A579" s="569"/>
      <c r="B579" s="570"/>
      <c r="C579" s="570"/>
      <c r="D579" s="570"/>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43"/>
      <c r="CU579" s="43"/>
      <c r="CV579" s="43"/>
      <c r="CW579" s="43"/>
      <c r="CX579" s="43"/>
      <c r="CY579" s="43"/>
      <c r="CZ579" s="43"/>
      <c r="DA579" s="43"/>
      <c r="DB579" s="43"/>
      <c r="DC579" s="43"/>
      <c r="DD579" s="43"/>
      <c r="DE579" s="43"/>
      <c r="DF579" s="43"/>
      <c r="DG579" s="43"/>
      <c r="DH579" s="43"/>
      <c r="DI579" s="43"/>
      <c r="DJ579" s="43"/>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43"/>
      <c r="EJ579" s="43"/>
      <c r="EK579" s="43"/>
      <c r="EL579" s="43"/>
      <c r="EM579" s="43"/>
      <c r="EN579" s="43"/>
      <c r="EO579" s="43"/>
      <c r="EP579" s="43"/>
      <c r="EQ579" s="43"/>
      <c r="ER579" s="43"/>
      <c r="ES579" s="43"/>
      <c r="ET579" s="43"/>
      <c r="EU579" s="43"/>
      <c r="EV579" s="43"/>
      <c r="EW579" s="43"/>
      <c r="EX579" s="43"/>
      <c r="EY579" s="43"/>
      <c r="EZ579" s="43"/>
      <c r="FA579" s="43"/>
      <c r="FB579" s="43"/>
      <c r="FC579" s="43"/>
      <c r="FD579" s="43"/>
      <c r="FE579" s="43"/>
      <c r="FF579" s="43"/>
      <c r="FG579" s="43"/>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43"/>
      <c r="HD579" s="43"/>
      <c r="HE579" s="43"/>
      <c r="HF579" s="43"/>
      <c r="HG579" s="43"/>
      <c r="HH579" s="43"/>
      <c r="HI579" s="43"/>
      <c r="HJ579" s="43"/>
      <c r="HK579" s="43"/>
      <c r="HL579" s="43"/>
      <c r="HM579" s="43"/>
      <c r="HN579" s="43"/>
      <c r="HO579" s="43"/>
      <c r="HP579" s="43"/>
      <c r="HQ579" s="43"/>
      <c r="HR579" s="43"/>
      <c r="HS579" s="43"/>
      <c r="HT579" s="43"/>
      <c r="HU579" s="43"/>
      <c r="HV579" s="43"/>
      <c r="HW579" s="43"/>
      <c r="HX579" s="43"/>
      <c r="HY579" s="43"/>
      <c r="HZ579" s="43"/>
      <c r="IA579" s="43"/>
      <c r="IB579" s="43"/>
      <c r="IC579" s="43"/>
      <c r="ID579" s="43"/>
      <c r="IE579" s="43"/>
      <c r="IF579" s="43"/>
      <c r="IG579" s="43"/>
      <c r="IH579" s="43"/>
      <c r="II579" s="43"/>
      <c r="IJ579" s="43"/>
      <c r="IK579" s="43"/>
      <c r="IL579" s="43"/>
      <c r="IM579" s="43"/>
      <c r="IN579" s="43"/>
      <c r="IO579" s="43"/>
      <c r="IP579" s="43"/>
      <c r="IQ579" s="43"/>
      <c r="IR579" s="43"/>
      <c r="IS579" s="43"/>
      <c r="IT579" s="43"/>
      <c r="IU579" s="43"/>
    </row>
    <row r="580" spans="1:255" ht="16.5">
      <c r="A580" s="569"/>
      <c r="B580" s="570"/>
      <c r="C580" s="570"/>
      <c r="D580" s="570"/>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43"/>
      <c r="CU580" s="43"/>
      <c r="CV580" s="43"/>
      <c r="CW580" s="43"/>
      <c r="CX580" s="43"/>
      <c r="CY580" s="43"/>
      <c r="CZ580" s="43"/>
      <c r="DA580" s="43"/>
      <c r="DB580" s="43"/>
      <c r="DC580" s="43"/>
      <c r="DD580" s="43"/>
      <c r="DE580" s="43"/>
      <c r="DF580" s="43"/>
      <c r="DG580" s="43"/>
      <c r="DH580" s="43"/>
      <c r="DI580" s="43"/>
      <c r="DJ580" s="43"/>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43"/>
      <c r="EJ580" s="43"/>
      <c r="EK580" s="43"/>
      <c r="EL580" s="43"/>
      <c r="EM580" s="43"/>
      <c r="EN580" s="43"/>
      <c r="EO580" s="43"/>
      <c r="EP580" s="43"/>
      <c r="EQ580" s="43"/>
      <c r="ER580" s="43"/>
      <c r="ES580" s="43"/>
      <c r="ET580" s="43"/>
      <c r="EU580" s="43"/>
      <c r="EV580" s="43"/>
      <c r="EW580" s="43"/>
      <c r="EX580" s="43"/>
      <c r="EY580" s="43"/>
      <c r="EZ580" s="43"/>
      <c r="FA580" s="43"/>
      <c r="FB580" s="43"/>
      <c r="FC580" s="43"/>
      <c r="FD580" s="43"/>
      <c r="FE580" s="43"/>
      <c r="FF580" s="43"/>
      <c r="FG580" s="43"/>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43"/>
      <c r="HD580" s="43"/>
      <c r="HE580" s="43"/>
      <c r="HF580" s="43"/>
      <c r="HG580" s="43"/>
      <c r="HH580" s="43"/>
      <c r="HI580" s="43"/>
      <c r="HJ580" s="43"/>
      <c r="HK580" s="43"/>
      <c r="HL580" s="43"/>
      <c r="HM580" s="43"/>
      <c r="HN580" s="43"/>
      <c r="HO580" s="43"/>
      <c r="HP580" s="43"/>
      <c r="HQ580" s="43"/>
      <c r="HR580" s="43"/>
      <c r="HS580" s="43"/>
      <c r="HT580" s="43"/>
      <c r="HU580" s="43"/>
      <c r="HV580" s="43"/>
      <c r="HW580" s="43"/>
      <c r="HX580" s="43"/>
      <c r="HY580" s="43"/>
      <c r="HZ580" s="43"/>
      <c r="IA580" s="43"/>
      <c r="IB580" s="43"/>
      <c r="IC580" s="43"/>
      <c r="ID580" s="43"/>
      <c r="IE580" s="43"/>
      <c r="IF580" s="43"/>
      <c r="IG580" s="43"/>
      <c r="IH580" s="43"/>
      <c r="II580" s="43"/>
      <c r="IJ580" s="43"/>
      <c r="IK580" s="43"/>
      <c r="IL580" s="43"/>
      <c r="IM580" s="43"/>
      <c r="IN580" s="43"/>
      <c r="IO580" s="43"/>
      <c r="IP580" s="43"/>
      <c r="IQ580" s="43"/>
      <c r="IR580" s="43"/>
      <c r="IS580" s="43"/>
      <c r="IT580" s="43"/>
      <c r="IU580" s="43"/>
    </row>
    <row r="581" spans="1:255" ht="16.5">
      <c r="A581" s="569"/>
      <c r="B581" s="570"/>
      <c r="C581" s="570"/>
      <c r="D581" s="570"/>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43"/>
      <c r="CU581" s="43"/>
      <c r="CV581" s="43"/>
      <c r="CW581" s="43"/>
      <c r="CX581" s="43"/>
      <c r="CY581" s="43"/>
      <c r="CZ581" s="43"/>
      <c r="DA581" s="43"/>
      <c r="DB581" s="43"/>
      <c r="DC581" s="43"/>
      <c r="DD581" s="43"/>
      <c r="DE581" s="43"/>
      <c r="DF581" s="43"/>
      <c r="DG581" s="43"/>
      <c r="DH581" s="43"/>
      <c r="DI581" s="43"/>
      <c r="DJ581" s="43"/>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43"/>
      <c r="EJ581" s="43"/>
      <c r="EK581" s="43"/>
      <c r="EL581" s="43"/>
      <c r="EM581" s="43"/>
      <c r="EN581" s="43"/>
      <c r="EO581" s="43"/>
      <c r="EP581" s="43"/>
      <c r="EQ581" s="43"/>
      <c r="ER581" s="43"/>
      <c r="ES581" s="43"/>
      <c r="ET581" s="43"/>
      <c r="EU581" s="43"/>
      <c r="EV581" s="43"/>
      <c r="EW581" s="43"/>
      <c r="EX581" s="43"/>
      <c r="EY581" s="43"/>
      <c r="EZ581" s="43"/>
      <c r="FA581" s="43"/>
      <c r="FB581" s="43"/>
      <c r="FC581" s="43"/>
      <c r="FD581" s="43"/>
      <c r="FE581" s="43"/>
      <c r="FF581" s="43"/>
      <c r="FG581" s="43"/>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43"/>
      <c r="HD581" s="43"/>
      <c r="HE581" s="43"/>
      <c r="HF581" s="43"/>
      <c r="HG581" s="43"/>
      <c r="HH581" s="43"/>
      <c r="HI581" s="43"/>
      <c r="HJ581" s="43"/>
      <c r="HK581" s="43"/>
      <c r="HL581" s="43"/>
      <c r="HM581" s="43"/>
      <c r="HN581" s="43"/>
      <c r="HO581" s="43"/>
      <c r="HP581" s="43"/>
      <c r="HQ581" s="43"/>
      <c r="HR581" s="43"/>
      <c r="HS581" s="43"/>
      <c r="HT581" s="43"/>
      <c r="HU581" s="43"/>
      <c r="HV581" s="43"/>
      <c r="HW581" s="43"/>
      <c r="HX581" s="43"/>
      <c r="HY581" s="43"/>
      <c r="HZ581" s="43"/>
      <c r="IA581" s="43"/>
      <c r="IB581" s="43"/>
      <c r="IC581" s="43"/>
      <c r="ID581" s="43"/>
      <c r="IE581" s="43"/>
      <c r="IF581" s="43"/>
      <c r="IG581" s="43"/>
      <c r="IH581" s="43"/>
      <c r="II581" s="43"/>
      <c r="IJ581" s="43"/>
      <c r="IK581" s="43"/>
      <c r="IL581" s="43"/>
      <c r="IM581" s="43"/>
      <c r="IN581" s="43"/>
      <c r="IO581" s="43"/>
      <c r="IP581" s="43"/>
      <c r="IQ581" s="43"/>
      <c r="IR581" s="43"/>
      <c r="IS581" s="43"/>
      <c r="IT581" s="43"/>
      <c r="IU581" s="43"/>
    </row>
    <row r="582" spans="1:255" ht="16.5">
      <c r="A582" s="569"/>
      <c r="B582" s="570"/>
      <c r="C582" s="570"/>
      <c r="D582" s="570"/>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43"/>
      <c r="CU582" s="43"/>
      <c r="CV582" s="43"/>
      <c r="CW582" s="43"/>
      <c r="CX582" s="43"/>
      <c r="CY582" s="43"/>
      <c r="CZ582" s="43"/>
      <c r="DA582" s="43"/>
      <c r="DB582" s="43"/>
      <c r="DC582" s="43"/>
      <c r="DD582" s="43"/>
      <c r="DE582" s="43"/>
      <c r="DF582" s="43"/>
      <c r="DG582" s="43"/>
      <c r="DH582" s="43"/>
      <c r="DI582" s="43"/>
      <c r="DJ582" s="43"/>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43"/>
      <c r="EJ582" s="43"/>
      <c r="EK582" s="43"/>
      <c r="EL582" s="43"/>
      <c r="EM582" s="43"/>
      <c r="EN582" s="43"/>
      <c r="EO582" s="43"/>
      <c r="EP582" s="43"/>
      <c r="EQ582" s="43"/>
      <c r="ER582" s="43"/>
      <c r="ES582" s="43"/>
      <c r="ET582" s="43"/>
      <c r="EU582" s="43"/>
      <c r="EV582" s="43"/>
      <c r="EW582" s="43"/>
      <c r="EX582" s="43"/>
      <c r="EY582" s="43"/>
      <c r="EZ582" s="43"/>
      <c r="FA582" s="43"/>
      <c r="FB582" s="43"/>
      <c r="FC582" s="43"/>
      <c r="FD582" s="43"/>
      <c r="FE582" s="43"/>
      <c r="FF582" s="43"/>
      <c r="FG582" s="43"/>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43"/>
      <c r="HD582" s="43"/>
      <c r="HE582" s="43"/>
      <c r="HF582" s="43"/>
      <c r="HG582" s="43"/>
      <c r="HH582" s="43"/>
      <c r="HI582" s="43"/>
      <c r="HJ582" s="43"/>
      <c r="HK582" s="43"/>
      <c r="HL582" s="43"/>
      <c r="HM582" s="43"/>
      <c r="HN582" s="43"/>
      <c r="HO582" s="43"/>
      <c r="HP582" s="43"/>
      <c r="HQ582" s="43"/>
      <c r="HR582" s="43"/>
      <c r="HS582" s="43"/>
      <c r="HT582" s="43"/>
      <c r="HU582" s="43"/>
      <c r="HV582" s="43"/>
      <c r="HW582" s="43"/>
      <c r="HX582" s="43"/>
      <c r="HY582" s="43"/>
      <c r="HZ582" s="43"/>
      <c r="IA582" s="43"/>
      <c r="IB582" s="43"/>
      <c r="IC582" s="43"/>
      <c r="ID582" s="43"/>
      <c r="IE582" s="43"/>
      <c r="IF582" s="43"/>
      <c r="IG582" s="43"/>
      <c r="IH582" s="43"/>
      <c r="II582" s="43"/>
      <c r="IJ582" s="43"/>
      <c r="IK582" s="43"/>
      <c r="IL582" s="43"/>
      <c r="IM582" s="43"/>
      <c r="IN582" s="43"/>
      <c r="IO582" s="43"/>
      <c r="IP582" s="43"/>
      <c r="IQ582" s="43"/>
      <c r="IR582" s="43"/>
      <c r="IS582" s="43"/>
      <c r="IT582" s="43"/>
      <c r="IU582" s="43"/>
    </row>
    <row r="583" spans="1:255" ht="16.5">
      <c r="A583" s="569"/>
      <c r="B583" s="570"/>
      <c r="C583" s="570"/>
      <c r="D583" s="570"/>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43"/>
      <c r="CU583" s="43"/>
      <c r="CV583" s="43"/>
      <c r="CW583" s="43"/>
      <c r="CX583" s="43"/>
      <c r="CY583" s="43"/>
      <c r="CZ583" s="43"/>
      <c r="DA583" s="43"/>
      <c r="DB583" s="43"/>
      <c r="DC583" s="43"/>
      <c r="DD583" s="43"/>
      <c r="DE583" s="43"/>
      <c r="DF583" s="43"/>
      <c r="DG583" s="43"/>
      <c r="DH583" s="43"/>
      <c r="DI583" s="43"/>
      <c r="DJ583" s="43"/>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43"/>
      <c r="EJ583" s="43"/>
      <c r="EK583" s="43"/>
      <c r="EL583" s="43"/>
      <c r="EM583" s="43"/>
      <c r="EN583" s="43"/>
      <c r="EO583" s="43"/>
      <c r="EP583" s="43"/>
      <c r="EQ583" s="43"/>
      <c r="ER583" s="43"/>
      <c r="ES583" s="43"/>
      <c r="ET583" s="43"/>
      <c r="EU583" s="43"/>
      <c r="EV583" s="43"/>
      <c r="EW583" s="43"/>
      <c r="EX583" s="43"/>
      <c r="EY583" s="43"/>
      <c r="EZ583" s="43"/>
      <c r="FA583" s="43"/>
      <c r="FB583" s="43"/>
      <c r="FC583" s="43"/>
      <c r="FD583" s="43"/>
      <c r="FE583" s="43"/>
      <c r="FF583" s="43"/>
      <c r="FG583" s="43"/>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43"/>
      <c r="HD583" s="43"/>
      <c r="HE583" s="43"/>
      <c r="HF583" s="43"/>
      <c r="HG583" s="43"/>
      <c r="HH583" s="43"/>
      <c r="HI583" s="43"/>
      <c r="HJ583" s="43"/>
      <c r="HK583" s="43"/>
      <c r="HL583" s="43"/>
      <c r="HM583" s="43"/>
      <c r="HN583" s="43"/>
      <c r="HO583" s="43"/>
      <c r="HP583" s="43"/>
      <c r="HQ583" s="43"/>
      <c r="HR583" s="43"/>
      <c r="HS583" s="43"/>
      <c r="HT583" s="43"/>
      <c r="HU583" s="43"/>
      <c r="HV583" s="43"/>
      <c r="HW583" s="43"/>
      <c r="HX583" s="43"/>
      <c r="HY583" s="43"/>
      <c r="HZ583" s="43"/>
      <c r="IA583" s="43"/>
      <c r="IB583" s="43"/>
      <c r="IC583" s="43"/>
      <c r="ID583" s="43"/>
      <c r="IE583" s="43"/>
      <c r="IF583" s="43"/>
      <c r="IG583" s="43"/>
      <c r="IH583" s="43"/>
      <c r="II583" s="43"/>
      <c r="IJ583" s="43"/>
      <c r="IK583" s="43"/>
      <c r="IL583" s="43"/>
      <c r="IM583" s="43"/>
      <c r="IN583" s="43"/>
      <c r="IO583" s="43"/>
      <c r="IP583" s="43"/>
      <c r="IQ583" s="43"/>
      <c r="IR583" s="43"/>
      <c r="IS583" s="43"/>
      <c r="IT583" s="43"/>
      <c r="IU583" s="43"/>
    </row>
    <row r="584" spans="1:255" ht="16.5">
      <c r="A584" s="569"/>
      <c r="B584" s="570"/>
      <c r="C584" s="570"/>
      <c r="D584" s="570"/>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43"/>
      <c r="CU584" s="43"/>
      <c r="CV584" s="43"/>
      <c r="CW584" s="43"/>
      <c r="CX584" s="43"/>
      <c r="CY584" s="43"/>
      <c r="CZ584" s="43"/>
      <c r="DA584" s="43"/>
      <c r="DB584" s="43"/>
      <c r="DC584" s="43"/>
      <c r="DD584" s="43"/>
      <c r="DE584" s="43"/>
      <c r="DF584" s="43"/>
      <c r="DG584" s="43"/>
      <c r="DH584" s="43"/>
      <c r="DI584" s="43"/>
      <c r="DJ584" s="43"/>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43"/>
      <c r="EJ584" s="43"/>
      <c r="EK584" s="43"/>
      <c r="EL584" s="43"/>
      <c r="EM584" s="43"/>
      <c r="EN584" s="43"/>
      <c r="EO584" s="43"/>
      <c r="EP584" s="43"/>
      <c r="EQ584" s="43"/>
      <c r="ER584" s="43"/>
      <c r="ES584" s="43"/>
      <c r="ET584" s="43"/>
      <c r="EU584" s="43"/>
      <c r="EV584" s="43"/>
      <c r="EW584" s="43"/>
      <c r="EX584" s="43"/>
      <c r="EY584" s="43"/>
      <c r="EZ584" s="43"/>
      <c r="FA584" s="43"/>
      <c r="FB584" s="43"/>
      <c r="FC584" s="43"/>
      <c r="FD584" s="43"/>
      <c r="FE584" s="43"/>
      <c r="FF584" s="43"/>
      <c r="FG584" s="43"/>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43"/>
      <c r="HD584" s="43"/>
      <c r="HE584" s="43"/>
      <c r="HF584" s="43"/>
      <c r="HG584" s="43"/>
      <c r="HH584" s="43"/>
      <c r="HI584" s="43"/>
      <c r="HJ584" s="43"/>
      <c r="HK584" s="43"/>
      <c r="HL584" s="43"/>
      <c r="HM584" s="43"/>
      <c r="HN584" s="43"/>
      <c r="HO584" s="43"/>
      <c r="HP584" s="43"/>
      <c r="HQ584" s="43"/>
      <c r="HR584" s="43"/>
      <c r="HS584" s="43"/>
      <c r="HT584" s="43"/>
      <c r="HU584" s="43"/>
      <c r="HV584" s="43"/>
      <c r="HW584" s="43"/>
      <c r="HX584" s="43"/>
      <c r="HY584" s="43"/>
      <c r="HZ584" s="43"/>
      <c r="IA584" s="43"/>
      <c r="IB584" s="43"/>
      <c r="IC584" s="43"/>
      <c r="ID584" s="43"/>
      <c r="IE584" s="43"/>
      <c r="IF584" s="43"/>
      <c r="IG584" s="43"/>
      <c r="IH584" s="43"/>
      <c r="II584" s="43"/>
      <c r="IJ584" s="43"/>
      <c r="IK584" s="43"/>
      <c r="IL584" s="43"/>
      <c r="IM584" s="43"/>
      <c r="IN584" s="43"/>
      <c r="IO584" s="43"/>
      <c r="IP584" s="43"/>
      <c r="IQ584" s="43"/>
      <c r="IR584" s="43"/>
      <c r="IS584" s="43"/>
      <c r="IT584" s="43"/>
      <c r="IU584" s="43"/>
    </row>
    <row r="585" spans="1:255" ht="16.5">
      <c r="A585" s="569"/>
      <c r="B585" s="570"/>
      <c r="C585" s="570"/>
      <c r="D585" s="570"/>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43"/>
      <c r="CU585" s="43"/>
      <c r="CV585" s="43"/>
      <c r="CW585" s="43"/>
      <c r="CX585" s="43"/>
      <c r="CY585" s="43"/>
      <c r="CZ585" s="43"/>
      <c r="DA585" s="43"/>
      <c r="DB585" s="43"/>
      <c r="DC585" s="43"/>
      <c r="DD585" s="43"/>
      <c r="DE585" s="43"/>
      <c r="DF585" s="43"/>
      <c r="DG585" s="43"/>
      <c r="DH585" s="43"/>
      <c r="DI585" s="43"/>
      <c r="DJ585" s="43"/>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43"/>
      <c r="EJ585" s="43"/>
      <c r="EK585" s="43"/>
      <c r="EL585" s="43"/>
      <c r="EM585" s="43"/>
      <c r="EN585" s="43"/>
      <c r="EO585" s="43"/>
      <c r="EP585" s="43"/>
      <c r="EQ585" s="43"/>
      <c r="ER585" s="43"/>
      <c r="ES585" s="43"/>
      <c r="ET585" s="43"/>
      <c r="EU585" s="43"/>
      <c r="EV585" s="43"/>
      <c r="EW585" s="43"/>
      <c r="EX585" s="43"/>
      <c r="EY585" s="43"/>
      <c r="EZ585" s="43"/>
      <c r="FA585" s="43"/>
      <c r="FB585" s="43"/>
      <c r="FC585" s="43"/>
      <c r="FD585" s="43"/>
      <c r="FE585" s="43"/>
      <c r="FF585" s="43"/>
      <c r="FG585" s="43"/>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43"/>
      <c r="HD585" s="43"/>
      <c r="HE585" s="43"/>
      <c r="HF585" s="43"/>
      <c r="HG585" s="43"/>
      <c r="HH585" s="43"/>
      <c r="HI585" s="43"/>
      <c r="HJ585" s="43"/>
      <c r="HK585" s="43"/>
      <c r="HL585" s="43"/>
      <c r="HM585" s="43"/>
      <c r="HN585" s="43"/>
      <c r="HO585" s="43"/>
      <c r="HP585" s="43"/>
      <c r="HQ585" s="43"/>
      <c r="HR585" s="43"/>
      <c r="HS585" s="43"/>
      <c r="HT585" s="43"/>
      <c r="HU585" s="43"/>
      <c r="HV585" s="43"/>
      <c r="HW585" s="43"/>
      <c r="HX585" s="43"/>
      <c r="HY585" s="43"/>
      <c r="HZ585" s="43"/>
      <c r="IA585" s="43"/>
      <c r="IB585" s="43"/>
      <c r="IC585" s="43"/>
      <c r="ID585" s="43"/>
      <c r="IE585" s="43"/>
      <c r="IF585" s="43"/>
      <c r="IG585" s="43"/>
      <c r="IH585" s="43"/>
      <c r="II585" s="43"/>
      <c r="IJ585" s="43"/>
      <c r="IK585" s="43"/>
      <c r="IL585" s="43"/>
      <c r="IM585" s="43"/>
      <c r="IN585" s="43"/>
      <c r="IO585" s="43"/>
      <c r="IP585" s="43"/>
      <c r="IQ585" s="43"/>
      <c r="IR585" s="43"/>
      <c r="IS585" s="43"/>
      <c r="IT585" s="43"/>
      <c r="IU585" s="43"/>
    </row>
    <row r="586" spans="1:255" ht="16.5">
      <c r="A586" s="569"/>
      <c r="B586" s="570"/>
      <c r="C586" s="570"/>
      <c r="D586" s="570"/>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43"/>
      <c r="CU586" s="43"/>
      <c r="CV586" s="43"/>
      <c r="CW586" s="43"/>
      <c r="CX586" s="43"/>
      <c r="CY586" s="43"/>
      <c r="CZ586" s="43"/>
      <c r="DA586" s="43"/>
      <c r="DB586" s="43"/>
      <c r="DC586" s="43"/>
      <c r="DD586" s="43"/>
      <c r="DE586" s="43"/>
      <c r="DF586" s="43"/>
      <c r="DG586" s="43"/>
      <c r="DH586" s="43"/>
      <c r="DI586" s="43"/>
      <c r="DJ586" s="43"/>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43"/>
      <c r="EJ586" s="43"/>
      <c r="EK586" s="43"/>
      <c r="EL586" s="43"/>
      <c r="EM586" s="43"/>
      <c r="EN586" s="43"/>
      <c r="EO586" s="43"/>
      <c r="EP586" s="43"/>
      <c r="EQ586" s="43"/>
      <c r="ER586" s="43"/>
      <c r="ES586" s="43"/>
      <c r="ET586" s="43"/>
      <c r="EU586" s="43"/>
      <c r="EV586" s="43"/>
      <c r="EW586" s="43"/>
      <c r="EX586" s="43"/>
      <c r="EY586" s="43"/>
      <c r="EZ586" s="43"/>
      <c r="FA586" s="43"/>
      <c r="FB586" s="43"/>
      <c r="FC586" s="43"/>
      <c r="FD586" s="43"/>
      <c r="FE586" s="43"/>
      <c r="FF586" s="43"/>
      <c r="FG586" s="43"/>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43"/>
      <c r="HD586" s="43"/>
      <c r="HE586" s="43"/>
      <c r="HF586" s="43"/>
      <c r="HG586" s="43"/>
      <c r="HH586" s="43"/>
      <c r="HI586" s="43"/>
      <c r="HJ586" s="43"/>
      <c r="HK586" s="43"/>
      <c r="HL586" s="43"/>
      <c r="HM586" s="43"/>
      <c r="HN586" s="43"/>
      <c r="HO586" s="43"/>
      <c r="HP586" s="43"/>
      <c r="HQ586" s="43"/>
      <c r="HR586" s="43"/>
      <c r="HS586" s="43"/>
      <c r="HT586" s="43"/>
      <c r="HU586" s="43"/>
      <c r="HV586" s="43"/>
      <c r="HW586" s="43"/>
      <c r="HX586" s="43"/>
      <c r="HY586" s="43"/>
      <c r="HZ586" s="43"/>
      <c r="IA586" s="43"/>
      <c r="IB586" s="43"/>
      <c r="IC586" s="43"/>
      <c r="ID586" s="43"/>
      <c r="IE586" s="43"/>
      <c r="IF586" s="43"/>
      <c r="IG586" s="43"/>
      <c r="IH586" s="43"/>
      <c r="II586" s="43"/>
      <c r="IJ586" s="43"/>
      <c r="IK586" s="43"/>
      <c r="IL586" s="43"/>
      <c r="IM586" s="43"/>
      <c r="IN586" s="43"/>
      <c r="IO586" s="43"/>
      <c r="IP586" s="43"/>
      <c r="IQ586" s="43"/>
      <c r="IR586" s="43"/>
      <c r="IS586" s="43"/>
      <c r="IT586" s="43"/>
      <c r="IU586" s="43"/>
    </row>
    <row r="587" spans="1:255" ht="16.5">
      <c r="A587" s="569"/>
      <c r="B587" s="570"/>
      <c r="C587" s="570"/>
      <c r="D587" s="570"/>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43"/>
      <c r="CU587" s="43"/>
      <c r="CV587" s="43"/>
      <c r="CW587" s="43"/>
      <c r="CX587" s="43"/>
      <c r="CY587" s="43"/>
      <c r="CZ587" s="43"/>
      <c r="DA587" s="43"/>
      <c r="DB587" s="43"/>
      <c r="DC587" s="43"/>
      <c r="DD587" s="43"/>
      <c r="DE587" s="43"/>
      <c r="DF587" s="43"/>
      <c r="DG587" s="43"/>
      <c r="DH587" s="43"/>
      <c r="DI587" s="43"/>
      <c r="DJ587" s="43"/>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43"/>
      <c r="EJ587" s="43"/>
      <c r="EK587" s="43"/>
      <c r="EL587" s="43"/>
      <c r="EM587" s="43"/>
      <c r="EN587" s="43"/>
      <c r="EO587" s="43"/>
      <c r="EP587" s="43"/>
      <c r="EQ587" s="43"/>
      <c r="ER587" s="43"/>
      <c r="ES587" s="43"/>
      <c r="ET587" s="43"/>
      <c r="EU587" s="43"/>
      <c r="EV587" s="43"/>
      <c r="EW587" s="43"/>
      <c r="EX587" s="43"/>
      <c r="EY587" s="43"/>
      <c r="EZ587" s="43"/>
      <c r="FA587" s="43"/>
      <c r="FB587" s="43"/>
      <c r="FC587" s="43"/>
      <c r="FD587" s="43"/>
      <c r="FE587" s="43"/>
      <c r="FF587" s="43"/>
      <c r="FG587" s="43"/>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43"/>
      <c r="HD587" s="43"/>
      <c r="HE587" s="43"/>
      <c r="HF587" s="43"/>
      <c r="HG587" s="43"/>
      <c r="HH587" s="43"/>
      <c r="HI587" s="43"/>
      <c r="HJ587" s="43"/>
      <c r="HK587" s="43"/>
      <c r="HL587" s="43"/>
      <c r="HM587" s="43"/>
      <c r="HN587" s="43"/>
      <c r="HO587" s="43"/>
      <c r="HP587" s="43"/>
      <c r="HQ587" s="43"/>
      <c r="HR587" s="43"/>
      <c r="HS587" s="43"/>
      <c r="HT587" s="43"/>
      <c r="HU587" s="43"/>
      <c r="HV587" s="43"/>
      <c r="HW587" s="43"/>
      <c r="HX587" s="43"/>
      <c r="HY587" s="43"/>
      <c r="HZ587" s="43"/>
      <c r="IA587" s="43"/>
      <c r="IB587" s="43"/>
      <c r="IC587" s="43"/>
      <c r="ID587" s="43"/>
      <c r="IE587" s="43"/>
      <c r="IF587" s="43"/>
      <c r="IG587" s="43"/>
      <c r="IH587" s="43"/>
      <c r="II587" s="43"/>
      <c r="IJ587" s="43"/>
      <c r="IK587" s="43"/>
      <c r="IL587" s="43"/>
      <c r="IM587" s="43"/>
      <c r="IN587" s="43"/>
      <c r="IO587" s="43"/>
      <c r="IP587" s="43"/>
      <c r="IQ587" s="43"/>
      <c r="IR587" s="43"/>
      <c r="IS587" s="43"/>
      <c r="IT587" s="43"/>
      <c r="IU587" s="43"/>
    </row>
    <row r="588" spans="1:255" ht="16.5">
      <c r="A588" s="569"/>
      <c r="B588" s="570"/>
      <c r="C588" s="570"/>
      <c r="D588" s="570"/>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43"/>
      <c r="CU588" s="43"/>
      <c r="CV588" s="43"/>
      <c r="CW588" s="43"/>
      <c r="CX588" s="43"/>
      <c r="CY588" s="43"/>
      <c r="CZ588" s="43"/>
      <c r="DA588" s="43"/>
      <c r="DB588" s="43"/>
      <c r="DC588" s="43"/>
      <c r="DD588" s="43"/>
      <c r="DE588" s="43"/>
      <c r="DF588" s="43"/>
      <c r="DG588" s="43"/>
      <c r="DH588" s="43"/>
      <c r="DI588" s="43"/>
      <c r="DJ588" s="43"/>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43"/>
      <c r="EJ588" s="43"/>
      <c r="EK588" s="43"/>
      <c r="EL588" s="43"/>
      <c r="EM588" s="43"/>
      <c r="EN588" s="43"/>
      <c r="EO588" s="43"/>
      <c r="EP588" s="43"/>
      <c r="EQ588" s="43"/>
      <c r="ER588" s="43"/>
      <c r="ES588" s="43"/>
      <c r="ET588" s="43"/>
      <c r="EU588" s="43"/>
      <c r="EV588" s="43"/>
      <c r="EW588" s="43"/>
      <c r="EX588" s="43"/>
      <c r="EY588" s="43"/>
      <c r="EZ588" s="43"/>
      <c r="FA588" s="43"/>
      <c r="FB588" s="43"/>
      <c r="FC588" s="43"/>
      <c r="FD588" s="43"/>
      <c r="FE588" s="43"/>
      <c r="FF588" s="43"/>
      <c r="FG588" s="43"/>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43"/>
      <c r="HD588" s="43"/>
      <c r="HE588" s="43"/>
      <c r="HF588" s="43"/>
      <c r="HG588" s="43"/>
      <c r="HH588" s="43"/>
      <c r="HI588" s="43"/>
      <c r="HJ588" s="43"/>
      <c r="HK588" s="43"/>
      <c r="HL588" s="43"/>
      <c r="HM588" s="43"/>
      <c r="HN588" s="43"/>
      <c r="HO588" s="43"/>
      <c r="HP588" s="43"/>
      <c r="HQ588" s="43"/>
      <c r="HR588" s="43"/>
      <c r="HS588" s="43"/>
      <c r="HT588" s="43"/>
      <c r="HU588" s="43"/>
      <c r="HV588" s="43"/>
      <c r="HW588" s="43"/>
      <c r="HX588" s="43"/>
      <c r="HY588" s="43"/>
      <c r="HZ588" s="43"/>
      <c r="IA588" s="43"/>
      <c r="IB588" s="43"/>
      <c r="IC588" s="43"/>
      <c r="ID588" s="43"/>
      <c r="IE588" s="43"/>
      <c r="IF588" s="43"/>
      <c r="IG588" s="43"/>
      <c r="IH588" s="43"/>
      <c r="II588" s="43"/>
      <c r="IJ588" s="43"/>
      <c r="IK588" s="43"/>
      <c r="IL588" s="43"/>
      <c r="IM588" s="43"/>
      <c r="IN588" s="43"/>
      <c r="IO588" s="43"/>
      <c r="IP588" s="43"/>
      <c r="IQ588" s="43"/>
      <c r="IR588" s="43"/>
      <c r="IS588" s="43"/>
      <c r="IT588" s="43"/>
      <c r="IU588" s="43"/>
    </row>
    <row r="589" spans="1:255" ht="16.5">
      <c r="A589" s="569"/>
      <c r="B589" s="570"/>
      <c r="C589" s="570"/>
      <c r="D589" s="570"/>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43"/>
      <c r="CU589" s="43"/>
      <c r="CV589" s="43"/>
      <c r="CW589" s="43"/>
      <c r="CX589" s="43"/>
      <c r="CY589" s="43"/>
      <c r="CZ589" s="43"/>
      <c r="DA589" s="43"/>
      <c r="DB589" s="43"/>
      <c r="DC589" s="43"/>
      <c r="DD589" s="43"/>
      <c r="DE589" s="43"/>
      <c r="DF589" s="43"/>
      <c r="DG589" s="43"/>
      <c r="DH589" s="43"/>
      <c r="DI589" s="43"/>
      <c r="DJ589" s="43"/>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43"/>
      <c r="EJ589" s="43"/>
      <c r="EK589" s="43"/>
      <c r="EL589" s="43"/>
      <c r="EM589" s="43"/>
      <c r="EN589" s="43"/>
      <c r="EO589" s="43"/>
      <c r="EP589" s="43"/>
      <c r="EQ589" s="43"/>
      <c r="ER589" s="43"/>
      <c r="ES589" s="43"/>
      <c r="ET589" s="43"/>
      <c r="EU589" s="43"/>
      <c r="EV589" s="43"/>
      <c r="EW589" s="43"/>
      <c r="EX589" s="43"/>
      <c r="EY589" s="43"/>
      <c r="EZ589" s="43"/>
      <c r="FA589" s="43"/>
      <c r="FB589" s="43"/>
      <c r="FC589" s="43"/>
      <c r="FD589" s="43"/>
      <c r="FE589" s="43"/>
      <c r="FF589" s="43"/>
      <c r="FG589" s="43"/>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43"/>
      <c r="HD589" s="43"/>
      <c r="HE589" s="43"/>
      <c r="HF589" s="43"/>
      <c r="HG589" s="43"/>
      <c r="HH589" s="43"/>
      <c r="HI589" s="43"/>
      <c r="HJ589" s="43"/>
      <c r="HK589" s="43"/>
      <c r="HL589" s="43"/>
      <c r="HM589" s="43"/>
      <c r="HN589" s="43"/>
      <c r="HO589" s="43"/>
      <c r="HP589" s="43"/>
      <c r="HQ589" s="43"/>
      <c r="HR589" s="43"/>
      <c r="HS589" s="43"/>
      <c r="HT589" s="43"/>
      <c r="HU589" s="43"/>
      <c r="HV589" s="43"/>
      <c r="HW589" s="43"/>
      <c r="HX589" s="43"/>
      <c r="HY589" s="43"/>
      <c r="HZ589" s="43"/>
      <c r="IA589" s="43"/>
      <c r="IB589" s="43"/>
      <c r="IC589" s="43"/>
      <c r="ID589" s="43"/>
      <c r="IE589" s="43"/>
      <c r="IF589" s="43"/>
      <c r="IG589" s="43"/>
      <c r="IH589" s="43"/>
      <c r="II589" s="43"/>
      <c r="IJ589" s="43"/>
      <c r="IK589" s="43"/>
      <c r="IL589" s="43"/>
      <c r="IM589" s="43"/>
      <c r="IN589" s="43"/>
      <c r="IO589" s="43"/>
      <c r="IP589" s="43"/>
      <c r="IQ589" s="43"/>
      <c r="IR589" s="43"/>
      <c r="IS589" s="43"/>
      <c r="IT589" s="43"/>
      <c r="IU589" s="43"/>
    </row>
    <row r="590" spans="1:255" ht="16.5">
      <c r="A590" s="569"/>
      <c r="B590" s="570"/>
      <c r="C590" s="570"/>
      <c r="D590" s="570"/>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43"/>
      <c r="CU590" s="43"/>
      <c r="CV590" s="43"/>
      <c r="CW590" s="43"/>
      <c r="CX590" s="43"/>
      <c r="CY590" s="43"/>
      <c r="CZ590" s="43"/>
      <c r="DA590" s="43"/>
      <c r="DB590" s="43"/>
      <c r="DC590" s="43"/>
      <c r="DD590" s="43"/>
      <c r="DE590" s="43"/>
      <c r="DF590" s="43"/>
      <c r="DG590" s="43"/>
      <c r="DH590" s="43"/>
      <c r="DI590" s="43"/>
      <c r="DJ590" s="43"/>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43"/>
      <c r="EJ590" s="43"/>
      <c r="EK590" s="43"/>
      <c r="EL590" s="43"/>
      <c r="EM590" s="43"/>
      <c r="EN590" s="43"/>
      <c r="EO590" s="43"/>
      <c r="EP590" s="43"/>
      <c r="EQ590" s="43"/>
      <c r="ER590" s="43"/>
      <c r="ES590" s="43"/>
      <c r="ET590" s="43"/>
      <c r="EU590" s="43"/>
      <c r="EV590" s="43"/>
      <c r="EW590" s="43"/>
      <c r="EX590" s="43"/>
      <c r="EY590" s="43"/>
      <c r="EZ590" s="43"/>
      <c r="FA590" s="43"/>
      <c r="FB590" s="43"/>
      <c r="FC590" s="43"/>
      <c r="FD590" s="43"/>
      <c r="FE590" s="43"/>
      <c r="FF590" s="43"/>
      <c r="FG590" s="43"/>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43"/>
      <c r="HD590" s="43"/>
      <c r="HE590" s="43"/>
      <c r="HF590" s="43"/>
      <c r="HG590" s="43"/>
      <c r="HH590" s="43"/>
      <c r="HI590" s="43"/>
      <c r="HJ590" s="43"/>
      <c r="HK590" s="43"/>
      <c r="HL590" s="43"/>
      <c r="HM590" s="43"/>
      <c r="HN590" s="43"/>
      <c r="HO590" s="43"/>
      <c r="HP590" s="43"/>
      <c r="HQ590" s="43"/>
      <c r="HR590" s="43"/>
      <c r="HS590" s="43"/>
      <c r="HT590" s="43"/>
      <c r="HU590" s="43"/>
      <c r="HV590" s="43"/>
      <c r="HW590" s="43"/>
      <c r="HX590" s="43"/>
      <c r="HY590" s="43"/>
      <c r="HZ590" s="43"/>
      <c r="IA590" s="43"/>
      <c r="IB590" s="43"/>
      <c r="IC590" s="43"/>
      <c r="ID590" s="43"/>
      <c r="IE590" s="43"/>
      <c r="IF590" s="43"/>
      <c r="IG590" s="43"/>
      <c r="IH590" s="43"/>
      <c r="II590" s="43"/>
      <c r="IJ590" s="43"/>
      <c r="IK590" s="43"/>
      <c r="IL590" s="43"/>
      <c r="IM590" s="43"/>
      <c r="IN590" s="43"/>
      <c r="IO590" s="43"/>
      <c r="IP590" s="43"/>
      <c r="IQ590" s="43"/>
      <c r="IR590" s="43"/>
      <c r="IS590" s="43"/>
      <c r="IT590" s="43"/>
      <c r="IU590" s="43"/>
    </row>
    <row r="591" spans="1:255" ht="16.5">
      <c r="A591" s="569"/>
      <c r="B591" s="570"/>
      <c r="C591" s="570"/>
      <c r="D591" s="570"/>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43"/>
      <c r="CU591" s="43"/>
      <c r="CV591" s="43"/>
      <c r="CW591" s="43"/>
      <c r="CX591" s="43"/>
      <c r="CY591" s="43"/>
      <c r="CZ591" s="43"/>
      <c r="DA591" s="43"/>
      <c r="DB591" s="43"/>
      <c r="DC591" s="43"/>
      <c r="DD591" s="43"/>
      <c r="DE591" s="43"/>
      <c r="DF591" s="43"/>
      <c r="DG591" s="43"/>
      <c r="DH591" s="43"/>
      <c r="DI591" s="43"/>
      <c r="DJ591" s="43"/>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43"/>
      <c r="EJ591" s="43"/>
      <c r="EK591" s="43"/>
      <c r="EL591" s="43"/>
      <c r="EM591" s="43"/>
      <c r="EN591" s="43"/>
      <c r="EO591" s="43"/>
      <c r="EP591" s="43"/>
      <c r="EQ591" s="43"/>
      <c r="ER591" s="43"/>
      <c r="ES591" s="43"/>
      <c r="ET591" s="43"/>
      <c r="EU591" s="43"/>
      <c r="EV591" s="43"/>
      <c r="EW591" s="43"/>
      <c r="EX591" s="43"/>
      <c r="EY591" s="43"/>
      <c r="EZ591" s="43"/>
      <c r="FA591" s="43"/>
      <c r="FB591" s="43"/>
      <c r="FC591" s="43"/>
      <c r="FD591" s="43"/>
      <c r="FE591" s="43"/>
      <c r="FF591" s="43"/>
      <c r="FG591" s="43"/>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43"/>
      <c r="HD591" s="43"/>
      <c r="HE591" s="43"/>
      <c r="HF591" s="43"/>
      <c r="HG591" s="43"/>
      <c r="HH591" s="43"/>
      <c r="HI591" s="43"/>
      <c r="HJ591" s="43"/>
      <c r="HK591" s="43"/>
      <c r="HL591" s="43"/>
      <c r="HM591" s="43"/>
      <c r="HN591" s="43"/>
      <c r="HO591" s="43"/>
      <c r="HP591" s="43"/>
      <c r="HQ591" s="43"/>
      <c r="HR591" s="43"/>
      <c r="HS591" s="43"/>
      <c r="HT591" s="43"/>
      <c r="HU591" s="43"/>
      <c r="HV591" s="43"/>
      <c r="HW591" s="43"/>
      <c r="HX591" s="43"/>
      <c r="HY591" s="43"/>
      <c r="HZ591" s="43"/>
      <c r="IA591" s="43"/>
      <c r="IB591" s="43"/>
      <c r="IC591" s="43"/>
      <c r="ID591" s="43"/>
      <c r="IE591" s="43"/>
      <c r="IF591" s="43"/>
      <c r="IG591" s="43"/>
      <c r="IH591" s="43"/>
      <c r="II591" s="43"/>
      <c r="IJ591" s="43"/>
      <c r="IK591" s="43"/>
      <c r="IL591" s="43"/>
      <c r="IM591" s="43"/>
      <c r="IN591" s="43"/>
      <c r="IO591" s="43"/>
      <c r="IP591" s="43"/>
      <c r="IQ591" s="43"/>
      <c r="IR591" s="43"/>
      <c r="IS591" s="43"/>
      <c r="IT591" s="43"/>
      <c r="IU591" s="43"/>
    </row>
    <row r="592" spans="1:255" ht="16.5">
      <c r="A592" s="569"/>
      <c r="B592" s="570"/>
      <c r="C592" s="570"/>
      <c r="D592" s="570"/>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43"/>
      <c r="CU592" s="43"/>
      <c r="CV592" s="43"/>
      <c r="CW592" s="43"/>
      <c r="CX592" s="43"/>
      <c r="CY592" s="43"/>
      <c r="CZ592" s="43"/>
      <c r="DA592" s="43"/>
      <c r="DB592" s="43"/>
      <c r="DC592" s="43"/>
      <c r="DD592" s="43"/>
      <c r="DE592" s="43"/>
      <c r="DF592" s="43"/>
      <c r="DG592" s="43"/>
      <c r="DH592" s="43"/>
      <c r="DI592" s="43"/>
      <c r="DJ592" s="43"/>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43"/>
      <c r="EJ592" s="43"/>
      <c r="EK592" s="43"/>
      <c r="EL592" s="43"/>
      <c r="EM592" s="43"/>
      <c r="EN592" s="43"/>
      <c r="EO592" s="43"/>
      <c r="EP592" s="43"/>
      <c r="EQ592" s="43"/>
      <c r="ER592" s="43"/>
      <c r="ES592" s="43"/>
      <c r="ET592" s="43"/>
      <c r="EU592" s="43"/>
      <c r="EV592" s="43"/>
      <c r="EW592" s="43"/>
      <c r="EX592" s="43"/>
      <c r="EY592" s="43"/>
      <c r="EZ592" s="43"/>
      <c r="FA592" s="43"/>
      <c r="FB592" s="43"/>
      <c r="FC592" s="43"/>
      <c r="FD592" s="43"/>
      <c r="FE592" s="43"/>
      <c r="FF592" s="43"/>
      <c r="FG592" s="43"/>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43"/>
      <c r="HD592" s="43"/>
      <c r="HE592" s="43"/>
      <c r="HF592" s="43"/>
      <c r="HG592" s="43"/>
      <c r="HH592" s="43"/>
      <c r="HI592" s="43"/>
      <c r="HJ592" s="43"/>
      <c r="HK592" s="43"/>
      <c r="HL592" s="43"/>
      <c r="HM592" s="43"/>
      <c r="HN592" s="43"/>
      <c r="HO592" s="43"/>
      <c r="HP592" s="43"/>
      <c r="HQ592" s="43"/>
      <c r="HR592" s="43"/>
      <c r="HS592" s="43"/>
      <c r="HT592" s="43"/>
      <c r="HU592" s="43"/>
      <c r="HV592" s="43"/>
      <c r="HW592" s="43"/>
      <c r="HX592" s="43"/>
      <c r="HY592" s="43"/>
      <c r="HZ592" s="43"/>
      <c r="IA592" s="43"/>
      <c r="IB592" s="43"/>
      <c r="IC592" s="43"/>
      <c r="ID592" s="43"/>
      <c r="IE592" s="43"/>
      <c r="IF592" s="43"/>
      <c r="IG592" s="43"/>
      <c r="IH592" s="43"/>
      <c r="II592" s="43"/>
      <c r="IJ592" s="43"/>
      <c r="IK592" s="43"/>
      <c r="IL592" s="43"/>
      <c r="IM592" s="43"/>
      <c r="IN592" s="43"/>
      <c r="IO592" s="43"/>
      <c r="IP592" s="43"/>
      <c r="IQ592" s="43"/>
      <c r="IR592" s="43"/>
      <c r="IS592" s="43"/>
      <c r="IT592" s="43"/>
      <c r="IU592" s="43"/>
    </row>
    <row r="593" spans="1:255" ht="16.5">
      <c r="A593" s="569"/>
      <c r="B593" s="570"/>
      <c r="C593" s="570"/>
      <c r="D593" s="570"/>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43"/>
      <c r="CU593" s="43"/>
      <c r="CV593" s="43"/>
      <c r="CW593" s="43"/>
      <c r="CX593" s="43"/>
      <c r="CY593" s="43"/>
      <c r="CZ593" s="43"/>
      <c r="DA593" s="43"/>
      <c r="DB593" s="43"/>
      <c r="DC593" s="43"/>
      <c r="DD593" s="43"/>
      <c r="DE593" s="43"/>
      <c r="DF593" s="43"/>
      <c r="DG593" s="43"/>
      <c r="DH593" s="43"/>
      <c r="DI593" s="43"/>
      <c r="DJ593" s="43"/>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43"/>
      <c r="EJ593" s="43"/>
      <c r="EK593" s="43"/>
      <c r="EL593" s="43"/>
      <c r="EM593" s="43"/>
      <c r="EN593" s="43"/>
      <c r="EO593" s="43"/>
      <c r="EP593" s="43"/>
      <c r="EQ593" s="43"/>
      <c r="ER593" s="43"/>
      <c r="ES593" s="43"/>
      <c r="ET593" s="43"/>
      <c r="EU593" s="43"/>
      <c r="EV593" s="43"/>
      <c r="EW593" s="43"/>
      <c r="EX593" s="43"/>
      <c r="EY593" s="43"/>
      <c r="EZ593" s="43"/>
      <c r="FA593" s="43"/>
      <c r="FB593" s="43"/>
      <c r="FC593" s="43"/>
      <c r="FD593" s="43"/>
      <c r="FE593" s="43"/>
      <c r="FF593" s="43"/>
      <c r="FG593" s="43"/>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43"/>
      <c r="HD593" s="43"/>
      <c r="HE593" s="43"/>
      <c r="HF593" s="43"/>
      <c r="HG593" s="43"/>
      <c r="HH593" s="43"/>
      <c r="HI593" s="43"/>
      <c r="HJ593" s="43"/>
      <c r="HK593" s="43"/>
      <c r="HL593" s="43"/>
      <c r="HM593" s="43"/>
      <c r="HN593" s="43"/>
      <c r="HO593" s="43"/>
      <c r="HP593" s="43"/>
      <c r="HQ593" s="43"/>
      <c r="HR593" s="43"/>
      <c r="HS593" s="43"/>
      <c r="HT593" s="43"/>
      <c r="HU593" s="43"/>
      <c r="HV593" s="43"/>
      <c r="HW593" s="43"/>
      <c r="HX593" s="43"/>
      <c r="HY593" s="43"/>
      <c r="HZ593" s="43"/>
      <c r="IA593" s="43"/>
      <c r="IB593" s="43"/>
      <c r="IC593" s="43"/>
      <c r="ID593" s="43"/>
      <c r="IE593" s="43"/>
      <c r="IF593" s="43"/>
      <c r="IG593" s="43"/>
      <c r="IH593" s="43"/>
      <c r="II593" s="43"/>
      <c r="IJ593" s="43"/>
      <c r="IK593" s="43"/>
      <c r="IL593" s="43"/>
      <c r="IM593" s="43"/>
      <c r="IN593" s="43"/>
      <c r="IO593" s="43"/>
      <c r="IP593" s="43"/>
      <c r="IQ593" s="43"/>
      <c r="IR593" s="43"/>
      <c r="IS593" s="43"/>
      <c r="IT593" s="43"/>
      <c r="IU593" s="43"/>
    </row>
    <row r="594" spans="1:255" ht="16.5">
      <c r="A594" s="569"/>
      <c r="B594" s="570"/>
      <c r="C594" s="570"/>
      <c r="D594" s="570"/>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43"/>
      <c r="CU594" s="43"/>
      <c r="CV594" s="43"/>
      <c r="CW594" s="43"/>
      <c r="CX594" s="43"/>
      <c r="CY594" s="43"/>
      <c r="CZ594" s="43"/>
      <c r="DA594" s="43"/>
      <c r="DB594" s="43"/>
      <c r="DC594" s="43"/>
      <c r="DD594" s="43"/>
      <c r="DE594" s="43"/>
      <c r="DF594" s="43"/>
      <c r="DG594" s="43"/>
      <c r="DH594" s="43"/>
      <c r="DI594" s="43"/>
      <c r="DJ594" s="43"/>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43"/>
      <c r="EJ594" s="43"/>
      <c r="EK594" s="43"/>
      <c r="EL594" s="43"/>
      <c r="EM594" s="43"/>
      <c r="EN594" s="43"/>
      <c r="EO594" s="43"/>
      <c r="EP594" s="43"/>
      <c r="EQ594" s="43"/>
      <c r="ER594" s="43"/>
      <c r="ES594" s="43"/>
      <c r="ET594" s="43"/>
      <c r="EU594" s="43"/>
      <c r="EV594" s="43"/>
      <c r="EW594" s="43"/>
      <c r="EX594" s="43"/>
      <c r="EY594" s="43"/>
      <c r="EZ594" s="43"/>
      <c r="FA594" s="43"/>
      <c r="FB594" s="43"/>
      <c r="FC594" s="43"/>
      <c r="FD594" s="43"/>
      <c r="FE594" s="43"/>
      <c r="FF594" s="43"/>
      <c r="FG594" s="43"/>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43"/>
      <c r="HD594" s="43"/>
      <c r="HE594" s="43"/>
      <c r="HF594" s="43"/>
      <c r="HG594" s="43"/>
      <c r="HH594" s="43"/>
      <c r="HI594" s="43"/>
      <c r="HJ594" s="43"/>
      <c r="HK594" s="43"/>
      <c r="HL594" s="43"/>
      <c r="HM594" s="43"/>
      <c r="HN594" s="43"/>
      <c r="HO594" s="43"/>
      <c r="HP594" s="43"/>
      <c r="HQ594" s="43"/>
      <c r="HR594" s="43"/>
      <c r="HS594" s="43"/>
      <c r="HT594" s="43"/>
      <c r="HU594" s="43"/>
      <c r="HV594" s="43"/>
      <c r="HW594" s="43"/>
      <c r="HX594" s="43"/>
      <c r="HY594" s="43"/>
      <c r="HZ594" s="43"/>
      <c r="IA594" s="43"/>
      <c r="IB594" s="43"/>
      <c r="IC594" s="43"/>
      <c r="ID594" s="43"/>
      <c r="IE594" s="43"/>
      <c r="IF594" s="43"/>
      <c r="IG594" s="43"/>
      <c r="IH594" s="43"/>
      <c r="II594" s="43"/>
      <c r="IJ594" s="43"/>
      <c r="IK594" s="43"/>
      <c r="IL594" s="43"/>
      <c r="IM594" s="43"/>
      <c r="IN594" s="43"/>
      <c r="IO594" s="43"/>
      <c r="IP594" s="43"/>
      <c r="IQ594" s="43"/>
      <c r="IR594" s="43"/>
      <c r="IS594" s="43"/>
      <c r="IT594" s="43"/>
      <c r="IU594" s="43"/>
    </row>
    <row r="595" spans="1:255" ht="16.5">
      <c r="A595" s="569"/>
      <c r="B595" s="570"/>
      <c r="C595" s="570"/>
      <c r="D595" s="570"/>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43"/>
      <c r="CU595" s="43"/>
      <c r="CV595" s="43"/>
      <c r="CW595" s="43"/>
      <c r="CX595" s="43"/>
      <c r="CY595" s="43"/>
      <c r="CZ595" s="43"/>
      <c r="DA595" s="43"/>
      <c r="DB595" s="43"/>
      <c r="DC595" s="43"/>
      <c r="DD595" s="43"/>
      <c r="DE595" s="43"/>
      <c r="DF595" s="43"/>
      <c r="DG595" s="43"/>
      <c r="DH595" s="43"/>
      <c r="DI595" s="43"/>
      <c r="DJ595" s="43"/>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43"/>
      <c r="EJ595" s="43"/>
      <c r="EK595" s="43"/>
      <c r="EL595" s="43"/>
      <c r="EM595" s="43"/>
      <c r="EN595" s="43"/>
      <c r="EO595" s="43"/>
      <c r="EP595" s="43"/>
      <c r="EQ595" s="43"/>
      <c r="ER595" s="43"/>
      <c r="ES595" s="43"/>
      <c r="ET595" s="43"/>
      <c r="EU595" s="43"/>
      <c r="EV595" s="43"/>
      <c r="EW595" s="43"/>
      <c r="EX595" s="43"/>
      <c r="EY595" s="43"/>
      <c r="EZ595" s="43"/>
      <c r="FA595" s="43"/>
      <c r="FB595" s="43"/>
      <c r="FC595" s="43"/>
      <c r="FD595" s="43"/>
      <c r="FE595" s="43"/>
      <c r="FF595" s="43"/>
      <c r="FG595" s="43"/>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43"/>
      <c r="HD595" s="43"/>
      <c r="HE595" s="43"/>
      <c r="HF595" s="43"/>
      <c r="HG595" s="43"/>
      <c r="HH595" s="43"/>
      <c r="HI595" s="43"/>
      <c r="HJ595" s="43"/>
      <c r="HK595" s="43"/>
      <c r="HL595" s="43"/>
      <c r="HM595" s="43"/>
      <c r="HN595" s="43"/>
      <c r="HO595" s="43"/>
      <c r="HP595" s="43"/>
      <c r="HQ595" s="43"/>
      <c r="HR595" s="43"/>
      <c r="HS595" s="43"/>
      <c r="HT595" s="43"/>
      <c r="HU595" s="43"/>
      <c r="HV595" s="43"/>
      <c r="HW595" s="43"/>
      <c r="HX595" s="43"/>
      <c r="HY595" s="43"/>
      <c r="HZ595" s="43"/>
      <c r="IA595" s="43"/>
      <c r="IB595" s="43"/>
      <c r="IC595" s="43"/>
      <c r="ID595" s="43"/>
      <c r="IE595" s="43"/>
      <c r="IF595" s="43"/>
      <c r="IG595" s="43"/>
      <c r="IH595" s="43"/>
      <c r="II595" s="43"/>
      <c r="IJ595" s="43"/>
      <c r="IK595" s="43"/>
      <c r="IL595" s="43"/>
      <c r="IM595" s="43"/>
      <c r="IN595" s="43"/>
      <c r="IO595" s="43"/>
      <c r="IP595" s="43"/>
      <c r="IQ595" s="43"/>
      <c r="IR595" s="43"/>
      <c r="IS595" s="43"/>
      <c r="IT595" s="43"/>
      <c r="IU595" s="43"/>
    </row>
    <row r="596" spans="1:255" ht="16.5">
      <c r="A596" s="569"/>
      <c r="B596" s="570"/>
      <c r="C596" s="570"/>
      <c r="D596" s="570"/>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43"/>
      <c r="EJ596" s="43"/>
      <c r="EK596" s="43"/>
      <c r="EL596" s="43"/>
      <c r="EM596" s="43"/>
      <c r="EN596" s="43"/>
      <c r="EO596" s="43"/>
      <c r="EP596" s="43"/>
      <c r="EQ596" s="43"/>
      <c r="ER596" s="43"/>
      <c r="ES596" s="43"/>
      <c r="ET596" s="43"/>
      <c r="EU596" s="43"/>
      <c r="EV596" s="43"/>
      <c r="EW596" s="43"/>
      <c r="EX596" s="43"/>
      <c r="EY596" s="43"/>
      <c r="EZ596" s="43"/>
      <c r="FA596" s="43"/>
      <c r="FB596" s="43"/>
      <c r="FC596" s="43"/>
      <c r="FD596" s="43"/>
      <c r="FE596" s="43"/>
      <c r="FF596" s="43"/>
      <c r="FG596" s="43"/>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43"/>
      <c r="HD596" s="43"/>
      <c r="HE596" s="43"/>
      <c r="HF596" s="43"/>
      <c r="HG596" s="43"/>
      <c r="HH596" s="43"/>
      <c r="HI596" s="43"/>
      <c r="HJ596" s="43"/>
      <c r="HK596" s="43"/>
      <c r="HL596" s="43"/>
      <c r="HM596" s="43"/>
      <c r="HN596" s="43"/>
      <c r="HO596" s="43"/>
      <c r="HP596" s="43"/>
      <c r="HQ596" s="43"/>
      <c r="HR596" s="43"/>
      <c r="HS596" s="43"/>
      <c r="HT596" s="43"/>
      <c r="HU596" s="43"/>
      <c r="HV596" s="43"/>
      <c r="HW596" s="43"/>
      <c r="HX596" s="43"/>
      <c r="HY596" s="43"/>
      <c r="HZ596" s="43"/>
      <c r="IA596" s="43"/>
      <c r="IB596" s="43"/>
      <c r="IC596" s="43"/>
      <c r="ID596" s="43"/>
      <c r="IE596" s="43"/>
      <c r="IF596" s="43"/>
      <c r="IG596" s="43"/>
      <c r="IH596" s="43"/>
      <c r="II596" s="43"/>
      <c r="IJ596" s="43"/>
      <c r="IK596" s="43"/>
      <c r="IL596" s="43"/>
      <c r="IM596" s="43"/>
      <c r="IN596" s="43"/>
      <c r="IO596" s="43"/>
      <c r="IP596" s="43"/>
      <c r="IQ596" s="43"/>
      <c r="IR596" s="43"/>
      <c r="IS596" s="43"/>
      <c r="IT596" s="43"/>
      <c r="IU596" s="43"/>
    </row>
    <row r="597" spans="1:255" ht="16.5">
      <c r="A597" s="569"/>
      <c r="B597" s="570"/>
      <c r="C597" s="570"/>
      <c r="D597" s="570"/>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43"/>
      <c r="CU597" s="43"/>
      <c r="CV597" s="43"/>
      <c r="CW597" s="43"/>
      <c r="CX597" s="43"/>
      <c r="CY597" s="43"/>
      <c r="CZ597" s="43"/>
      <c r="DA597" s="43"/>
      <c r="DB597" s="43"/>
      <c r="DC597" s="43"/>
      <c r="DD597" s="43"/>
      <c r="DE597" s="43"/>
      <c r="DF597" s="43"/>
      <c r="DG597" s="43"/>
      <c r="DH597" s="43"/>
      <c r="DI597" s="43"/>
      <c r="DJ597" s="43"/>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43"/>
      <c r="EJ597" s="43"/>
      <c r="EK597" s="43"/>
      <c r="EL597" s="43"/>
      <c r="EM597" s="43"/>
      <c r="EN597" s="43"/>
      <c r="EO597" s="43"/>
      <c r="EP597" s="43"/>
      <c r="EQ597" s="43"/>
      <c r="ER597" s="43"/>
      <c r="ES597" s="43"/>
      <c r="ET597" s="43"/>
      <c r="EU597" s="43"/>
      <c r="EV597" s="43"/>
      <c r="EW597" s="43"/>
      <c r="EX597" s="43"/>
      <c r="EY597" s="43"/>
      <c r="EZ597" s="43"/>
      <c r="FA597" s="43"/>
      <c r="FB597" s="43"/>
      <c r="FC597" s="43"/>
      <c r="FD597" s="43"/>
      <c r="FE597" s="43"/>
      <c r="FF597" s="43"/>
      <c r="FG597" s="43"/>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43"/>
      <c r="HD597" s="43"/>
      <c r="HE597" s="43"/>
      <c r="HF597" s="43"/>
      <c r="HG597" s="43"/>
      <c r="HH597" s="43"/>
      <c r="HI597" s="43"/>
      <c r="HJ597" s="43"/>
      <c r="HK597" s="43"/>
      <c r="HL597" s="43"/>
      <c r="HM597" s="43"/>
      <c r="HN597" s="43"/>
      <c r="HO597" s="43"/>
      <c r="HP597" s="43"/>
      <c r="HQ597" s="43"/>
      <c r="HR597" s="43"/>
      <c r="HS597" s="43"/>
      <c r="HT597" s="43"/>
      <c r="HU597" s="43"/>
      <c r="HV597" s="43"/>
      <c r="HW597" s="43"/>
      <c r="HX597" s="43"/>
      <c r="HY597" s="43"/>
      <c r="HZ597" s="43"/>
      <c r="IA597" s="43"/>
      <c r="IB597" s="43"/>
      <c r="IC597" s="43"/>
      <c r="ID597" s="43"/>
      <c r="IE597" s="43"/>
      <c r="IF597" s="43"/>
      <c r="IG597" s="43"/>
      <c r="IH597" s="43"/>
      <c r="II597" s="43"/>
      <c r="IJ597" s="43"/>
      <c r="IK597" s="43"/>
      <c r="IL597" s="43"/>
      <c r="IM597" s="43"/>
      <c r="IN597" s="43"/>
      <c r="IO597" s="43"/>
      <c r="IP597" s="43"/>
      <c r="IQ597" s="43"/>
      <c r="IR597" s="43"/>
      <c r="IS597" s="43"/>
      <c r="IT597" s="43"/>
      <c r="IU597" s="43"/>
    </row>
    <row r="598" spans="1:255" ht="16.5">
      <c r="A598" s="569"/>
      <c r="B598" s="570"/>
      <c r="C598" s="570"/>
      <c r="D598" s="570"/>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43"/>
      <c r="CU598" s="43"/>
      <c r="CV598" s="43"/>
      <c r="CW598" s="43"/>
      <c r="CX598" s="43"/>
      <c r="CY598" s="43"/>
      <c r="CZ598" s="43"/>
      <c r="DA598" s="43"/>
      <c r="DB598" s="43"/>
      <c r="DC598" s="43"/>
      <c r="DD598" s="43"/>
      <c r="DE598" s="43"/>
      <c r="DF598" s="43"/>
      <c r="DG598" s="43"/>
      <c r="DH598" s="43"/>
      <c r="DI598" s="43"/>
      <c r="DJ598" s="43"/>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43"/>
      <c r="EJ598" s="43"/>
      <c r="EK598" s="43"/>
      <c r="EL598" s="43"/>
      <c r="EM598" s="43"/>
      <c r="EN598" s="43"/>
      <c r="EO598" s="43"/>
      <c r="EP598" s="43"/>
      <c r="EQ598" s="43"/>
      <c r="ER598" s="43"/>
      <c r="ES598" s="43"/>
      <c r="ET598" s="43"/>
      <c r="EU598" s="43"/>
      <c r="EV598" s="43"/>
      <c r="EW598" s="43"/>
      <c r="EX598" s="43"/>
      <c r="EY598" s="43"/>
      <c r="EZ598" s="43"/>
      <c r="FA598" s="43"/>
      <c r="FB598" s="43"/>
      <c r="FC598" s="43"/>
      <c r="FD598" s="43"/>
      <c r="FE598" s="43"/>
      <c r="FF598" s="43"/>
      <c r="FG598" s="43"/>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43"/>
      <c r="HD598" s="43"/>
      <c r="HE598" s="43"/>
      <c r="HF598" s="43"/>
      <c r="HG598" s="43"/>
      <c r="HH598" s="43"/>
      <c r="HI598" s="43"/>
      <c r="HJ598" s="43"/>
      <c r="HK598" s="43"/>
      <c r="HL598" s="43"/>
      <c r="HM598" s="43"/>
      <c r="HN598" s="43"/>
      <c r="HO598" s="43"/>
      <c r="HP598" s="43"/>
      <c r="HQ598" s="43"/>
      <c r="HR598" s="43"/>
      <c r="HS598" s="43"/>
      <c r="HT598" s="43"/>
      <c r="HU598" s="43"/>
      <c r="HV598" s="43"/>
      <c r="HW598" s="43"/>
      <c r="HX598" s="43"/>
      <c r="HY598" s="43"/>
      <c r="HZ598" s="43"/>
      <c r="IA598" s="43"/>
      <c r="IB598" s="43"/>
      <c r="IC598" s="43"/>
      <c r="ID598" s="43"/>
      <c r="IE598" s="43"/>
      <c r="IF598" s="43"/>
      <c r="IG598" s="43"/>
      <c r="IH598" s="43"/>
      <c r="II598" s="43"/>
      <c r="IJ598" s="43"/>
      <c r="IK598" s="43"/>
      <c r="IL598" s="43"/>
      <c r="IM598" s="43"/>
      <c r="IN598" s="43"/>
      <c r="IO598" s="43"/>
      <c r="IP598" s="43"/>
      <c r="IQ598" s="43"/>
      <c r="IR598" s="43"/>
      <c r="IS598" s="43"/>
      <c r="IT598" s="43"/>
      <c r="IU598" s="43"/>
    </row>
    <row r="599" spans="1:255" ht="16.5">
      <c r="A599" s="569"/>
      <c r="B599" s="570"/>
      <c r="C599" s="570"/>
      <c r="D599" s="570"/>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43"/>
      <c r="CU599" s="43"/>
      <c r="CV599" s="43"/>
      <c r="CW599" s="43"/>
      <c r="CX599" s="43"/>
      <c r="CY599" s="43"/>
      <c r="CZ599" s="43"/>
      <c r="DA599" s="43"/>
      <c r="DB599" s="43"/>
      <c r="DC599" s="43"/>
      <c r="DD599" s="43"/>
      <c r="DE599" s="43"/>
      <c r="DF599" s="43"/>
      <c r="DG599" s="43"/>
      <c r="DH599" s="43"/>
      <c r="DI599" s="43"/>
      <c r="DJ599" s="43"/>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43"/>
      <c r="EJ599" s="43"/>
      <c r="EK599" s="43"/>
      <c r="EL599" s="43"/>
      <c r="EM599" s="43"/>
      <c r="EN599" s="43"/>
      <c r="EO599" s="43"/>
      <c r="EP599" s="43"/>
      <c r="EQ599" s="43"/>
      <c r="ER599" s="43"/>
      <c r="ES599" s="43"/>
      <c r="ET599" s="43"/>
      <c r="EU599" s="43"/>
      <c r="EV599" s="43"/>
      <c r="EW599" s="43"/>
      <c r="EX599" s="43"/>
      <c r="EY599" s="43"/>
      <c r="EZ599" s="43"/>
      <c r="FA599" s="43"/>
      <c r="FB599" s="43"/>
      <c r="FC599" s="43"/>
      <c r="FD599" s="43"/>
      <c r="FE599" s="43"/>
      <c r="FF599" s="43"/>
      <c r="FG599" s="43"/>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43"/>
      <c r="HD599" s="43"/>
      <c r="HE599" s="43"/>
      <c r="HF599" s="43"/>
      <c r="HG599" s="43"/>
      <c r="HH599" s="43"/>
      <c r="HI599" s="43"/>
      <c r="HJ599" s="43"/>
      <c r="HK599" s="43"/>
      <c r="HL599" s="43"/>
      <c r="HM599" s="43"/>
      <c r="HN599" s="43"/>
      <c r="HO599" s="43"/>
      <c r="HP599" s="43"/>
      <c r="HQ599" s="43"/>
      <c r="HR599" s="43"/>
      <c r="HS599" s="43"/>
      <c r="HT599" s="43"/>
      <c r="HU599" s="43"/>
      <c r="HV599" s="43"/>
      <c r="HW599" s="43"/>
      <c r="HX599" s="43"/>
      <c r="HY599" s="43"/>
      <c r="HZ599" s="43"/>
      <c r="IA599" s="43"/>
      <c r="IB599" s="43"/>
      <c r="IC599" s="43"/>
      <c r="ID599" s="43"/>
      <c r="IE599" s="43"/>
      <c r="IF599" s="43"/>
      <c r="IG599" s="43"/>
      <c r="IH599" s="43"/>
      <c r="II599" s="43"/>
      <c r="IJ599" s="43"/>
      <c r="IK599" s="43"/>
      <c r="IL599" s="43"/>
      <c r="IM599" s="43"/>
      <c r="IN599" s="43"/>
      <c r="IO599" s="43"/>
      <c r="IP599" s="43"/>
      <c r="IQ599" s="43"/>
      <c r="IR599" s="43"/>
      <c r="IS599" s="43"/>
      <c r="IT599" s="43"/>
      <c r="IU599" s="43"/>
    </row>
    <row r="600" spans="1:255" ht="16.5">
      <c r="A600" s="569"/>
      <c r="B600" s="570"/>
      <c r="C600" s="570"/>
      <c r="D600" s="570"/>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43"/>
      <c r="CU600" s="43"/>
      <c r="CV600" s="43"/>
      <c r="CW600" s="43"/>
      <c r="CX600" s="43"/>
      <c r="CY600" s="43"/>
      <c r="CZ600" s="43"/>
      <c r="DA600" s="43"/>
      <c r="DB600" s="43"/>
      <c r="DC600" s="43"/>
      <c r="DD600" s="43"/>
      <c r="DE600" s="43"/>
      <c r="DF600" s="43"/>
      <c r="DG600" s="43"/>
      <c r="DH600" s="43"/>
      <c r="DI600" s="43"/>
      <c r="DJ600" s="43"/>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43"/>
      <c r="EJ600" s="43"/>
      <c r="EK600" s="43"/>
      <c r="EL600" s="43"/>
      <c r="EM600" s="43"/>
      <c r="EN600" s="43"/>
      <c r="EO600" s="43"/>
      <c r="EP600" s="43"/>
      <c r="EQ600" s="43"/>
      <c r="ER600" s="43"/>
      <c r="ES600" s="43"/>
      <c r="ET600" s="43"/>
      <c r="EU600" s="43"/>
      <c r="EV600" s="43"/>
      <c r="EW600" s="43"/>
      <c r="EX600" s="43"/>
      <c r="EY600" s="43"/>
      <c r="EZ600" s="43"/>
      <c r="FA600" s="43"/>
      <c r="FB600" s="43"/>
      <c r="FC600" s="43"/>
      <c r="FD600" s="43"/>
      <c r="FE600" s="43"/>
      <c r="FF600" s="43"/>
      <c r="FG600" s="43"/>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43"/>
      <c r="HD600" s="43"/>
      <c r="HE600" s="43"/>
      <c r="HF600" s="43"/>
      <c r="HG600" s="43"/>
      <c r="HH600" s="43"/>
      <c r="HI600" s="43"/>
      <c r="HJ600" s="43"/>
      <c r="HK600" s="43"/>
      <c r="HL600" s="43"/>
      <c r="HM600" s="43"/>
      <c r="HN600" s="43"/>
      <c r="HO600" s="43"/>
      <c r="HP600" s="43"/>
      <c r="HQ600" s="43"/>
      <c r="HR600" s="43"/>
      <c r="HS600" s="43"/>
      <c r="HT600" s="43"/>
      <c r="HU600" s="43"/>
      <c r="HV600" s="43"/>
      <c r="HW600" s="43"/>
      <c r="HX600" s="43"/>
      <c r="HY600" s="43"/>
      <c r="HZ600" s="43"/>
      <c r="IA600" s="43"/>
      <c r="IB600" s="43"/>
      <c r="IC600" s="43"/>
      <c r="ID600" s="43"/>
      <c r="IE600" s="43"/>
      <c r="IF600" s="43"/>
      <c r="IG600" s="43"/>
      <c r="IH600" s="43"/>
      <c r="II600" s="43"/>
      <c r="IJ600" s="43"/>
      <c r="IK600" s="43"/>
      <c r="IL600" s="43"/>
      <c r="IM600" s="43"/>
      <c r="IN600" s="43"/>
      <c r="IO600" s="43"/>
      <c r="IP600" s="43"/>
      <c r="IQ600" s="43"/>
      <c r="IR600" s="43"/>
      <c r="IS600" s="43"/>
      <c r="IT600" s="43"/>
      <c r="IU600" s="43"/>
    </row>
    <row r="601" spans="1:255" ht="16.5">
      <c r="A601" s="569"/>
      <c r="B601" s="570"/>
      <c r="C601" s="570"/>
      <c r="D601" s="570"/>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43"/>
      <c r="CU601" s="43"/>
      <c r="CV601" s="43"/>
      <c r="CW601" s="43"/>
      <c r="CX601" s="43"/>
      <c r="CY601" s="43"/>
      <c r="CZ601" s="43"/>
      <c r="DA601" s="43"/>
      <c r="DB601" s="43"/>
      <c r="DC601" s="43"/>
      <c r="DD601" s="43"/>
      <c r="DE601" s="43"/>
      <c r="DF601" s="43"/>
      <c r="DG601" s="43"/>
      <c r="DH601" s="43"/>
      <c r="DI601" s="43"/>
      <c r="DJ601" s="43"/>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43"/>
      <c r="EJ601" s="43"/>
      <c r="EK601" s="43"/>
      <c r="EL601" s="43"/>
      <c r="EM601" s="43"/>
      <c r="EN601" s="43"/>
      <c r="EO601" s="43"/>
      <c r="EP601" s="43"/>
      <c r="EQ601" s="43"/>
      <c r="ER601" s="43"/>
      <c r="ES601" s="43"/>
      <c r="ET601" s="43"/>
      <c r="EU601" s="43"/>
      <c r="EV601" s="43"/>
      <c r="EW601" s="43"/>
      <c r="EX601" s="43"/>
      <c r="EY601" s="43"/>
      <c r="EZ601" s="43"/>
      <c r="FA601" s="43"/>
      <c r="FB601" s="43"/>
      <c r="FC601" s="43"/>
      <c r="FD601" s="43"/>
      <c r="FE601" s="43"/>
      <c r="FF601" s="43"/>
      <c r="FG601" s="43"/>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43"/>
      <c r="HD601" s="43"/>
      <c r="HE601" s="43"/>
      <c r="HF601" s="43"/>
      <c r="HG601" s="43"/>
      <c r="HH601" s="43"/>
      <c r="HI601" s="43"/>
      <c r="HJ601" s="43"/>
      <c r="HK601" s="43"/>
      <c r="HL601" s="43"/>
      <c r="HM601" s="43"/>
      <c r="HN601" s="43"/>
      <c r="HO601" s="43"/>
      <c r="HP601" s="43"/>
      <c r="HQ601" s="43"/>
      <c r="HR601" s="43"/>
      <c r="HS601" s="43"/>
      <c r="HT601" s="43"/>
      <c r="HU601" s="43"/>
      <c r="HV601" s="43"/>
      <c r="HW601" s="43"/>
      <c r="HX601" s="43"/>
      <c r="HY601" s="43"/>
      <c r="HZ601" s="43"/>
      <c r="IA601" s="43"/>
      <c r="IB601" s="43"/>
      <c r="IC601" s="43"/>
      <c r="ID601" s="43"/>
      <c r="IE601" s="43"/>
      <c r="IF601" s="43"/>
      <c r="IG601" s="43"/>
      <c r="IH601" s="43"/>
      <c r="II601" s="43"/>
      <c r="IJ601" s="43"/>
      <c r="IK601" s="43"/>
      <c r="IL601" s="43"/>
      <c r="IM601" s="43"/>
      <c r="IN601" s="43"/>
      <c r="IO601" s="43"/>
      <c r="IP601" s="43"/>
      <c r="IQ601" s="43"/>
      <c r="IR601" s="43"/>
      <c r="IS601" s="43"/>
      <c r="IT601" s="43"/>
      <c r="IU601" s="43"/>
    </row>
    <row r="602" spans="1:255" ht="16.5">
      <c r="A602" s="569"/>
      <c r="B602" s="570"/>
      <c r="C602" s="570"/>
      <c r="D602" s="570"/>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43"/>
      <c r="CU602" s="43"/>
      <c r="CV602" s="43"/>
      <c r="CW602" s="43"/>
      <c r="CX602" s="43"/>
      <c r="CY602" s="43"/>
      <c r="CZ602" s="43"/>
      <c r="DA602" s="43"/>
      <c r="DB602" s="43"/>
      <c r="DC602" s="43"/>
      <c r="DD602" s="43"/>
      <c r="DE602" s="43"/>
      <c r="DF602" s="43"/>
      <c r="DG602" s="43"/>
      <c r="DH602" s="43"/>
      <c r="DI602" s="43"/>
      <c r="DJ602" s="43"/>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43"/>
      <c r="EJ602" s="43"/>
      <c r="EK602" s="43"/>
      <c r="EL602" s="43"/>
      <c r="EM602" s="43"/>
      <c r="EN602" s="43"/>
      <c r="EO602" s="43"/>
      <c r="EP602" s="43"/>
      <c r="EQ602" s="43"/>
      <c r="ER602" s="43"/>
      <c r="ES602" s="43"/>
      <c r="ET602" s="43"/>
      <c r="EU602" s="43"/>
      <c r="EV602" s="43"/>
      <c r="EW602" s="43"/>
      <c r="EX602" s="43"/>
      <c r="EY602" s="43"/>
      <c r="EZ602" s="43"/>
      <c r="FA602" s="43"/>
      <c r="FB602" s="43"/>
      <c r="FC602" s="43"/>
      <c r="FD602" s="43"/>
      <c r="FE602" s="43"/>
      <c r="FF602" s="43"/>
      <c r="FG602" s="43"/>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43"/>
      <c r="HD602" s="43"/>
      <c r="HE602" s="43"/>
      <c r="HF602" s="43"/>
      <c r="HG602" s="43"/>
      <c r="HH602" s="43"/>
      <c r="HI602" s="43"/>
      <c r="HJ602" s="43"/>
      <c r="HK602" s="43"/>
      <c r="HL602" s="43"/>
      <c r="HM602" s="43"/>
      <c r="HN602" s="43"/>
      <c r="HO602" s="43"/>
      <c r="HP602" s="43"/>
      <c r="HQ602" s="43"/>
      <c r="HR602" s="43"/>
      <c r="HS602" s="43"/>
      <c r="HT602" s="43"/>
      <c r="HU602" s="43"/>
      <c r="HV602" s="43"/>
      <c r="HW602" s="43"/>
      <c r="HX602" s="43"/>
      <c r="HY602" s="43"/>
      <c r="HZ602" s="43"/>
      <c r="IA602" s="43"/>
      <c r="IB602" s="43"/>
      <c r="IC602" s="43"/>
      <c r="ID602" s="43"/>
      <c r="IE602" s="43"/>
      <c r="IF602" s="43"/>
      <c r="IG602" s="43"/>
      <c r="IH602" s="43"/>
      <c r="II602" s="43"/>
      <c r="IJ602" s="43"/>
      <c r="IK602" s="43"/>
      <c r="IL602" s="43"/>
      <c r="IM602" s="43"/>
      <c r="IN602" s="43"/>
      <c r="IO602" s="43"/>
      <c r="IP602" s="43"/>
      <c r="IQ602" s="43"/>
      <c r="IR602" s="43"/>
      <c r="IS602" s="43"/>
      <c r="IT602" s="43"/>
      <c r="IU602" s="43"/>
    </row>
    <row r="603" spans="1:255" ht="16.5">
      <c r="A603" s="569"/>
      <c r="B603" s="570"/>
      <c r="C603" s="570"/>
      <c r="D603" s="570"/>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43"/>
      <c r="CU603" s="43"/>
      <c r="CV603" s="43"/>
      <c r="CW603" s="43"/>
      <c r="CX603" s="43"/>
      <c r="CY603" s="43"/>
      <c r="CZ603" s="43"/>
      <c r="DA603" s="43"/>
      <c r="DB603" s="43"/>
      <c r="DC603" s="43"/>
      <c r="DD603" s="43"/>
      <c r="DE603" s="43"/>
      <c r="DF603" s="43"/>
      <c r="DG603" s="43"/>
      <c r="DH603" s="43"/>
      <c r="DI603" s="43"/>
      <c r="DJ603" s="43"/>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43"/>
      <c r="EJ603" s="43"/>
      <c r="EK603" s="43"/>
      <c r="EL603" s="43"/>
      <c r="EM603" s="43"/>
      <c r="EN603" s="43"/>
      <c r="EO603" s="43"/>
      <c r="EP603" s="43"/>
      <c r="EQ603" s="43"/>
      <c r="ER603" s="43"/>
      <c r="ES603" s="43"/>
      <c r="ET603" s="43"/>
      <c r="EU603" s="43"/>
      <c r="EV603" s="43"/>
      <c r="EW603" s="43"/>
      <c r="EX603" s="43"/>
      <c r="EY603" s="43"/>
      <c r="EZ603" s="43"/>
      <c r="FA603" s="43"/>
      <c r="FB603" s="43"/>
      <c r="FC603" s="43"/>
      <c r="FD603" s="43"/>
      <c r="FE603" s="43"/>
      <c r="FF603" s="43"/>
      <c r="FG603" s="43"/>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43"/>
      <c r="HD603" s="43"/>
      <c r="HE603" s="43"/>
      <c r="HF603" s="43"/>
      <c r="HG603" s="43"/>
      <c r="HH603" s="43"/>
      <c r="HI603" s="43"/>
      <c r="HJ603" s="43"/>
      <c r="HK603" s="43"/>
      <c r="HL603" s="43"/>
      <c r="HM603" s="43"/>
      <c r="HN603" s="43"/>
      <c r="HO603" s="43"/>
      <c r="HP603" s="43"/>
      <c r="HQ603" s="43"/>
      <c r="HR603" s="43"/>
      <c r="HS603" s="43"/>
      <c r="HT603" s="43"/>
      <c r="HU603" s="43"/>
      <c r="HV603" s="43"/>
      <c r="HW603" s="43"/>
      <c r="HX603" s="43"/>
      <c r="HY603" s="43"/>
      <c r="HZ603" s="43"/>
      <c r="IA603" s="43"/>
      <c r="IB603" s="43"/>
      <c r="IC603" s="43"/>
      <c r="ID603" s="43"/>
      <c r="IE603" s="43"/>
      <c r="IF603" s="43"/>
      <c r="IG603" s="43"/>
      <c r="IH603" s="43"/>
      <c r="II603" s="43"/>
      <c r="IJ603" s="43"/>
      <c r="IK603" s="43"/>
      <c r="IL603" s="43"/>
      <c r="IM603" s="43"/>
      <c r="IN603" s="43"/>
      <c r="IO603" s="43"/>
      <c r="IP603" s="43"/>
      <c r="IQ603" s="43"/>
      <c r="IR603" s="43"/>
      <c r="IS603" s="43"/>
      <c r="IT603" s="43"/>
      <c r="IU603" s="43"/>
    </row>
    <row r="604" spans="1:255" ht="16.5">
      <c r="A604" s="569"/>
      <c r="B604" s="570"/>
      <c r="C604" s="570"/>
      <c r="D604" s="570"/>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43"/>
      <c r="CU604" s="43"/>
      <c r="CV604" s="43"/>
      <c r="CW604" s="43"/>
      <c r="CX604" s="43"/>
      <c r="CY604" s="43"/>
      <c r="CZ604" s="43"/>
      <c r="DA604" s="43"/>
      <c r="DB604" s="43"/>
      <c r="DC604" s="43"/>
      <c r="DD604" s="43"/>
      <c r="DE604" s="43"/>
      <c r="DF604" s="43"/>
      <c r="DG604" s="43"/>
      <c r="DH604" s="43"/>
      <c r="DI604" s="43"/>
      <c r="DJ604" s="43"/>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43"/>
      <c r="EJ604" s="43"/>
      <c r="EK604" s="43"/>
      <c r="EL604" s="43"/>
      <c r="EM604" s="43"/>
      <c r="EN604" s="43"/>
      <c r="EO604" s="43"/>
      <c r="EP604" s="43"/>
      <c r="EQ604" s="43"/>
      <c r="ER604" s="43"/>
      <c r="ES604" s="43"/>
      <c r="ET604" s="43"/>
      <c r="EU604" s="43"/>
      <c r="EV604" s="43"/>
      <c r="EW604" s="43"/>
      <c r="EX604" s="43"/>
      <c r="EY604" s="43"/>
      <c r="EZ604" s="43"/>
      <c r="FA604" s="43"/>
      <c r="FB604" s="43"/>
      <c r="FC604" s="43"/>
      <c r="FD604" s="43"/>
      <c r="FE604" s="43"/>
      <c r="FF604" s="43"/>
      <c r="FG604" s="43"/>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43"/>
      <c r="HD604" s="43"/>
      <c r="HE604" s="43"/>
      <c r="HF604" s="43"/>
      <c r="HG604" s="43"/>
      <c r="HH604" s="43"/>
      <c r="HI604" s="43"/>
      <c r="HJ604" s="43"/>
      <c r="HK604" s="43"/>
      <c r="HL604" s="43"/>
      <c r="HM604" s="43"/>
      <c r="HN604" s="43"/>
      <c r="HO604" s="43"/>
      <c r="HP604" s="43"/>
      <c r="HQ604" s="43"/>
      <c r="HR604" s="43"/>
      <c r="HS604" s="43"/>
      <c r="HT604" s="43"/>
      <c r="HU604" s="43"/>
      <c r="HV604" s="43"/>
      <c r="HW604" s="43"/>
      <c r="HX604" s="43"/>
      <c r="HY604" s="43"/>
      <c r="HZ604" s="43"/>
      <c r="IA604" s="43"/>
      <c r="IB604" s="43"/>
      <c r="IC604" s="43"/>
      <c r="ID604" s="43"/>
      <c r="IE604" s="43"/>
      <c r="IF604" s="43"/>
      <c r="IG604" s="43"/>
      <c r="IH604" s="43"/>
      <c r="II604" s="43"/>
      <c r="IJ604" s="43"/>
      <c r="IK604" s="43"/>
      <c r="IL604" s="43"/>
      <c r="IM604" s="43"/>
      <c r="IN604" s="43"/>
      <c r="IO604" s="43"/>
      <c r="IP604" s="43"/>
      <c r="IQ604" s="43"/>
      <c r="IR604" s="43"/>
      <c r="IS604" s="43"/>
      <c r="IT604" s="43"/>
      <c r="IU604" s="43"/>
    </row>
    <row r="605" spans="1:255" ht="16.5">
      <c r="A605" s="569"/>
      <c r="B605" s="570"/>
      <c r="C605" s="570"/>
      <c r="D605" s="570"/>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43"/>
      <c r="CU605" s="43"/>
      <c r="CV605" s="43"/>
      <c r="CW605" s="43"/>
      <c r="CX605" s="43"/>
      <c r="CY605" s="43"/>
      <c r="CZ605" s="43"/>
      <c r="DA605" s="43"/>
      <c r="DB605" s="43"/>
      <c r="DC605" s="43"/>
      <c r="DD605" s="43"/>
      <c r="DE605" s="43"/>
      <c r="DF605" s="43"/>
      <c r="DG605" s="43"/>
      <c r="DH605" s="43"/>
      <c r="DI605" s="43"/>
      <c r="DJ605" s="43"/>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43"/>
      <c r="EJ605" s="43"/>
      <c r="EK605" s="43"/>
      <c r="EL605" s="43"/>
      <c r="EM605" s="43"/>
      <c r="EN605" s="43"/>
      <c r="EO605" s="43"/>
      <c r="EP605" s="43"/>
      <c r="EQ605" s="43"/>
      <c r="ER605" s="43"/>
      <c r="ES605" s="43"/>
      <c r="ET605" s="43"/>
      <c r="EU605" s="43"/>
      <c r="EV605" s="43"/>
      <c r="EW605" s="43"/>
      <c r="EX605" s="43"/>
      <c r="EY605" s="43"/>
      <c r="EZ605" s="43"/>
      <c r="FA605" s="43"/>
      <c r="FB605" s="43"/>
      <c r="FC605" s="43"/>
      <c r="FD605" s="43"/>
      <c r="FE605" s="43"/>
      <c r="FF605" s="43"/>
      <c r="FG605" s="43"/>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43"/>
      <c r="HD605" s="43"/>
      <c r="HE605" s="43"/>
      <c r="HF605" s="43"/>
      <c r="HG605" s="43"/>
      <c r="HH605" s="43"/>
      <c r="HI605" s="43"/>
      <c r="HJ605" s="43"/>
      <c r="HK605" s="43"/>
      <c r="HL605" s="43"/>
      <c r="HM605" s="43"/>
      <c r="HN605" s="43"/>
      <c r="HO605" s="43"/>
      <c r="HP605" s="43"/>
      <c r="HQ605" s="43"/>
      <c r="HR605" s="43"/>
      <c r="HS605" s="43"/>
      <c r="HT605" s="43"/>
      <c r="HU605" s="43"/>
      <c r="HV605" s="43"/>
      <c r="HW605" s="43"/>
      <c r="HX605" s="43"/>
      <c r="HY605" s="43"/>
      <c r="HZ605" s="43"/>
      <c r="IA605" s="43"/>
      <c r="IB605" s="43"/>
      <c r="IC605" s="43"/>
      <c r="ID605" s="43"/>
      <c r="IE605" s="43"/>
      <c r="IF605" s="43"/>
      <c r="IG605" s="43"/>
      <c r="IH605" s="43"/>
      <c r="II605" s="43"/>
      <c r="IJ605" s="43"/>
      <c r="IK605" s="43"/>
      <c r="IL605" s="43"/>
      <c r="IM605" s="43"/>
      <c r="IN605" s="43"/>
      <c r="IO605" s="43"/>
      <c r="IP605" s="43"/>
      <c r="IQ605" s="43"/>
      <c r="IR605" s="43"/>
      <c r="IS605" s="43"/>
      <c r="IT605" s="43"/>
      <c r="IU605" s="43"/>
    </row>
    <row r="606" spans="1:255" ht="16.5">
      <c r="A606" s="569"/>
      <c r="B606" s="570"/>
      <c r="C606" s="570"/>
      <c r="D606" s="570"/>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43"/>
      <c r="CU606" s="43"/>
      <c r="CV606" s="43"/>
      <c r="CW606" s="43"/>
      <c r="CX606" s="43"/>
      <c r="CY606" s="43"/>
      <c r="CZ606" s="43"/>
      <c r="DA606" s="43"/>
      <c r="DB606" s="43"/>
      <c r="DC606" s="43"/>
      <c r="DD606" s="43"/>
      <c r="DE606" s="43"/>
      <c r="DF606" s="43"/>
      <c r="DG606" s="43"/>
      <c r="DH606" s="43"/>
      <c r="DI606" s="43"/>
      <c r="DJ606" s="43"/>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43"/>
      <c r="EJ606" s="43"/>
      <c r="EK606" s="43"/>
      <c r="EL606" s="43"/>
      <c r="EM606" s="43"/>
      <c r="EN606" s="43"/>
      <c r="EO606" s="43"/>
      <c r="EP606" s="43"/>
      <c r="EQ606" s="43"/>
      <c r="ER606" s="43"/>
      <c r="ES606" s="43"/>
      <c r="ET606" s="43"/>
      <c r="EU606" s="43"/>
      <c r="EV606" s="43"/>
      <c r="EW606" s="43"/>
      <c r="EX606" s="43"/>
      <c r="EY606" s="43"/>
      <c r="EZ606" s="43"/>
      <c r="FA606" s="43"/>
      <c r="FB606" s="43"/>
      <c r="FC606" s="43"/>
      <c r="FD606" s="43"/>
      <c r="FE606" s="43"/>
      <c r="FF606" s="43"/>
      <c r="FG606" s="43"/>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43"/>
      <c r="HD606" s="43"/>
      <c r="HE606" s="43"/>
      <c r="HF606" s="43"/>
      <c r="HG606" s="43"/>
      <c r="HH606" s="43"/>
      <c r="HI606" s="43"/>
      <c r="HJ606" s="43"/>
      <c r="HK606" s="43"/>
      <c r="HL606" s="43"/>
      <c r="HM606" s="43"/>
      <c r="HN606" s="43"/>
      <c r="HO606" s="43"/>
      <c r="HP606" s="43"/>
      <c r="HQ606" s="43"/>
      <c r="HR606" s="43"/>
      <c r="HS606" s="43"/>
      <c r="HT606" s="43"/>
      <c r="HU606" s="43"/>
      <c r="HV606" s="43"/>
      <c r="HW606" s="43"/>
      <c r="HX606" s="43"/>
      <c r="HY606" s="43"/>
      <c r="HZ606" s="43"/>
      <c r="IA606" s="43"/>
      <c r="IB606" s="43"/>
      <c r="IC606" s="43"/>
      <c r="ID606" s="43"/>
      <c r="IE606" s="43"/>
      <c r="IF606" s="43"/>
      <c r="IG606" s="43"/>
      <c r="IH606" s="43"/>
      <c r="II606" s="43"/>
      <c r="IJ606" s="43"/>
      <c r="IK606" s="43"/>
      <c r="IL606" s="43"/>
      <c r="IM606" s="43"/>
      <c r="IN606" s="43"/>
      <c r="IO606" s="43"/>
      <c r="IP606" s="43"/>
      <c r="IQ606" s="43"/>
      <c r="IR606" s="43"/>
      <c r="IS606" s="43"/>
      <c r="IT606" s="43"/>
      <c r="IU606" s="43"/>
    </row>
    <row r="607" spans="1:255" ht="16.5">
      <c r="A607" s="569"/>
      <c r="B607" s="570"/>
      <c r="C607" s="570"/>
      <c r="D607" s="570"/>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43"/>
      <c r="CU607" s="43"/>
      <c r="CV607" s="43"/>
      <c r="CW607" s="43"/>
      <c r="CX607" s="43"/>
      <c r="CY607" s="43"/>
      <c r="CZ607" s="43"/>
      <c r="DA607" s="43"/>
      <c r="DB607" s="43"/>
      <c r="DC607" s="43"/>
      <c r="DD607" s="43"/>
      <c r="DE607" s="43"/>
      <c r="DF607" s="43"/>
      <c r="DG607" s="43"/>
      <c r="DH607" s="43"/>
      <c r="DI607" s="43"/>
      <c r="DJ607" s="43"/>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43"/>
      <c r="EJ607" s="43"/>
      <c r="EK607" s="43"/>
      <c r="EL607" s="43"/>
      <c r="EM607" s="43"/>
      <c r="EN607" s="43"/>
      <c r="EO607" s="43"/>
      <c r="EP607" s="43"/>
      <c r="EQ607" s="43"/>
      <c r="ER607" s="43"/>
      <c r="ES607" s="43"/>
      <c r="ET607" s="43"/>
      <c r="EU607" s="43"/>
      <c r="EV607" s="43"/>
      <c r="EW607" s="43"/>
      <c r="EX607" s="43"/>
      <c r="EY607" s="43"/>
      <c r="EZ607" s="43"/>
      <c r="FA607" s="43"/>
      <c r="FB607" s="43"/>
      <c r="FC607" s="43"/>
      <c r="FD607" s="43"/>
      <c r="FE607" s="43"/>
      <c r="FF607" s="43"/>
      <c r="FG607" s="43"/>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43"/>
      <c r="HD607" s="43"/>
      <c r="HE607" s="43"/>
      <c r="HF607" s="43"/>
      <c r="HG607" s="43"/>
      <c r="HH607" s="43"/>
      <c r="HI607" s="43"/>
      <c r="HJ607" s="43"/>
      <c r="HK607" s="43"/>
      <c r="HL607" s="43"/>
      <c r="HM607" s="43"/>
      <c r="HN607" s="43"/>
      <c r="HO607" s="43"/>
      <c r="HP607" s="43"/>
      <c r="HQ607" s="43"/>
      <c r="HR607" s="43"/>
      <c r="HS607" s="43"/>
      <c r="HT607" s="43"/>
      <c r="HU607" s="43"/>
      <c r="HV607" s="43"/>
      <c r="HW607" s="43"/>
      <c r="HX607" s="43"/>
      <c r="HY607" s="43"/>
      <c r="HZ607" s="43"/>
      <c r="IA607" s="43"/>
      <c r="IB607" s="43"/>
      <c r="IC607" s="43"/>
      <c r="ID607" s="43"/>
      <c r="IE607" s="43"/>
      <c r="IF607" s="43"/>
      <c r="IG607" s="43"/>
      <c r="IH607" s="43"/>
      <c r="II607" s="43"/>
      <c r="IJ607" s="43"/>
      <c r="IK607" s="43"/>
      <c r="IL607" s="43"/>
      <c r="IM607" s="43"/>
      <c r="IN607" s="43"/>
      <c r="IO607" s="43"/>
      <c r="IP607" s="43"/>
      <c r="IQ607" s="43"/>
      <c r="IR607" s="43"/>
      <c r="IS607" s="43"/>
      <c r="IT607" s="43"/>
      <c r="IU607" s="43"/>
    </row>
    <row r="608" spans="1:255" ht="16.5">
      <c r="A608" s="569"/>
      <c r="B608" s="570"/>
      <c r="C608" s="570"/>
      <c r="D608" s="570"/>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43"/>
      <c r="CU608" s="43"/>
      <c r="CV608" s="43"/>
      <c r="CW608" s="43"/>
      <c r="CX608" s="43"/>
      <c r="CY608" s="43"/>
      <c r="CZ608" s="43"/>
      <c r="DA608" s="43"/>
      <c r="DB608" s="43"/>
      <c r="DC608" s="43"/>
      <c r="DD608" s="43"/>
      <c r="DE608" s="43"/>
      <c r="DF608" s="43"/>
      <c r="DG608" s="43"/>
      <c r="DH608" s="43"/>
      <c r="DI608" s="43"/>
      <c r="DJ608" s="43"/>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43"/>
      <c r="EJ608" s="43"/>
      <c r="EK608" s="43"/>
      <c r="EL608" s="43"/>
      <c r="EM608" s="43"/>
      <c r="EN608" s="43"/>
      <c r="EO608" s="43"/>
      <c r="EP608" s="43"/>
      <c r="EQ608" s="43"/>
      <c r="ER608" s="43"/>
      <c r="ES608" s="43"/>
      <c r="ET608" s="43"/>
      <c r="EU608" s="43"/>
      <c r="EV608" s="43"/>
      <c r="EW608" s="43"/>
      <c r="EX608" s="43"/>
      <c r="EY608" s="43"/>
      <c r="EZ608" s="43"/>
      <c r="FA608" s="43"/>
      <c r="FB608" s="43"/>
      <c r="FC608" s="43"/>
      <c r="FD608" s="43"/>
      <c r="FE608" s="43"/>
      <c r="FF608" s="43"/>
      <c r="FG608" s="43"/>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43"/>
      <c r="HD608" s="43"/>
      <c r="HE608" s="43"/>
      <c r="HF608" s="43"/>
      <c r="HG608" s="43"/>
      <c r="HH608" s="43"/>
      <c r="HI608" s="43"/>
      <c r="HJ608" s="43"/>
      <c r="HK608" s="43"/>
      <c r="HL608" s="43"/>
      <c r="HM608" s="43"/>
      <c r="HN608" s="43"/>
      <c r="HO608" s="43"/>
      <c r="HP608" s="43"/>
      <c r="HQ608" s="43"/>
      <c r="HR608" s="43"/>
      <c r="HS608" s="43"/>
      <c r="HT608" s="43"/>
      <c r="HU608" s="43"/>
      <c r="HV608" s="43"/>
      <c r="HW608" s="43"/>
      <c r="HX608" s="43"/>
      <c r="HY608" s="43"/>
      <c r="HZ608" s="43"/>
      <c r="IA608" s="43"/>
      <c r="IB608" s="43"/>
      <c r="IC608" s="43"/>
      <c r="ID608" s="43"/>
      <c r="IE608" s="43"/>
      <c r="IF608" s="43"/>
      <c r="IG608" s="43"/>
      <c r="IH608" s="43"/>
      <c r="II608" s="43"/>
      <c r="IJ608" s="43"/>
      <c r="IK608" s="43"/>
      <c r="IL608" s="43"/>
      <c r="IM608" s="43"/>
      <c r="IN608" s="43"/>
      <c r="IO608" s="43"/>
      <c r="IP608" s="43"/>
      <c r="IQ608" s="43"/>
      <c r="IR608" s="43"/>
      <c r="IS608" s="43"/>
      <c r="IT608" s="43"/>
      <c r="IU608" s="43"/>
    </row>
    <row r="609" spans="1:255" ht="16.5">
      <c r="A609" s="569"/>
      <c r="B609" s="570"/>
      <c r="C609" s="570"/>
      <c r="D609" s="570"/>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43"/>
      <c r="CU609" s="43"/>
      <c r="CV609" s="43"/>
      <c r="CW609" s="43"/>
      <c r="CX609" s="43"/>
      <c r="CY609" s="43"/>
      <c r="CZ609" s="43"/>
      <c r="DA609" s="43"/>
      <c r="DB609" s="43"/>
      <c r="DC609" s="43"/>
      <c r="DD609" s="43"/>
      <c r="DE609" s="43"/>
      <c r="DF609" s="43"/>
      <c r="DG609" s="43"/>
      <c r="DH609" s="43"/>
      <c r="DI609" s="43"/>
      <c r="DJ609" s="43"/>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43"/>
      <c r="EJ609" s="43"/>
      <c r="EK609" s="43"/>
      <c r="EL609" s="43"/>
      <c r="EM609" s="43"/>
      <c r="EN609" s="43"/>
      <c r="EO609" s="43"/>
      <c r="EP609" s="43"/>
      <c r="EQ609" s="43"/>
      <c r="ER609" s="43"/>
      <c r="ES609" s="43"/>
      <c r="ET609" s="43"/>
      <c r="EU609" s="43"/>
      <c r="EV609" s="43"/>
      <c r="EW609" s="43"/>
      <c r="EX609" s="43"/>
      <c r="EY609" s="43"/>
      <c r="EZ609" s="43"/>
      <c r="FA609" s="43"/>
      <c r="FB609" s="43"/>
      <c r="FC609" s="43"/>
      <c r="FD609" s="43"/>
      <c r="FE609" s="43"/>
      <c r="FF609" s="43"/>
      <c r="FG609" s="43"/>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43"/>
      <c r="HD609" s="43"/>
      <c r="HE609" s="43"/>
      <c r="HF609" s="43"/>
      <c r="HG609" s="43"/>
      <c r="HH609" s="43"/>
      <c r="HI609" s="43"/>
      <c r="HJ609" s="43"/>
      <c r="HK609" s="43"/>
      <c r="HL609" s="43"/>
      <c r="HM609" s="43"/>
      <c r="HN609" s="43"/>
      <c r="HO609" s="43"/>
      <c r="HP609" s="43"/>
      <c r="HQ609" s="43"/>
      <c r="HR609" s="43"/>
      <c r="HS609" s="43"/>
      <c r="HT609" s="43"/>
      <c r="HU609" s="43"/>
      <c r="HV609" s="43"/>
      <c r="HW609" s="43"/>
      <c r="HX609" s="43"/>
      <c r="HY609" s="43"/>
      <c r="HZ609" s="43"/>
      <c r="IA609" s="43"/>
      <c r="IB609" s="43"/>
      <c r="IC609" s="43"/>
      <c r="ID609" s="43"/>
      <c r="IE609" s="43"/>
      <c r="IF609" s="43"/>
      <c r="IG609" s="43"/>
      <c r="IH609" s="43"/>
      <c r="II609" s="43"/>
      <c r="IJ609" s="43"/>
      <c r="IK609" s="43"/>
      <c r="IL609" s="43"/>
      <c r="IM609" s="43"/>
      <c r="IN609" s="43"/>
      <c r="IO609" s="43"/>
      <c r="IP609" s="43"/>
      <c r="IQ609" s="43"/>
      <c r="IR609" s="43"/>
      <c r="IS609" s="43"/>
      <c r="IT609" s="43"/>
      <c r="IU609" s="43"/>
    </row>
    <row r="610" spans="1:255" ht="16.5">
      <c r="A610" s="569"/>
      <c r="B610" s="570"/>
      <c r="C610" s="570"/>
      <c r="D610" s="570"/>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43"/>
      <c r="CU610" s="43"/>
      <c r="CV610" s="43"/>
      <c r="CW610" s="43"/>
      <c r="CX610" s="43"/>
      <c r="CY610" s="43"/>
      <c r="CZ610" s="43"/>
      <c r="DA610" s="43"/>
      <c r="DB610" s="43"/>
      <c r="DC610" s="43"/>
      <c r="DD610" s="43"/>
      <c r="DE610" s="43"/>
      <c r="DF610" s="43"/>
      <c r="DG610" s="43"/>
      <c r="DH610" s="43"/>
      <c r="DI610" s="43"/>
      <c r="DJ610" s="43"/>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43"/>
      <c r="EJ610" s="43"/>
      <c r="EK610" s="43"/>
      <c r="EL610" s="43"/>
      <c r="EM610" s="43"/>
      <c r="EN610" s="43"/>
      <c r="EO610" s="43"/>
      <c r="EP610" s="43"/>
      <c r="EQ610" s="43"/>
      <c r="ER610" s="43"/>
      <c r="ES610" s="43"/>
      <c r="ET610" s="43"/>
      <c r="EU610" s="43"/>
      <c r="EV610" s="43"/>
      <c r="EW610" s="43"/>
      <c r="EX610" s="43"/>
      <c r="EY610" s="43"/>
      <c r="EZ610" s="43"/>
      <c r="FA610" s="43"/>
      <c r="FB610" s="43"/>
      <c r="FC610" s="43"/>
      <c r="FD610" s="43"/>
      <c r="FE610" s="43"/>
      <c r="FF610" s="43"/>
      <c r="FG610" s="43"/>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43"/>
      <c r="HD610" s="43"/>
      <c r="HE610" s="43"/>
      <c r="HF610" s="43"/>
      <c r="HG610" s="43"/>
      <c r="HH610" s="43"/>
      <c r="HI610" s="43"/>
      <c r="HJ610" s="43"/>
      <c r="HK610" s="43"/>
      <c r="HL610" s="43"/>
      <c r="HM610" s="43"/>
      <c r="HN610" s="43"/>
      <c r="HO610" s="43"/>
      <c r="HP610" s="43"/>
      <c r="HQ610" s="43"/>
      <c r="HR610" s="43"/>
      <c r="HS610" s="43"/>
      <c r="HT610" s="43"/>
      <c r="HU610" s="43"/>
      <c r="HV610" s="43"/>
      <c r="HW610" s="43"/>
      <c r="HX610" s="43"/>
      <c r="HY610" s="43"/>
      <c r="HZ610" s="43"/>
      <c r="IA610" s="43"/>
      <c r="IB610" s="43"/>
      <c r="IC610" s="43"/>
      <c r="ID610" s="43"/>
      <c r="IE610" s="43"/>
      <c r="IF610" s="43"/>
      <c r="IG610" s="43"/>
      <c r="IH610" s="43"/>
      <c r="II610" s="43"/>
      <c r="IJ610" s="43"/>
      <c r="IK610" s="43"/>
      <c r="IL610" s="43"/>
      <c r="IM610" s="43"/>
      <c r="IN610" s="43"/>
      <c r="IO610" s="43"/>
      <c r="IP610" s="43"/>
      <c r="IQ610" s="43"/>
      <c r="IR610" s="43"/>
      <c r="IS610" s="43"/>
      <c r="IT610" s="43"/>
      <c r="IU610" s="43"/>
    </row>
    <row r="611" spans="1:255" ht="15" customHeight="1">
      <c r="A611" s="569"/>
      <c r="B611" s="570"/>
      <c r="C611" s="570"/>
      <c r="D611" s="570"/>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43"/>
      <c r="CU611" s="43"/>
      <c r="CV611" s="43"/>
      <c r="CW611" s="43"/>
      <c r="CX611" s="43"/>
      <c r="CY611" s="43"/>
      <c r="CZ611" s="43"/>
      <c r="DA611" s="43"/>
      <c r="DB611" s="43"/>
      <c r="DC611" s="43"/>
      <c r="DD611" s="43"/>
      <c r="DE611" s="43"/>
      <c r="DF611" s="43"/>
      <c r="DG611" s="43"/>
      <c r="DH611" s="43"/>
      <c r="DI611" s="43"/>
      <c r="DJ611" s="43"/>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43"/>
      <c r="EJ611" s="43"/>
      <c r="EK611" s="43"/>
      <c r="EL611" s="43"/>
      <c r="EM611" s="43"/>
      <c r="EN611" s="43"/>
      <c r="EO611" s="43"/>
      <c r="EP611" s="43"/>
      <c r="EQ611" s="43"/>
      <c r="ER611" s="43"/>
      <c r="ES611" s="43"/>
      <c r="ET611" s="43"/>
      <c r="EU611" s="43"/>
      <c r="EV611" s="43"/>
      <c r="EW611" s="43"/>
      <c r="EX611" s="43"/>
      <c r="EY611" s="43"/>
      <c r="EZ611" s="43"/>
      <c r="FA611" s="43"/>
      <c r="FB611" s="43"/>
      <c r="FC611" s="43"/>
      <c r="FD611" s="43"/>
      <c r="FE611" s="43"/>
      <c r="FF611" s="43"/>
      <c r="FG611" s="43"/>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43"/>
      <c r="HD611" s="43"/>
      <c r="HE611" s="43"/>
      <c r="HF611" s="43"/>
      <c r="HG611" s="43"/>
      <c r="HH611" s="43"/>
      <c r="HI611" s="43"/>
      <c r="HJ611" s="43"/>
      <c r="HK611" s="43"/>
      <c r="HL611" s="43"/>
      <c r="HM611" s="43"/>
      <c r="HN611" s="43"/>
      <c r="HO611" s="43"/>
      <c r="HP611" s="43"/>
      <c r="HQ611" s="43"/>
      <c r="HR611" s="43"/>
      <c r="HS611" s="43"/>
      <c r="HT611" s="43"/>
      <c r="HU611" s="43"/>
      <c r="HV611" s="43"/>
      <c r="HW611" s="43"/>
      <c r="HX611" s="43"/>
      <c r="HY611" s="43"/>
      <c r="HZ611" s="43"/>
      <c r="IA611" s="43"/>
      <c r="IB611" s="43"/>
      <c r="IC611" s="43"/>
      <c r="ID611" s="43"/>
      <c r="IE611" s="43"/>
      <c r="IF611" s="43"/>
      <c r="IG611" s="43"/>
      <c r="IH611" s="43"/>
      <c r="II611" s="43"/>
      <c r="IJ611" s="43"/>
      <c r="IK611" s="43"/>
      <c r="IL611" s="43"/>
      <c r="IM611" s="43"/>
      <c r="IN611" s="43"/>
      <c r="IO611" s="43"/>
      <c r="IP611" s="43"/>
      <c r="IQ611" s="43"/>
      <c r="IR611" s="43"/>
      <c r="IS611" s="43"/>
      <c r="IT611" s="43"/>
      <c r="IU611" s="43"/>
    </row>
    <row r="612" spans="1:255" ht="15" customHeight="1">
      <c r="A612" s="569"/>
      <c r="B612" s="570"/>
      <c r="C612" s="570"/>
      <c r="D612" s="570"/>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43"/>
      <c r="CU612" s="43"/>
      <c r="CV612" s="43"/>
      <c r="CW612" s="43"/>
      <c r="CX612" s="43"/>
      <c r="CY612" s="43"/>
      <c r="CZ612" s="43"/>
      <c r="DA612" s="43"/>
      <c r="DB612" s="43"/>
      <c r="DC612" s="43"/>
      <c r="DD612" s="43"/>
      <c r="DE612" s="43"/>
      <c r="DF612" s="43"/>
      <c r="DG612" s="43"/>
      <c r="DH612" s="43"/>
      <c r="DI612" s="43"/>
      <c r="DJ612" s="43"/>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43"/>
      <c r="EJ612" s="43"/>
      <c r="EK612" s="43"/>
      <c r="EL612" s="43"/>
      <c r="EM612" s="43"/>
      <c r="EN612" s="43"/>
      <c r="EO612" s="43"/>
      <c r="EP612" s="43"/>
      <c r="EQ612" s="43"/>
      <c r="ER612" s="43"/>
      <c r="ES612" s="43"/>
      <c r="ET612" s="43"/>
      <c r="EU612" s="43"/>
      <c r="EV612" s="43"/>
      <c r="EW612" s="43"/>
      <c r="EX612" s="43"/>
      <c r="EY612" s="43"/>
      <c r="EZ612" s="43"/>
      <c r="FA612" s="43"/>
      <c r="FB612" s="43"/>
      <c r="FC612" s="43"/>
      <c r="FD612" s="43"/>
      <c r="FE612" s="43"/>
      <c r="FF612" s="43"/>
      <c r="FG612" s="43"/>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43"/>
      <c r="HD612" s="43"/>
      <c r="HE612" s="43"/>
      <c r="HF612" s="43"/>
      <c r="HG612" s="43"/>
      <c r="HH612" s="43"/>
      <c r="HI612" s="43"/>
      <c r="HJ612" s="43"/>
      <c r="HK612" s="43"/>
      <c r="HL612" s="43"/>
      <c r="HM612" s="43"/>
      <c r="HN612" s="43"/>
      <c r="HO612" s="43"/>
      <c r="HP612" s="43"/>
      <c r="HQ612" s="43"/>
      <c r="HR612" s="43"/>
      <c r="HS612" s="43"/>
      <c r="HT612" s="43"/>
      <c r="HU612" s="43"/>
      <c r="HV612" s="43"/>
      <c r="HW612" s="43"/>
      <c r="HX612" s="43"/>
      <c r="HY612" s="43"/>
      <c r="HZ612" s="43"/>
      <c r="IA612" s="43"/>
      <c r="IB612" s="43"/>
      <c r="IC612" s="43"/>
      <c r="ID612" s="43"/>
      <c r="IE612" s="43"/>
      <c r="IF612" s="43"/>
      <c r="IG612" s="43"/>
      <c r="IH612" s="43"/>
      <c r="II612" s="43"/>
      <c r="IJ612" s="43"/>
      <c r="IK612" s="43"/>
      <c r="IL612" s="43"/>
      <c r="IM612" s="43"/>
      <c r="IN612" s="43"/>
      <c r="IO612" s="43"/>
      <c r="IP612" s="43"/>
      <c r="IQ612" s="43"/>
      <c r="IR612" s="43"/>
      <c r="IS612" s="43"/>
      <c r="IT612" s="43"/>
      <c r="IU612" s="43"/>
    </row>
    <row r="613" spans="1:255" ht="15" customHeight="1">
      <c r="A613" s="569"/>
      <c r="B613" s="570"/>
      <c r="C613" s="570"/>
      <c r="D613" s="570"/>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43"/>
      <c r="CU613" s="43"/>
      <c r="CV613" s="43"/>
      <c r="CW613" s="43"/>
      <c r="CX613" s="43"/>
      <c r="CY613" s="43"/>
      <c r="CZ613" s="43"/>
      <c r="DA613" s="43"/>
      <c r="DB613" s="43"/>
      <c r="DC613" s="43"/>
      <c r="DD613" s="43"/>
      <c r="DE613" s="43"/>
      <c r="DF613" s="43"/>
      <c r="DG613" s="43"/>
      <c r="DH613" s="43"/>
      <c r="DI613" s="43"/>
      <c r="DJ613" s="43"/>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43"/>
      <c r="EJ613" s="43"/>
      <c r="EK613" s="43"/>
      <c r="EL613" s="43"/>
      <c r="EM613" s="43"/>
      <c r="EN613" s="43"/>
      <c r="EO613" s="43"/>
      <c r="EP613" s="43"/>
      <c r="EQ613" s="43"/>
      <c r="ER613" s="43"/>
      <c r="ES613" s="43"/>
      <c r="ET613" s="43"/>
      <c r="EU613" s="43"/>
      <c r="EV613" s="43"/>
      <c r="EW613" s="43"/>
      <c r="EX613" s="43"/>
      <c r="EY613" s="43"/>
      <c r="EZ613" s="43"/>
      <c r="FA613" s="43"/>
      <c r="FB613" s="43"/>
      <c r="FC613" s="43"/>
      <c r="FD613" s="43"/>
      <c r="FE613" s="43"/>
      <c r="FF613" s="43"/>
      <c r="FG613" s="43"/>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43"/>
      <c r="HD613" s="43"/>
      <c r="HE613" s="43"/>
      <c r="HF613" s="43"/>
      <c r="HG613" s="43"/>
      <c r="HH613" s="43"/>
      <c r="HI613" s="43"/>
      <c r="HJ613" s="43"/>
      <c r="HK613" s="43"/>
      <c r="HL613" s="43"/>
      <c r="HM613" s="43"/>
      <c r="HN613" s="43"/>
      <c r="HO613" s="43"/>
      <c r="HP613" s="43"/>
      <c r="HQ613" s="43"/>
      <c r="HR613" s="43"/>
      <c r="HS613" s="43"/>
      <c r="HT613" s="43"/>
      <c r="HU613" s="43"/>
      <c r="HV613" s="43"/>
      <c r="HW613" s="43"/>
      <c r="HX613" s="43"/>
      <c r="HY613" s="43"/>
      <c r="HZ613" s="43"/>
      <c r="IA613" s="43"/>
      <c r="IB613" s="43"/>
      <c r="IC613" s="43"/>
      <c r="ID613" s="43"/>
      <c r="IE613" s="43"/>
      <c r="IF613" s="43"/>
      <c r="IG613" s="43"/>
      <c r="IH613" s="43"/>
      <c r="II613" s="43"/>
      <c r="IJ613" s="43"/>
      <c r="IK613" s="43"/>
      <c r="IL613" s="43"/>
      <c r="IM613" s="43"/>
      <c r="IN613" s="43"/>
      <c r="IO613" s="43"/>
      <c r="IP613" s="43"/>
      <c r="IQ613" s="43"/>
      <c r="IR613" s="43"/>
      <c r="IS613" s="43"/>
      <c r="IT613" s="43"/>
      <c r="IU613" s="43"/>
    </row>
    <row r="614" spans="1:255" ht="15" customHeight="1">
      <c r="A614" s="569"/>
      <c r="B614" s="570"/>
      <c r="C614" s="570"/>
      <c r="D614" s="570"/>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43"/>
      <c r="CU614" s="43"/>
      <c r="CV614" s="43"/>
      <c r="CW614" s="43"/>
      <c r="CX614" s="43"/>
      <c r="CY614" s="43"/>
      <c r="CZ614" s="43"/>
      <c r="DA614" s="43"/>
      <c r="DB614" s="43"/>
      <c r="DC614" s="43"/>
      <c r="DD614" s="43"/>
      <c r="DE614" s="43"/>
      <c r="DF614" s="43"/>
      <c r="DG614" s="43"/>
      <c r="DH614" s="43"/>
      <c r="DI614" s="43"/>
      <c r="DJ614" s="43"/>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43"/>
      <c r="EJ614" s="43"/>
      <c r="EK614" s="43"/>
      <c r="EL614" s="43"/>
      <c r="EM614" s="43"/>
      <c r="EN614" s="43"/>
      <c r="EO614" s="43"/>
      <c r="EP614" s="43"/>
      <c r="EQ614" s="43"/>
      <c r="ER614" s="43"/>
      <c r="ES614" s="43"/>
      <c r="ET614" s="43"/>
      <c r="EU614" s="43"/>
      <c r="EV614" s="43"/>
      <c r="EW614" s="43"/>
      <c r="EX614" s="43"/>
      <c r="EY614" s="43"/>
      <c r="EZ614" s="43"/>
      <c r="FA614" s="43"/>
      <c r="FB614" s="43"/>
      <c r="FC614" s="43"/>
      <c r="FD614" s="43"/>
      <c r="FE614" s="43"/>
      <c r="FF614" s="43"/>
      <c r="FG614" s="43"/>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43"/>
      <c r="HD614" s="43"/>
      <c r="HE614" s="43"/>
      <c r="HF614" s="43"/>
      <c r="HG614" s="43"/>
      <c r="HH614" s="43"/>
      <c r="HI614" s="43"/>
      <c r="HJ614" s="43"/>
      <c r="HK614" s="43"/>
      <c r="HL614" s="43"/>
      <c r="HM614" s="43"/>
      <c r="HN614" s="43"/>
      <c r="HO614" s="43"/>
      <c r="HP614" s="43"/>
      <c r="HQ614" s="43"/>
      <c r="HR614" s="43"/>
      <c r="HS614" s="43"/>
      <c r="HT614" s="43"/>
      <c r="HU614" s="43"/>
      <c r="HV614" s="43"/>
      <c r="HW614" s="43"/>
      <c r="HX614" s="43"/>
      <c r="HY614" s="43"/>
      <c r="HZ614" s="43"/>
      <c r="IA614" s="43"/>
      <c r="IB614" s="43"/>
      <c r="IC614" s="43"/>
      <c r="ID614" s="43"/>
      <c r="IE614" s="43"/>
      <c r="IF614" s="43"/>
      <c r="IG614" s="43"/>
      <c r="IH614" s="43"/>
      <c r="II614" s="43"/>
      <c r="IJ614" s="43"/>
      <c r="IK614" s="43"/>
      <c r="IL614" s="43"/>
      <c r="IM614" s="43"/>
      <c r="IN614" s="43"/>
      <c r="IO614" s="43"/>
      <c r="IP614" s="43"/>
      <c r="IQ614" s="43"/>
      <c r="IR614" s="43"/>
      <c r="IS614" s="43"/>
      <c r="IT614" s="43"/>
      <c r="IU614" s="43"/>
    </row>
    <row r="615" spans="1:255" ht="15" customHeight="1">
      <c r="A615" s="569"/>
      <c r="B615" s="570"/>
      <c r="C615" s="570"/>
      <c r="D615" s="570"/>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43"/>
      <c r="CU615" s="43"/>
      <c r="CV615" s="43"/>
      <c r="CW615" s="43"/>
      <c r="CX615" s="43"/>
      <c r="CY615" s="43"/>
      <c r="CZ615" s="43"/>
      <c r="DA615" s="43"/>
      <c r="DB615" s="43"/>
      <c r="DC615" s="43"/>
      <c r="DD615" s="43"/>
      <c r="DE615" s="43"/>
      <c r="DF615" s="43"/>
      <c r="DG615" s="43"/>
      <c r="DH615" s="43"/>
      <c r="DI615" s="43"/>
      <c r="DJ615" s="43"/>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43"/>
      <c r="EJ615" s="43"/>
      <c r="EK615" s="43"/>
      <c r="EL615" s="43"/>
      <c r="EM615" s="43"/>
      <c r="EN615" s="43"/>
      <c r="EO615" s="43"/>
      <c r="EP615" s="43"/>
      <c r="EQ615" s="43"/>
      <c r="ER615" s="43"/>
      <c r="ES615" s="43"/>
      <c r="ET615" s="43"/>
      <c r="EU615" s="43"/>
      <c r="EV615" s="43"/>
      <c r="EW615" s="43"/>
      <c r="EX615" s="43"/>
      <c r="EY615" s="43"/>
      <c r="EZ615" s="43"/>
      <c r="FA615" s="43"/>
      <c r="FB615" s="43"/>
      <c r="FC615" s="43"/>
      <c r="FD615" s="43"/>
      <c r="FE615" s="43"/>
      <c r="FF615" s="43"/>
      <c r="FG615" s="43"/>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43"/>
      <c r="HD615" s="43"/>
      <c r="HE615" s="43"/>
      <c r="HF615" s="43"/>
      <c r="HG615" s="43"/>
      <c r="HH615" s="43"/>
      <c r="HI615" s="43"/>
      <c r="HJ615" s="43"/>
      <c r="HK615" s="43"/>
      <c r="HL615" s="43"/>
      <c r="HM615" s="43"/>
      <c r="HN615" s="43"/>
      <c r="HO615" s="43"/>
      <c r="HP615" s="43"/>
      <c r="HQ615" s="43"/>
      <c r="HR615" s="43"/>
      <c r="HS615" s="43"/>
      <c r="HT615" s="43"/>
      <c r="HU615" s="43"/>
      <c r="HV615" s="43"/>
      <c r="HW615" s="43"/>
      <c r="HX615" s="43"/>
      <c r="HY615" s="43"/>
      <c r="HZ615" s="43"/>
      <c r="IA615" s="43"/>
      <c r="IB615" s="43"/>
      <c r="IC615" s="43"/>
      <c r="ID615" s="43"/>
      <c r="IE615" s="43"/>
      <c r="IF615" s="43"/>
      <c r="IG615" s="43"/>
      <c r="IH615" s="43"/>
      <c r="II615" s="43"/>
      <c r="IJ615" s="43"/>
      <c r="IK615" s="43"/>
      <c r="IL615" s="43"/>
      <c r="IM615" s="43"/>
      <c r="IN615" s="43"/>
      <c r="IO615" s="43"/>
      <c r="IP615" s="43"/>
      <c r="IQ615" s="43"/>
      <c r="IR615" s="43"/>
      <c r="IS615" s="43"/>
      <c r="IT615" s="43"/>
      <c r="IU615" s="43"/>
    </row>
    <row r="616" spans="1:255" ht="15" customHeight="1">
      <c r="A616" s="569"/>
      <c r="B616" s="570"/>
      <c r="C616" s="570"/>
      <c r="D616" s="570"/>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43"/>
      <c r="CU616" s="43"/>
      <c r="CV616" s="43"/>
      <c r="CW616" s="43"/>
      <c r="CX616" s="43"/>
      <c r="CY616" s="43"/>
      <c r="CZ616" s="43"/>
      <c r="DA616" s="43"/>
      <c r="DB616" s="43"/>
      <c r="DC616" s="43"/>
      <c r="DD616" s="43"/>
      <c r="DE616" s="43"/>
      <c r="DF616" s="43"/>
      <c r="DG616" s="43"/>
      <c r="DH616" s="43"/>
      <c r="DI616" s="43"/>
      <c r="DJ616" s="43"/>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43"/>
      <c r="EJ616" s="43"/>
      <c r="EK616" s="43"/>
      <c r="EL616" s="43"/>
      <c r="EM616" s="43"/>
      <c r="EN616" s="43"/>
      <c r="EO616" s="43"/>
      <c r="EP616" s="43"/>
      <c r="EQ616" s="43"/>
      <c r="ER616" s="43"/>
      <c r="ES616" s="43"/>
      <c r="ET616" s="43"/>
      <c r="EU616" s="43"/>
      <c r="EV616" s="43"/>
      <c r="EW616" s="43"/>
      <c r="EX616" s="43"/>
      <c r="EY616" s="43"/>
      <c r="EZ616" s="43"/>
      <c r="FA616" s="43"/>
      <c r="FB616" s="43"/>
      <c r="FC616" s="43"/>
      <c r="FD616" s="43"/>
      <c r="FE616" s="43"/>
      <c r="FF616" s="43"/>
      <c r="FG616" s="43"/>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43"/>
      <c r="HD616" s="43"/>
      <c r="HE616" s="43"/>
      <c r="HF616" s="43"/>
      <c r="HG616" s="43"/>
      <c r="HH616" s="43"/>
      <c r="HI616" s="43"/>
      <c r="HJ616" s="43"/>
      <c r="HK616" s="43"/>
      <c r="HL616" s="43"/>
      <c r="HM616" s="43"/>
      <c r="HN616" s="43"/>
      <c r="HO616" s="43"/>
      <c r="HP616" s="43"/>
      <c r="HQ616" s="43"/>
      <c r="HR616" s="43"/>
      <c r="HS616" s="43"/>
      <c r="HT616" s="43"/>
      <c r="HU616" s="43"/>
      <c r="HV616" s="43"/>
      <c r="HW616" s="43"/>
      <c r="HX616" s="43"/>
      <c r="HY616" s="43"/>
      <c r="HZ616" s="43"/>
      <c r="IA616" s="43"/>
      <c r="IB616" s="43"/>
      <c r="IC616" s="43"/>
      <c r="ID616" s="43"/>
      <c r="IE616" s="43"/>
      <c r="IF616" s="43"/>
      <c r="IG616" s="43"/>
      <c r="IH616" s="43"/>
      <c r="II616" s="43"/>
      <c r="IJ616" s="43"/>
      <c r="IK616" s="43"/>
      <c r="IL616" s="43"/>
      <c r="IM616" s="43"/>
      <c r="IN616" s="43"/>
      <c r="IO616" s="43"/>
      <c r="IP616" s="43"/>
      <c r="IQ616" s="43"/>
      <c r="IR616" s="43"/>
      <c r="IS616" s="43"/>
      <c r="IT616" s="43"/>
      <c r="IU616" s="43"/>
    </row>
  </sheetData>
  <phoneticPr fontId="2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135"/>
  <sheetViews>
    <sheetView showGridLines="0" topLeftCell="B1" zoomScaleNormal="100" workbookViewId="0">
      <selection activeCell="I6" sqref="I6"/>
    </sheetView>
  </sheetViews>
  <sheetFormatPr defaultColWidth="9" defaultRowHeight="15.75" customHeight="1"/>
  <cols>
    <col min="1" max="1" width="5.375" style="71" customWidth="1"/>
    <col min="2" max="2" width="6.625" style="78" customWidth="1"/>
    <col min="3" max="3" width="12.5" style="71" customWidth="1"/>
    <col min="4" max="4" width="53.375" style="71" customWidth="1"/>
    <col min="5" max="6" width="18.875" style="78" customWidth="1"/>
    <col min="7" max="7" width="13.625" style="78" bestFit="1" customWidth="1"/>
    <col min="8" max="8" width="16" style="78" customWidth="1"/>
    <col min="9" max="9" width="19.5" style="71" customWidth="1"/>
    <col min="10" max="10" width="11.625" style="71" customWidth="1"/>
    <col min="11" max="11" width="12.375" style="71" customWidth="1"/>
    <col min="12" max="12" width="48" style="71" customWidth="1"/>
    <col min="13" max="13" width="40" style="71" bestFit="1" customWidth="1"/>
    <col min="14" max="256" width="9" style="71" customWidth="1"/>
    <col min="257" max="16384" width="9" style="72"/>
  </cols>
  <sheetData>
    <row r="1" spans="1:13" ht="15.6" customHeight="1">
      <c r="A1" s="42"/>
      <c r="B1" s="44"/>
      <c r="C1" s="790" t="s">
        <v>1122</v>
      </c>
      <c r="D1" s="791"/>
      <c r="E1" s="89"/>
      <c r="F1" s="89"/>
      <c r="G1" s="83"/>
      <c r="H1" s="92" t="s">
        <v>3524</v>
      </c>
      <c r="I1" s="79"/>
      <c r="J1" s="79"/>
      <c r="K1" s="80"/>
      <c r="L1" s="76"/>
      <c r="M1" s="42"/>
    </row>
    <row r="2" spans="1:13" ht="17.100000000000001" customHeight="1">
      <c r="A2" s="42"/>
      <c r="B2" s="44"/>
      <c r="C2" s="791"/>
      <c r="D2" s="791"/>
      <c r="E2" s="89"/>
      <c r="F2" s="18"/>
      <c r="G2" s="25" t="s">
        <v>6</v>
      </c>
      <c r="H2" s="22">
        <f>COUNTIF(G12:G135,"Not POR")</f>
        <v>0</v>
      </c>
      <c r="I2" s="81"/>
      <c r="J2" s="82"/>
      <c r="K2" s="80"/>
      <c r="L2" s="76"/>
      <c r="M2" s="42"/>
    </row>
    <row r="3" spans="1:13" ht="17.100000000000001" customHeight="1">
      <c r="A3" s="42"/>
      <c r="B3" s="44"/>
      <c r="C3" s="791"/>
      <c r="D3" s="791"/>
      <c r="E3" s="89"/>
      <c r="F3" s="18"/>
      <c r="G3" s="33" t="s">
        <v>7</v>
      </c>
      <c r="H3" s="22">
        <f>COUNTIF(G12:G135,"Pending update")</f>
        <v>0</v>
      </c>
      <c r="I3" s="81"/>
      <c r="J3" s="82"/>
      <c r="K3" s="80"/>
      <c r="L3" s="76"/>
      <c r="M3" s="42"/>
    </row>
    <row r="4" spans="1:13" ht="17.100000000000001" customHeight="1">
      <c r="A4" s="42"/>
      <c r="B4" s="44"/>
      <c r="C4" s="791"/>
      <c r="D4" s="791"/>
      <c r="E4" s="89"/>
      <c r="F4" s="18"/>
      <c r="G4" s="31" t="s">
        <v>8</v>
      </c>
      <c r="H4" s="22">
        <f>COUNTIF(G13:G135,"CHN validation")</f>
        <v>0</v>
      </c>
      <c r="I4" s="81"/>
      <c r="J4" s="82"/>
      <c r="K4" s="80"/>
      <c r="L4" s="76"/>
      <c r="M4" s="42"/>
    </row>
    <row r="5" spans="1:13" ht="17.100000000000001" customHeight="1">
      <c r="A5" s="42"/>
      <c r="B5" s="44"/>
      <c r="C5" s="791"/>
      <c r="D5" s="791"/>
      <c r="E5" s="89"/>
      <c r="F5" s="18"/>
      <c r="G5" s="32" t="s">
        <v>9</v>
      </c>
      <c r="H5" s="22">
        <f>COUNTIF(G12:G135,"New Item")</f>
        <v>0</v>
      </c>
      <c r="I5" s="81"/>
      <c r="J5" s="82"/>
      <c r="K5" s="80"/>
      <c r="L5" s="76"/>
      <c r="M5" s="42"/>
    </row>
    <row r="6" spans="1:13" ht="17.100000000000001" customHeight="1">
      <c r="A6" s="42"/>
      <c r="B6" s="44"/>
      <c r="C6" s="791"/>
      <c r="D6" s="791"/>
      <c r="E6" s="89"/>
      <c r="F6" s="18"/>
      <c r="G6" s="84" t="s">
        <v>10</v>
      </c>
      <c r="H6" s="22">
        <f>COUNTIF(G15:G135,"Modified")</f>
        <v>0</v>
      </c>
      <c r="I6" s="81"/>
      <c r="J6" s="82"/>
      <c r="K6" s="80"/>
      <c r="L6" s="76"/>
      <c r="M6" s="42"/>
    </row>
    <row r="7" spans="1:13" ht="17.100000000000001" customHeight="1">
      <c r="A7" s="42"/>
      <c r="B7" s="44"/>
      <c r="C7" s="791"/>
      <c r="D7" s="791"/>
      <c r="E7" s="89"/>
      <c r="F7" s="18"/>
      <c r="G7" s="36" t="s">
        <v>11</v>
      </c>
      <c r="H7" s="22">
        <f>COUNTIF(G12:G135,"Ready")</f>
        <v>123</v>
      </c>
      <c r="I7" s="81"/>
      <c r="J7" s="82"/>
      <c r="K7" s="80"/>
      <c r="L7" s="76"/>
      <c r="M7" s="42"/>
    </row>
    <row r="8" spans="1:13" ht="17.45" customHeight="1" thickBot="1">
      <c r="A8" s="86"/>
      <c r="B8" s="94"/>
      <c r="C8" s="792"/>
      <c r="D8" s="792"/>
      <c r="E8" s="462"/>
      <c r="F8" s="463"/>
      <c r="G8" s="233" t="s">
        <v>12</v>
      </c>
      <c r="H8" s="234">
        <f>COUNTIF(G12:G135,"Not ready")</f>
        <v>1</v>
      </c>
      <c r="I8" s="464"/>
      <c r="J8" s="82"/>
      <c r="K8" s="104"/>
      <c r="L8" s="105"/>
      <c r="M8" s="86"/>
    </row>
    <row r="9" spans="1:13" ht="31.5">
      <c r="A9" s="393" t="s">
        <v>13</v>
      </c>
      <c r="B9" s="394" t="s">
        <v>14</v>
      </c>
      <c r="C9" s="394" t="s">
        <v>15</v>
      </c>
      <c r="D9" s="394" t="s">
        <v>16</v>
      </c>
      <c r="E9" s="394" t="s">
        <v>2567</v>
      </c>
      <c r="F9" s="394" t="s">
        <v>2568</v>
      </c>
      <c r="G9" s="394" t="s">
        <v>17</v>
      </c>
      <c r="H9" s="394" t="s">
        <v>1123</v>
      </c>
      <c r="I9" s="394" t="s">
        <v>18</v>
      </c>
      <c r="J9" s="394" t="s">
        <v>19</v>
      </c>
      <c r="K9" s="394" t="s">
        <v>20</v>
      </c>
      <c r="L9" s="394" t="s">
        <v>21</v>
      </c>
      <c r="M9" s="395" t="s">
        <v>22</v>
      </c>
    </row>
    <row r="10" spans="1:13" ht="16.5" customHeight="1">
      <c r="A10" s="396">
        <v>1</v>
      </c>
      <c r="B10" s="237" t="s">
        <v>23</v>
      </c>
      <c r="C10" s="238" t="s">
        <v>26</v>
      </c>
      <c r="D10" s="397" t="s">
        <v>27</v>
      </c>
      <c r="E10" s="694" t="s">
        <v>2970</v>
      </c>
      <c r="F10" s="694" t="s">
        <v>2969</v>
      </c>
      <c r="G10" s="399" t="s">
        <v>11</v>
      </c>
      <c r="H10" s="398"/>
      <c r="I10" s="240"/>
      <c r="J10" s="465"/>
      <c r="K10" s="407" t="s">
        <v>28</v>
      </c>
      <c r="L10" s="465"/>
      <c r="M10" s="466"/>
    </row>
    <row r="11" spans="1:13" ht="16.5" customHeight="1">
      <c r="A11" s="396">
        <v>2</v>
      </c>
      <c r="B11" s="237" t="s">
        <v>23</v>
      </c>
      <c r="C11" s="238" t="s">
        <v>26</v>
      </c>
      <c r="D11" s="397" t="s">
        <v>29</v>
      </c>
      <c r="E11" s="398"/>
      <c r="F11" s="398"/>
      <c r="G11" s="399" t="s">
        <v>11</v>
      </c>
      <c r="H11" s="398"/>
      <c r="I11" s="240"/>
      <c r="J11" s="465"/>
      <c r="K11" s="407" t="s">
        <v>30</v>
      </c>
      <c r="L11" s="465"/>
      <c r="M11" s="466"/>
    </row>
    <row r="12" spans="1:13" ht="16.5" customHeight="1">
      <c r="A12" s="396">
        <v>3</v>
      </c>
      <c r="B12" s="237" t="s">
        <v>23</v>
      </c>
      <c r="C12" s="238" t="s">
        <v>24</v>
      </c>
      <c r="D12" s="238" t="s">
        <v>2244</v>
      </c>
      <c r="E12" s="398"/>
      <c r="F12" s="398"/>
      <c r="G12" s="399" t="s">
        <v>11</v>
      </c>
      <c r="H12" s="398"/>
      <c r="I12" s="239"/>
      <c r="J12" s="239"/>
      <c r="K12" s="239"/>
      <c r="L12" s="239"/>
      <c r="M12" s="467"/>
    </row>
    <row r="13" spans="1:13" ht="16.5" customHeight="1">
      <c r="A13" s="396">
        <v>4</v>
      </c>
      <c r="B13" s="237" t="s">
        <v>23</v>
      </c>
      <c r="C13" s="238" t="s">
        <v>31</v>
      </c>
      <c r="D13" s="238" t="s">
        <v>32</v>
      </c>
      <c r="E13" s="398"/>
      <c r="F13" s="398"/>
      <c r="G13" s="399" t="s">
        <v>11</v>
      </c>
      <c r="H13" s="398"/>
      <c r="I13" s="240"/>
      <c r="J13" s="407" t="s">
        <v>33</v>
      </c>
      <c r="K13" s="400"/>
      <c r="L13" s="465"/>
      <c r="M13" s="466"/>
    </row>
    <row r="14" spans="1:13" ht="16.5" customHeight="1">
      <c r="A14" s="396">
        <v>5</v>
      </c>
      <c r="B14" s="237" t="s">
        <v>23</v>
      </c>
      <c r="C14" s="238" t="s">
        <v>26</v>
      </c>
      <c r="D14" s="397" t="s">
        <v>34</v>
      </c>
      <c r="E14" s="398"/>
      <c r="F14" s="398"/>
      <c r="G14" s="197" t="s">
        <v>11</v>
      </c>
      <c r="H14" s="398"/>
      <c r="I14" s="240"/>
      <c r="J14" s="400"/>
      <c r="K14" s="400"/>
      <c r="L14" s="195"/>
      <c r="M14" s="466"/>
    </row>
    <row r="15" spans="1:13" ht="16.5" customHeight="1">
      <c r="A15" s="396">
        <v>6</v>
      </c>
      <c r="B15" s="237" t="s">
        <v>23</v>
      </c>
      <c r="C15" s="238" t="s">
        <v>24</v>
      </c>
      <c r="D15" s="238" t="s">
        <v>35</v>
      </c>
      <c r="E15" s="398"/>
      <c r="F15" s="199"/>
      <c r="G15" s="197" t="s">
        <v>11</v>
      </c>
      <c r="H15" s="196"/>
      <c r="I15" s="413" t="s">
        <v>36</v>
      </c>
      <c r="J15" s="465"/>
      <c r="K15" s="400"/>
      <c r="L15" s="468" t="s">
        <v>1467</v>
      </c>
      <c r="M15" s="466"/>
    </row>
    <row r="16" spans="1:13" ht="16.5" customHeight="1">
      <c r="A16" s="396">
        <v>7</v>
      </c>
      <c r="B16" s="237" t="s">
        <v>23</v>
      </c>
      <c r="C16" s="238" t="s">
        <v>24</v>
      </c>
      <c r="D16" s="238" t="s">
        <v>37</v>
      </c>
      <c r="E16" s="398"/>
      <c r="F16" s="398"/>
      <c r="G16" s="197" t="s">
        <v>11</v>
      </c>
      <c r="H16" s="398"/>
      <c r="I16" s="402"/>
      <c r="J16" s="465"/>
      <c r="K16" s="465"/>
      <c r="L16" s="465"/>
      <c r="M16" s="466"/>
    </row>
    <row r="17" spans="1:13" ht="16.5" customHeight="1">
      <c r="A17" s="396">
        <v>8</v>
      </c>
      <c r="B17" s="237" t="s">
        <v>23</v>
      </c>
      <c r="C17" s="238" t="s">
        <v>24</v>
      </c>
      <c r="D17" s="450" t="s">
        <v>38</v>
      </c>
      <c r="E17" s="398"/>
      <c r="F17" s="398"/>
      <c r="G17" s="399" t="s">
        <v>11</v>
      </c>
      <c r="H17" s="398"/>
      <c r="I17" s="413" t="s">
        <v>39</v>
      </c>
      <c r="J17" s="465"/>
      <c r="K17" s="465"/>
      <c r="L17" s="465"/>
      <c r="M17" s="466"/>
    </row>
    <row r="18" spans="1:13" ht="16.5" customHeight="1">
      <c r="A18" s="396">
        <v>9</v>
      </c>
      <c r="B18" s="237" t="s">
        <v>23</v>
      </c>
      <c r="C18" s="238" t="s">
        <v>24</v>
      </c>
      <c r="D18" s="450" t="s">
        <v>40</v>
      </c>
      <c r="E18" s="398"/>
      <c r="F18" s="398"/>
      <c r="G18" s="399" t="s">
        <v>11</v>
      </c>
      <c r="H18" s="398"/>
      <c r="I18" s="413" t="s">
        <v>41</v>
      </c>
      <c r="J18" s="465"/>
      <c r="K18" s="465"/>
      <c r="L18" s="465"/>
      <c r="M18" s="466"/>
    </row>
    <row r="19" spans="1:13" ht="16.5" customHeight="1">
      <c r="A19" s="396">
        <v>10</v>
      </c>
      <c r="B19" s="237" t="s">
        <v>23</v>
      </c>
      <c r="C19" s="238" t="s">
        <v>24</v>
      </c>
      <c r="D19" s="397" t="s">
        <v>42</v>
      </c>
      <c r="E19" s="398"/>
      <c r="F19" s="398"/>
      <c r="G19" s="399" t="s">
        <v>11</v>
      </c>
      <c r="H19" s="398"/>
      <c r="I19" s="413" t="s">
        <v>43</v>
      </c>
      <c r="J19" s="465"/>
      <c r="K19" s="465"/>
      <c r="L19" s="465"/>
      <c r="M19" s="466"/>
    </row>
    <row r="20" spans="1:13" ht="16.5" customHeight="1">
      <c r="A20" s="396">
        <v>11</v>
      </c>
      <c r="B20" s="237" t="s">
        <v>23</v>
      </c>
      <c r="C20" s="238" t="s">
        <v>24</v>
      </c>
      <c r="D20" s="397" t="s">
        <v>44</v>
      </c>
      <c r="E20" s="398"/>
      <c r="F20" s="398"/>
      <c r="G20" s="399" t="s">
        <v>11</v>
      </c>
      <c r="H20" s="398"/>
      <c r="I20" s="413" t="s">
        <v>45</v>
      </c>
      <c r="J20" s="465"/>
      <c r="K20" s="465"/>
      <c r="L20" s="465"/>
      <c r="M20" s="466"/>
    </row>
    <row r="21" spans="1:13" ht="16.5" customHeight="1">
      <c r="A21" s="396">
        <v>12</v>
      </c>
      <c r="B21" s="237" t="s">
        <v>23</v>
      </c>
      <c r="C21" s="238" t="s">
        <v>24</v>
      </c>
      <c r="D21" s="397" t="s">
        <v>46</v>
      </c>
      <c r="E21" s="398"/>
      <c r="F21" s="398"/>
      <c r="G21" s="399" t="s">
        <v>11</v>
      </c>
      <c r="H21" s="398"/>
      <c r="I21" s="413" t="s">
        <v>47</v>
      </c>
      <c r="J21" s="465"/>
      <c r="K21" s="465"/>
      <c r="L21" s="465"/>
      <c r="M21" s="466"/>
    </row>
    <row r="22" spans="1:13" ht="16.5" customHeight="1">
      <c r="A22" s="396">
        <v>13</v>
      </c>
      <c r="B22" s="237" t="s">
        <v>23</v>
      </c>
      <c r="C22" s="238" t="s">
        <v>24</v>
      </c>
      <c r="D22" s="397" t="s">
        <v>48</v>
      </c>
      <c r="E22" s="398"/>
      <c r="F22" s="398"/>
      <c r="G22" s="399" t="s">
        <v>11</v>
      </c>
      <c r="H22" s="398"/>
      <c r="I22" s="413" t="s">
        <v>49</v>
      </c>
      <c r="J22" s="465"/>
      <c r="K22" s="465"/>
      <c r="L22" s="465"/>
      <c r="M22" s="466"/>
    </row>
    <row r="23" spans="1:13" ht="16.5" customHeight="1">
      <c r="A23" s="396">
        <v>14</v>
      </c>
      <c r="B23" s="237" t="s">
        <v>23</v>
      </c>
      <c r="C23" s="238" t="s">
        <v>24</v>
      </c>
      <c r="D23" s="397" t="s">
        <v>50</v>
      </c>
      <c r="E23" s="398"/>
      <c r="F23" s="398"/>
      <c r="G23" s="399" t="s">
        <v>11</v>
      </c>
      <c r="H23" s="398"/>
      <c r="I23" s="413" t="s">
        <v>51</v>
      </c>
      <c r="J23" s="465"/>
      <c r="K23" s="465"/>
      <c r="L23" s="465"/>
      <c r="M23" s="466"/>
    </row>
    <row r="24" spans="1:13" ht="16.5" customHeight="1">
      <c r="A24" s="396">
        <v>15</v>
      </c>
      <c r="B24" s="237" t="s">
        <v>23</v>
      </c>
      <c r="C24" s="238" t="s">
        <v>24</v>
      </c>
      <c r="D24" s="397" t="s">
        <v>1889</v>
      </c>
      <c r="E24" s="398"/>
      <c r="F24" s="398"/>
      <c r="G24" s="399" t="s">
        <v>11</v>
      </c>
      <c r="H24" s="398"/>
      <c r="I24" s="240"/>
      <c r="J24" s="400"/>
      <c r="K24" s="400"/>
      <c r="L24" s="407"/>
      <c r="M24" s="467"/>
    </row>
    <row r="25" spans="1:13" ht="16.5" customHeight="1">
      <c r="A25" s="396">
        <v>16</v>
      </c>
      <c r="B25" s="237" t="s">
        <v>23</v>
      </c>
      <c r="C25" s="238" t="s">
        <v>52</v>
      </c>
      <c r="D25" s="397" t="s">
        <v>2190</v>
      </c>
      <c r="E25" s="398"/>
      <c r="F25" s="398"/>
      <c r="G25" s="399" t="s">
        <v>11</v>
      </c>
      <c r="H25" s="398"/>
      <c r="I25" s="240"/>
      <c r="J25" s="465"/>
      <c r="K25" s="465"/>
      <c r="L25" s="493" t="s">
        <v>2213</v>
      </c>
      <c r="M25" s="467" t="s">
        <v>1952</v>
      </c>
    </row>
    <row r="26" spans="1:13" ht="16.5" customHeight="1">
      <c r="A26" s="396">
        <v>17</v>
      </c>
      <c r="B26" s="237" t="s">
        <v>23</v>
      </c>
      <c r="C26" s="450" t="s">
        <v>53</v>
      </c>
      <c r="D26" s="397" t="s">
        <v>2057</v>
      </c>
      <c r="E26" s="398"/>
      <c r="F26" s="398"/>
      <c r="G26" s="399" t="s">
        <v>11</v>
      </c>
      <c r="H26" s="398"/>
      <c r="I26" s="240"/>
      <c r="J26" s="465"/>
      <c r="K26" s="465"/>
      <c r="L26" s="403" t="s">
        <v>1441</v>
      </c>
      <c r="M26" s="467"/>
    </row>
    <row r="27" spans="1:13" ht="16.5" customHeight="1">
      <c r="A27" s="396">
        <v>18</v>
      </c>
      <c r="B27" s="685" t="s">
        <v>23</v>
      </c>
      <c r="C27" s="687" t="s">
        <v>53</v>
      </c>
      <c r="D27" s="397" t="s">
        <v>2942</v>
      </c>
      <c r="E27" s="686"/>
      <c r="F27" s="686"/>
      <c r="G27" s="399" t="s">
        <v>11</v>
      </c>
      <c r="H27" s="686"/>
      <c r="I27" s="240"/>
      <c r="J27" s="465"/>
      <c r="K27" s="465"/>
      <c r="L27" s="403" t="s">
        <v>2097</v>
      </c>
      <c r="M27" s="467"/>
    </row>
    <row r="28" spans="1:13" ht="16.5" customHeight="1">
      <c r="A28" s="396">
        <v>19</v>
      </c>
      <c r="B28" s="237" t="s">
        <v>23</v>
      </c>
      <c r="C28" s="450" t="s">
        <v>53</v>
      </c>
      <c r="D28" s="397" t="s">
        <v>56</v>
      </c>
      <c r="E28" s="398"/>
      <c r="F28" s="398"/>
      <c r="G28" s="399" t="s">
        <v>11</v>
      </c>
      <c r="H28" s="398"/>
      <c r="I28" s="240"/>
      <c r="J28" s="465"/>
      <c r="K28" s="465"/>
      <c r="L28" s="407" t="s">
        <v>1815</v>
      </c>
      <c r="M28" s="467"/>
    </row>
    <row r="29" spans="1:13" ht="16.5" customHeight="1">
      <c r="A29" s="396">
        <v>20</v>
      </c>
      <c r="B29" s="237" t="s">
        <v>23</v>
      </c>
      <c r="C29" s="450" t="s">
        <v>53</v>
      </c>
      <c r="D29" s="397" t="s">
        <v>58</v>
      </c>
      <c r="E29" s="398"/>
      <c r="F29" s="398"/>
      <c r="G29" s="399" t="s">
        <v>11</v>
      </c>
      <c r="H29" s="398"/>
      <c r="I29" s="240"/>
      <c r="J29" s="465"/>
      <c r="K29" s="465"/>
      <c r="L29" s="407" t="s">
        <v>2665</v>
      </c>
      <c r="M29" s="404"/>
    </row>
    <row r="30" spans="1:13" ht="16.5" customHeight="1">
      <c r="A30" s="396">
        <v>21</v>
      </c>
      <c r="B30" s="237" t="s">
        <v>23</v>
      </c>
      <c r="C30" s="450" t="s">
        <v>53</v>
      </c>
      <c r="D30" s="397" t="s">
        <v>60</v>
      </c>
      <c r="E30" s="398"/>
      <c r="F30" s="398"/>
      <c r="G30" s="399" t="s">
        <v>11</v>
      </c>
      <c r="H30" s="398"/>
      <c r="I30" s="240"/>
      <c r="J30" s="465"/>
      <c r="K30" s="465"/>
      <c r="L30" s="407" t="s">
        <v>2883</v>
      </c>
      <c r="M30" s="404"/>
    </row>
    <row r="31" spans="1:13" ht="16.5" customHeight="1">
      <c r="A31" s="396">
        <v>22</v>
      </c>
      <c r="B31" s="237" t="s">
        <v>23</v>
      </c>
      <c r="C31" s="450" t="s">
        <v>53</v>
      </c>
      <c r="D31" s="397" t="s">
        <v>61</v>
      </c>
      <c r="E31" s="398"/>
      <c r="F31" s="398"/>
      <c r="G31" s="469" t="s">
        <v>12</v>
      </c>
      <c r="H31" s="398"/>
      <c r="I31" s="240"/>
      <c r="J31" s="465"/>
      <c r="K31" s="465"/>
      <c r="L31" s="407" t="s">
        <v>2214</v>
      </c>
      <c r="M31" s="404"/>
    </row>
    <row r="32" spans="1:13" ht="16.5" customHeight="1">
      <c r="A32" s="396">
        <v>23</v>
      </c>
      <c r="B32" s="237" t="s">
        <v>23</v>
      </c>
      <c r="C32" s="450" t="s">
        <v>63</v>
      </c>
      <c r="D32" s="397" t="s">
        <v>2744</v>
      </c>
      <c r="E32" s="237" t="s">
        <v>65</v>
      </c>
      <c r="F32" s="237" t="s">
        <v>65</v>
      </c>
      <c r="G32" s="399" t="s">
        <v>11</v>
      </c>
      <c r="H32" s="398"/>
      <c r="I32" s="240"/>
      <c r="J32" s="465"/>
      <c r="K32" s="400"/>
      <c r="L32" s="407" t="s">
        <v>1573</v>
      </c>
      <c r="M32" s="467"/>
    </row>
    <row r="33" spans="1:13" ht="16.5" customHeight="1">
      <c r="A33" s="396">
        <v>24</v>
      </c>
      <c r="B33" s="237" t="s">
        <v>23</v>
      </c>
      <c r="C33" s="450" t="s">
        <v>63</v>
      </c>
      <c r="D33" s="397" t="s">
        <v>2745</v>
      </c>
      <c r="E33" s="237" t="s">
        <v>66</v>
      </c>
      <c r="F33" s="237" t="s">
        <v>66</v>
      </c>
      <c r="G33" s="399" t="s">
        <v>11</v>
      </c>
      <c r="H33" s="398"/>
      <c r="I33" s="240"/>
      <c r="J33" s="465"/>
      <c r="K33" s="465"/>
      <c r="L33" s="493" t="s">
        <v>2059</v>
      </c>
      <c r="M33" s="404"/>
    </row>
    <row r="34" spans="1:13" ht="16.5" customHeight="1">
      <c r="A34" s="396">
        <v>25</v>
      </c>
      <c r="B34" s="237" t="s">
        <v>23</v>
      </c>
      <c r="C34" s="450" t="s">
        <v>63</v>
      </c>
      <c r="D34" s="397" t="s">
        <v>67</v>
      </c>
      <c r="E34" s="237" t="s">
        <v>68</v>
      </c>
      <c r="F34" s="237" t="s">
        <v>68</v>
      </c>
      <c r="G34" s="399" t="s">
        <v>11</v>
      </c>
      <c r="H34" s="398"/>
      <c r="I34" s="240"/>
      <c r="J34" s="465"/>
      <c r="K34" s="465"/>
      <c r="L34" s="468" t="s">
        <v>2669</v>
      </c>
      <c r="M34" s="404"/>
    </row>
    <row r="35" spans="1:13" ht="16.5" customHeight="1">
      <c r="A35" s="396">
        <v>26</v>
      </c>
      <c r="B35" s="237" t="s">
        <v>23</v>
      </c>
      <c r="C35" s="450" t="s">
        <v>63</v>
      </c>
      <c r="D35" s="397" t="s">
        <v>2670</v>
      </c>
      <c r="E35" s="237" t="s">
        <v>69</v>
      </c>
      <c r="F35" s="237" t="s">
        <v>69</v>
      </c>
      <c r="G35" s="399" t="s">
        <v>2702</v>
      </c>
      <c r="H35" s="398"/>
      <c r="I35" s="240"/>
      <c r="J35" s="465"/>
      <c r="K35" s="465"/>
      <c r="L35" s="407" t="s">
        <v>2681</v>
      </c>
      <c r="M35" s="404"/>
    </row>
    <row r="36" spans="1:13" ht="16.5" customHeight="1">
      <c r="A36" s="396">
        <v>27</v>
      </c>
      <c r="B36" s="237" t="s">
        <v>23</v>
      </c>
      <c r="C36" s="450" t="s">
        <v>63</v>
      </c>
      <c r="D36" s="397" t="s">
        <v>70</v>
      </c>
      <c r="E36" s="237" t="s">
        <v>71</v>
      </c>
      <c r="F36" s="237" t="s">
        <v>71</v>
      </c>
      <c r="G36" s="399" t="s">
        <v>11</v>
      </c>
      <c r="H36" s="398"/>
      <c r="I36" s="240"/>
      <c r="J36" s="465"/>
      <c r="K36" s="465"/>
      <c r="L36" s="468" t="s">
        <v>1656</v>
      </c>
      <c r="M36" s="404"/>
    </row>
    <row r="37" spans="1:13" ht="16.5" customHeight="1">
      <c r="A37" s="396">
        <v>28</v>
      </c>
      <c r="B37" s="237" t="s">
        <v>23</v>
      </c>
      <c r="C37" s="450" t="s">
        <v>63</v>
      </c>
      <c r="D37" s="397" t="s">
        <v>72</v>
      </c>
      <c r="E37" s="398"/>
      <c r="F37" s="398"/>
      <c r="G37" s="399" t="s">
        <v>11</v>
      </c>
      <c r="H37" s="398"/>
      <c r="I37" s="240"/>
      <c r="J37" s="465"/>
      <c r="K37" s="465"/>
      <c r="L37" s="468" t="s">
        <v>1657</v>
      </c>
      <c r="M37" s="404"/>
    </row>
    <row r="38" spans="1:13" ht="16.5" customHeight="1">
      <c r="A38" s="396">
        <v>29</v>
      </c>
      <c r="B38" s="237" t="s">
        <v>23</v>
      </c>
      <c r="C38" s="450" t="s">
        <v>63</v>
      </c>
      <c r="D38" s="397" t="s">
        <v>73</v>
      </c>
      <c r="E38" s="398"/>
      <c r="F38" s="398"/>
      <c r="G38" s="399" t="s">
        <v>11</v>
      </c>
      <c r="H38" s="398"/>
      <c r="I38" s="240"/>
      <c r="J38" s="465"/>
      <c r="K38" s="465"/>
      <c r="L38" s="468" t="s">
        <v>1658</v>
      </c>
      <c r="M38" s="404"/>
    </row>
    <row r="39" spans="1:13" ht="16.5" customHeight="1">
      <c r="A39" s="396">
        <v>30</v>
      </c>
      <c r="B39" s="237" t="s">
        <v>23</v>
      </c>
      <c r="C39" s="450" t="s">
        <v>63</v>
      </c>
      <c r="D39" s="397" t="s">
        <v>74</v>
      </c>
      <c r="E39" s="237" t="s">
        <v>75</v>
      </c>
      <c r="F39" s="237" t="s">
        <v>75</v>
      </c>
      <c r="G39" s="399" t="s">
        <v>11</v>
      </c>
      <c r="H39" s="398"/>
      <c r="I39" s="240"/>
      <c r="J39" s="465"/>
      <c r="K39" s="465"/>
      <c r="L39" s="468" t="s">
        <v>1659</v>
      </c>
      <c r="M39" s="404"/>
    </row>
    <row r="40" spans="1:13" ht="16.5" customHeight="1">
      <c r="A40" s="396">
        <v>31</v>
      </c>
      <c r="B40" s="237" t="s">
        <v>23</v>
      </c>
      <c r="C40" s="450" t="s">
        <v>63</v>
      </c>
      <c r="D40" s="397" t="s">
        <v>76</v>
      </c>
      <c r="E40" s="237" t="s">
        <v>77</v>
      </c>
      <c r="F40" s="237" t="s">
        <v>77</v>
      </c>
      <c r="G40" s="399" t="s">
        <v>11</v>
      </c>
      <c r="H40" s="398"/>
      <c r="I40" s="240"/>
      <c r="J40" s="465"/>
      <c r="K40" s="465"/>
      <c r="L40" s="407" t="s">
        <v>1660</v>
      </c>
      <c r="M40" s="404"/>
    </row>
    <row r="41" spans="1:13" ht="16.5" customHeight="1">
      <c r="A41" s="396">
        <v>32</v>
      </c>
      <c r="B41" s="237" t="s">
        <v>23</v>
      </c>
      <c r="C41" s="450" t="s">
        <v>63</v>
      </c>
      <c r="D41" s="397" t="s">
        <v>78</v>
      </c>
      <c r="E41" s="237" t="s">
        <v>79</v>
      </c>
      <c r="F41" s="237" t="s">
        <v>79</v>
      </c>
      <c r="G41" s="399" t="s">
        <v>11</v>
      </c>
      <c r="H41" s="398"/>
      <c r="I41" s="240"/>
      <c r="J41" s="465"/>
      <c r="K41" s="465"/>
      <c r="L41" s="407" t="s">
        <v>1661</v>
      </c>
      <c r="M41" s="404"/>
    </row>
    <row r="42" spans="1:13" ht="16.5" customHeight="1">
      <c r="A42" s="396">
        <v>33</v>
      </c>
      <c r="B42" s="237" t="s">
        <v>23</v>
      </c>
      <c r="C42" s="450" t="s">
        <v>63</v>
      </c>
      <c r="D42" s="397" t="s">
        <v>80</v>
      </c>
      <c r="E42" s="237" t="s">
        <v>81</v>
      </c>
      <c r="F42" s="237" t="s">
        <v>81</v>
      </c>
      <c r="G42" s="399" t="s">
        <v>11</v>
      </c>
      <c r="H42" s="398"/>
      <c r="I42" s="240"/>
      <c r="J42" s="465"/>
      <c r="K42" s="465"/>
      <c r="L42" s="407" t="s">
        <v>1662</v>
      </c>
      <c r="M42" s="404"/>
    </row>
    <row r="43" spans="1:13" ht="16.5" customHeight="1">
      <c r="A43" s="396">
        <v>34</v>
      </c>
      <c r="B43" s="237" t="s">
        <v>23</v>
      </c>
      <c r="C43" s="450" t="s">
        <v>63</v>
      </c>
      <c r="D43" s="397" t="s">
        <v>82</v>
      </c>
      <c r="E43" s="237" t="s">
        <v>83</v>
      </c>
      <c r="F43" s="237" t="s">
        <v>83</v>
      </c>
      <c r="G43" s="399" t="s">
        <v>11</v>
      </c>
      <c r="H43" s="398"/>
      <c r="I43" s="240"/>
      <c r="J43" s="465"/>
      <c r="K43" s="465"/>
      <c r="L43" s="468" t="s">
        <v>1675</v>
      </c>
      <c r="M43" s="404"/>
    </row>
    <row r="44" spans="1:13" ht="16.5" customHeight="1">
      <c r="A44" s="396">
        <v>35</v>
      </c>
      <c r="B44" s="237" t="s">
        <v>23</v>
      </c>
      <c r="C44" s="450" t="s">
        <v>63</v>
      </c>
      <c r="D44" s="397" t="s">
        <v>84</v>
      </c>
      <c r="E44" s="237" t="s">
        <v>85</v>
      </c>
      <c r="F44" s="237" t="s">
        <v>85</v>
      </c>
      <c r="G44" s="399" t="s">
        <v>11</v>
      </c>
      <c r="H44" s="398"/>
      <c r="I44" s="240"/>
      <c r="J44" s="465"/>
      <c r="K44" s="465"/>
      <c r="L44" s="407" t="s">
        <v>1663</v>
      </c>
      <c r="M44" s="404"/>
    </row>
    <row r="45" spans="1:13" ht="16.5" customHeight="1">
      <c r="A45" s="396">
        <v>36</v>
      </c>
      <c r="B45" s="237" t="s">
        <v>23</v>
      </c>
      <c r="C45" s="450" t="s">
        <v>63</v>
      </c>
      <c r="D45" s="397" t="s">
        <v>86</v>
      </c>
      <c r="E45" s="237" t="s">
        <v>87</v>
      </c>
      <c r="F45" s="237" t="s">
        <v>87</v>
      </c>
      <c r="G45" s="399" t="s">
        <v>11</v>
      </c>
      <c r="H45" s="398"/>
      <c r="I45" s="240"/>
      <c r="J45" s="465"/>
      <c r="K45" s="465"/>
      <c r="L45" s="407" t="s">
        <v>1676</v>
      </c>
      <c r="M45" s="404"/>
    </row>
    <row r="46" spans="1:13" ht="16.5" customHeight="1">
      <c r="A46" s="396">
        <v>37</v>
      </c>
      <c r="B46" s="237" t="s">
        <v>23</v>
      </c>
      <c r="C46" s="450" t="s">
        <v>63</v>
      </c>
      <c r="D46" s="397" t="s">
        <v>88</v>
      </c>
      <c r="E46" s="237" t="s">
        <v>89</v>
      </c>
      <c r="F46" s="237" t="s">
        <v>89</v>
      </c>
      <c r="G46" s="399" t="s">
        <v>11</v>
      </c>
      <c r="H46" s="398"/>
      <c r="I46" s="240"/>
      <c r="J46" s="465"/>
      <c r="K46" s="465"/>
      <c r="L46" s="407" t="s">
        <v>1664</v>
      </c>
      <c r="M46" s="404"/>
    </row>
    <row r="47" spans="1:13" ht="16.5" customHeight="1">
      <c r="A47" s="396">
        <v>38</v>
      </c>
      <c r="B47" s="237" t="s">
        <v>23</v>
      </c>
      <c r="C47" s="450" t="s">
        <v>63</v>
      </c>
      <c r="D47" s="397" t="s">
        <v>90</v>
      </c>
      <c r="E47" s="237" t="s">
        <v>89</v>
      </c>
      <c r="F47" s="237" t="s">
        <v>89</v>
      </c>
      <c r="G47" s="399" t="s">
        <v>11</v>
      </c>
      <c r="H47" s="398"/>
      <c r="I47" s="240"/>
      <c r="J47" s="465"/>
      <c r="K47" s="465"/>
      <c r="L47" s="468" t="s">
        <v>1665</v>
      </c>
      <c r="M47" s="404"/>
    </row>
    <row r="48" spans="1:13" ht="16.5" customHeight="1">
      <c r="A48" s="396">
        <v>39</v>
      </c>
      <c r="B48" s="237" t="s">
        <v>23</v>
      </c>
      <c r="C48" s="450" t="s">
        <v>63</v>
      </c>
      <c r="D48" s="397" t="s">
        <v>91</v>
      </c>
      <c r="E48" s="237" t="s">
        <v>87</v>
      </c>
      <c r="F48" s="237" t="s">
        <v>87</v>
      </c>
      <c r="G48" s="399" t="s">
        <v>11</v>
      </c>
      <c r="H48" s="398"/>
      <c r="I48" s="240"/>
      <c r="J48" s="465"/>
      <c r="K48" s="465"/>
      <c r="L48" s="468" t="s">
        <v>1666</v>
      </c>
      <c r="M48" s="404"/>
    </row>
    <row r="49" spans="1:13" ht="16.5" customHeight="1">
      <c r="A49" s="396">
        <v>40</v>
      </c>
      <c r="B49" s="237" t="s">
        <v>23</v>
      </c>
      <c r="C49" s="450" t="s">
        <v>63</v>
      </c>
      <c r="D49" s="397" t="s">
        <v>92</v>
      </c>
      <c r="E49" s="237" t="s">
        <v>87</v>
      </c>
      <c r="F49" s="237" t="s">
        <v>87</v>
      </c>
      <c r="G49" s="399" t="s">
        <v>11</v>
      </c>
      <c r="H49" s="398"/>
      <c r="I49" s="240"/>
      <c r="J49" s="465"/>
      <c r="K49" s="465"/>
      <c r="L49" s="468" t="s">
        <v>1666</v>
      </c>
      <c r="M49" s="404"/>
    </row>
    <row r="50" spans="1:13" ht="16.5" customHeight="1">
      <c r="A50" s="396">
        <v>41</v>
      </c>
      <c r="B50" s="237" t="s">
        <v>23</v>
      </c>
      <c r="C50" s="450" t="s">
        <v>63</v>
      </c>
      <c r="D50" s="397" t="s">
        <v>93</v>
      </c>
      <c r="E50" s="237" t="s">
        <v>87</v>
      </c>
      <c r="F50" s="237" t="s">
        <v>87</v>
      </c>
      <c r="G50" s="399" t="s">
        <v>11</v>
      </c>
      <c r="H50" s="398"/>
      <c r="I50" s="240"/>
      <c r="J50" s="465"/>
      <c r="K50" s="465"/>
      <c r="L50" s="468" t="s">
        <v>1665</v>
      </c>
      <c r="M50" s="404"/>
    </row>
    <row r="51" spans="1:13" ht="16.5" customHeight="1">
      <c r="A51" s="396">
        <v>42</v>
      </c>
      <c r="B51" s="237" t="s">
        <v>23</v>
      </c>
      <c r="C51" s="450" t="s">
        <v>63</v>
      </c>
      <c r="D51" s="397" t="s">
        <v>94</v>
      </c>
      <c r="E51" s="237" t="s">
        <v>87</v>
      </c>
      <c r="F51" s="237" t="s">
        <v>87</v>
      </c>
      <c r="G51" s="399" t="s">
        <v>11</v>
      </c>
      <c r="H51" s="398"/>
      <c r="I51" s="240"/>
      <c r="J51" s="465"/>
      <c r="K51" s="465"/>
      <c r="L51" s="407" t="s">
        <v>1667</v>
      </c>
      <c r="M51" s="404"/>
    </row>
    <row r="52" spans="1:13" ht="16.5" customHeight="1">
      <c r="A52" s="396">
        <v>43</v>
      </c>
      <c r="B52" s="237" t="s">
        <v>23</v>
      </c>
      <c r="C52" s="450" t="s">
        <v>63</v>
      </c>
      <c r="D52" s="397" t="s">
        <v>95</v>
      </c>
      <c r="E52" s="237" t="s">
        <v>96</v>
      </c>
      <c r="F52" s="237" t="s">
        <v>96</v>
      </c>
      <c r="G52" s="399" t="s">
        <v>11</v>
      </c>
      <c r="H52" s="398"/>
      <c r="I52" s="240"/>
      <c r="J52" s="465"/>
      <c r="K52" s="465"/>
      <c r="L52" s="468" t="s">
        <v>1677</v>
      </c>
      <c r="M52" s="404"/>
    </row>
    <row r="53" spans="1:13" ht="16.5" customHeight="1">
      <c r="A53" s="396">
        <v>44</v>
      </c>
      <c r="B53" s="237" t="s">
        <v>23</v>
      </c>
      <c r="C53" s="450" t="s">
        <v>63</v>
      </c>
      <c r="D53" s="397" t="s">
        <v>97</v>
      </c>
      <c r="E53" s="237" t="s">
        <v>98</v>
      </c>
      <c r="F53" s="237" t="s">
        <v>98</v>
      </c>
      <c r="G53" s="399" t="s">
        <v>11</v>
      </c>
      <c r="H53" s="398"/>
      <c r="I53" s="240"/>
      <c r="J53" s="465"/>
      <c r="K53" s="465"/>
      <c r="L53" s="468" t="s">
        <v>1677</v>
      </c>
      <c r="M53" s="404"/>
    </row>
    <row r="54" spans="1:13" ht="16.5" customHeight="1">
      <c r="A54" s="396">
        <v>45</v>
      </c>
      <c r="B54" s="237" t="s">
        <v>23</v>
      </c>
      <c r="C54" s="450" t="s">
        <v>63</v>
      </c>
      <c r="D54" s="397" t="s">
        <v>2741</v>
      </c>
      <c r="E54" s="237" t="s">
        <v>100</v>
      </c>
      <c r="F54" s="237" t="s">
        <v>100</v>
      </c>
      <c r="G54" s="399" t="s">
        <v>11</v>
      </c>
      <c r="H54" s="398"/>
      <c r="I54" s="240"/>
      <c r="J54" s="465"/>
      <c r="K54" s="465"/>
      <c r="L54" s="468" t="s">
        <v>101</v>
      </c>
      <c r="M54" s="404"/>
    </row>
    <row r="55" spans="1:13" ht="16.5" customHeight="1">
      <c r="A55" s="396">
        <v>46</v>
      </c>
      <c r="B55" s="237" t="s">
        <v>23</v>
      </c>
      <c r="C55" s="450" t="s">
        <v>63</v>
      </c>
      <c r="D55" s="397" t="s">
        <v>102</v>
      </c>
      <c r="E55" s="237" t="s">
        <v>62</v>
      </c>
      <c r="F55" s="237" t="s">
        <v>62</v>
      </c>
      <c r="G55" s="399" t="s">
        <v>11</v>
      </c>
      <c r="H55" s="398"/>
      <c r="I55" s="240"/>
      <c r="J55" s="465"/>
      <c r="K55" s="465"/>
      <c r="L55" s="468" t="s">
        <v>101</v>
      </c>
      <c r="M55" s="404"/>
    </row>
    <row r="56" spans="1:13" ht="16.5" customHeight="1">
      <c r="A56" s="396">
        <v>47</v>
      </c>
      <c r="B56" s="237" t="s">
        <v>23</v>
      </c>
      <c r="C56" s="450" t="s">
        <v>63</v>
      </c>
      <c r="D56" s="397" t="s">
        <v>103</v>
      </c>
      <c r="E56" s="237" t="s">
        <v>104</v>
      </c>
      <c r="F56" s="237" t="s">
        <v>104</v>
      </c>
      <c r="G56" s="399" t="s">
        <v>11</v>
      </c>
      <c r="H56" s="398"/>
      <c r="I56" s="240"/>
      <c r="J56" s="465"/>
      <c r="K56" s="465"/>
      <c r="L56" s="468" t="s">
        <v>101</v>
      </c>
      <c r="M56" s="404"/>
    </row>
    <row r="57" spans="1:13" ht="16.5" customHeight="1">
      <c r="A57" s="396">
        <v>48</v>
      </c>
      <c r="B57" s="237" t="s">
        <v>23</v>
      </c>
      <c r="C57" s="450" t="s">
        <v>63</v>
      </c>
      <c r="D57" s="397" t="s">
        <v>105</v>
      </c>
      <c r="E57" s="237" t="s">
        <v>89</v>
      </c>
      <c r="F57" s="237" t="s">
        <v>89</v>
      </c>
      <c r="G57" s="399" t="s">
        <v>11</v>
      </c>
      <c r="H57" s="398"/>
      <c r="I57" s="240"/>
      <c r="J57" s="465"/>
      <c r="K57" s="465"/>
      <c r="L57" s="468" t="s">
        <v>101</v>
      </c>
      <c r="M57" s="404"/>
    </row>
    <row r="58" spans="1:13" ht="16.5" customHeight="1">
      <c r="A58" s="396">
        <v>49</v>
      </c>
      <c r="B58" s="237" t="s">
        <v>23</v>
      </c>
      <c r="C58" s="450" t="s">
        <v>63</v>
      </c>
      <c r="D58" s="397" t="s">
        <v>106</v>
      </c>
      <c r="E58" s="237" t="s">
        <v>62</v>
      </c>
      <c r="F58" s="237" t="s">
        <v>62</v>
      </c>
      <c r="G58" s="399" t="s">
        <v>11</v>
      </c>
      <c r="H58" s="398"/>
      <c r="I58" s="240"/>
      <c r="J58" s="465"/>
      <c r="K58" s="465"/>
      <c r="L58" s="468" t="s">
        <v>101</v>
      </c>
      <c r="M58" s="404"/>
    </row>
    <row r="59" spans="1:13" ht="16.5" customHeight="1">
      <c r="A59" s="396">
        <v>50</v>
      </c>
      <c r="B59" s="237" t="s">
        <v>23</v>
      </c>
      <c r="C59" s="450" t="s">
        <v>63</v>
      </c>
      <c r="D59" s="397" t="s">
        <v>107</v>
      </c>
      <c r="E59" s="237" t="s">
        <v>71</v>
      </c>
      <c r="F59" s="237" t="s">
        <v>71</v>
      </c>
      <c r="G59" s="399" t="s">
        <v>11</v>
      </c>
      <c r="H59" s="398"/>
      <c r="I59" s="240"/>
      <c r="J59" s="465"/>
      <c r="K59" s="465"/>
      <c r="L59" s="468" t="s">
        <v>101</v>
      </c>
      <c r="M59" s="404"/>
    </row>
    <row r="60" spans="1:13" ht="16.5" customHeight="1">
      <c r="A60" s="396">
        <v>51</v>
      </c>
      <c r="B60" s="237" t="s">
        <v>23</v>
      </c>
      <c r="C60" s="450" t="s">
        <v>63</v>
      </c>
      <c r="D60" s="397" t="s">
        <v>108</v>
      </c>
      <c r="E60" s="237" t="s">
        <v>89</v>
      </c>
      <c r="F60" s="237" t="s">
        <v>89</v>
      </c>
      <c r="G60" s="399" t="s">
        <v>11</v>
      </c>
      <c r="H60" s="398"/>
      <c r="I60" s="240"/>
      <c r="J60" s="465"/>
      <c r="K60" s="465"/>
      <c r="L60" s="468" t="s">
        <v>101</v>
      </c>
      <c r="M60" s="404"/>
    </row>
    <row r="61" spans="1:13" ht="16.5" customHeight="1">
      <c r="A61" s="396">
        <v>52</v>
      </c>
      <c r="B61" s="237" t="s">
        <v>23</v>
      </c>
      <c r="C61" s="450" t="s">
        <v>63</v>
      </c>
      <c r="D61" s="397" t="s">
        <v>109</v>
      </c>
      <c r="E61" s="237" t="s">
        <v>110</v>
      </c>
      <c r="F61" s="237" t="s">
        <v>110</v>
      </c>
      <c r="G61" s="399" t="s">
        <v>11</v>
      </c>
      <c r="H61" s="398"/>
      <c r="I61" s="240"/>
      <c r="J61" s="465"/>
      <c r="K61" s="465"/>
      <c r="L61" s="407" t="s">
        <v>101</v>
      </c>
      <c r="M61" s="404"/>
    </row>
    <row r="62" spans="1:13" ht="16.5" customHeight="1">
      <c r="A62" s="396">
        <v>53</v>
      </c>
      <c r="B62" s="237" t="s">
        <v>23</v>
      </c>
      <c r="C62" s="450" t="s">
        <v>63</v>
      </c>
      <c r="D62" s="397" t="s">
        <v>111</v>
      </c>
      <c r="E62" s="398"/>
      <c r="F62" s="398"/>
      <c r="G62" s="399" t="s">
        <v>11</v>
      </c>
      <c r="H62" s="398"/>
      <c r="I62" s="240"/>
      <c r="J62" s="465"/>
      <c r="K62" s="465"/>
      <c r="L62" s="407" t="s">
        <v>112</v>
      </c>
      <c r="M62" s="404"/>
    </row>
    <row r="63" spans="1:13" ht="16.5" customHeight="1">
      <c r="A63" s="396">
        <v>54</v>
      </c>
      <c r="B63" s="237" t="s">
        <v>23</v>
      </c>
      <c r="C63" s="238" t="s">
        <v>113</v>
      </c>
      <c r="D63" s="397" t="s">
        <v>1124</v>
      </c>
      <c r="E63" s="398"/>
      <c r="F63" s="398"/>
      <c r="G63" s="399" t="s">
        <v>11</v>
      </c>
      <c r="H63" s="398"/>
      <c r="I63" s="240"/>
      <c r="J63" s="407" t="s">
        <v>114</v>
      </c>
      <c r="K63" s="465"/>
      <c r="L63" s="407" t="s">
        <v>115</v>
      </c>
      <c r="M63" s="404"/>
    </row>
    <row r="64" spans="1:13" ht="16.5" customHeight="1">
      <c r="A64" s="396">
        <v>55</v>
      </c>
      <c r="B64" s="237" t="s">
        <v>23</v>
      </c>
      <c r="C64" s="238" t="s">
        <v>113</v>
      </c>
      <c r="D64" s="397" t="s">
        <v>1125</v>
      </c>
      <c r="E64" s="398"/>
      <c r="F64" s="398"/>
      <c r="G64" s="399" t="s">
        <v>11</v>
      </c>
      <c r="H64" s="398"/>
      <c r="I64" s="240"/>
      <c r="J64" s="407" t="s">
        <v>116</v>
      </c>
      <c r="K64" s="465"/>
      <c r="L64" s="407" t="s">
        <v>115</v>
      </c>
      <c r="M64" s="404"/>
    </row>
    <row r="65" spans="1:13" ht="16.5" customHeight="1">
      <c r="A65" s="396">
        <v>56</v>
      </c>
      <c r="B65" s="237" t="s">
        <v>23</v>
      </c>
      <c r="C65" s="238" t="s">
        <v>117</v>
      </c>
      <c r="D65" s="397" t="s">
        <v>118</v>
      </c>
      <c r="E65" s="237" t="s">
        <v>119</v>
      </c>
      <c r="F65" s="237" t="s">
        <v>120</v>
      </c>
      <c r="G65" s="399" t="s">
        <v>11</v>
      </c>
      <c r="H65" s="398"/>
      <c r="I65" s="240"/>
      <c r="J65" s="407" t="s">
        <v>121</v>
      </c>
      <c r="K65" s="465"/>
      <c r="L65" s="465"/>
      <c r="M65" s="404"/>
    </row>
    <row r="66" spans="1:13" ht="16.5" customHeight="1">
      <c r="A66" s="396">
        <v>57</v>
      </c>
      <c r="B66" s="237" t="s">
        <v>23</v>
      </c>
      <c r="C66" s="238" t="s">
        <v>117</v>
      </c>
      <c r="D66" s="397" t="s">
        <v>122</v>
      </c>
      <c r="E66" s="237" t="s">
        <v>120</v>
      </c>
      <c r="F66" s="237" t="s">
        <v>119</v>
      </c>
      <c r="G66" s="399" t="s">
        <v>11</v>
      </c>
      <c r="H66" s="398"/>
      <c r="I66" s="240"/>
      <c r="J66" s="407" t="s">
        <v>123</v>
      </c>
      <c r="K66" s="465"/>
      <c r="L66" s="465"/>
      <c r="M66" s="404"/>
    </row>
    <row r="67" spans="1:13" ht="16.5" customHeight="1">
      <c r="A67" s="396">
        <v>58</v>
      </c>
      <c r="B67" s="237" t="s">
        <v>23</v>
      </c>
      <c r="C67" s="238" t="s">
        <v>117</v>
      </c>
      <c r="D67" s="397" t="s">
        <v>124</v>
      </c>
      <c r="E67" s="237" t="s">
        <v>120</v>
      </c>
      <c r="F67" s="237" t="s">
        <v>120</v>
      </c>
      <c r="G67" s="399" t="s">
        <v>11</v>
      </c>
      <c r="H67" s="398"/>
      <c r="I67" s="240"/>
      <c r="J67" s="407" t="s">
        <v>125</v>
      </c>
      <c r="K67" s="465"/>
      <c r="L67" s="465"/>
      <c r="M67" s="404"/>
    </row>
    <row r="68" spans="1:13" ht="16.5" customHeight="1">
      <c r="A68" s="396">
        <v>59</v>
      </c>
      <c r="B68" s="237" t="s">
        <v>23</v>
      </c>
      <c r="C68" s="238" t="s">
        <v>117</v>
      </c>
      <c r="D68" s="397" t="s">
        <v>126</v>
      </c>
      <c r="E68" s="237" t="s">
        <v>119</v>
      </c>
      <c r="F68" s="237" t="s">
        <v>119</v>
      </c>
      <c r="G68" s="399" t="s">
        <v>11</v>
      </c>
      <c r="H68" s="398"/>
      <c r="I68" s="240"/>
      <c r="J68" s="407" t="s">
        <v>127</v>
      </c>
      <c r="K68" s="465"/>
      <c r="L68" s="465"/>
      <c r="M68" s="404"/>
    </row>
    <row r="69" spans="1:13" ht="16.5" customHeight="1">
      <c r="A69" s="396">
        <v>60</v>
      </c>
      <c r="B69" s="237" t="s">
        <v>23</v>
      </c>
      <c r="C69" s="450" t="s">
        <v>63</v>
      </c>
      <c r="D69" s="397" t="s">
        <v>2746</v>
      </c>
      <c r="E69" s="237" t="s">
        <v>128</v>
      </c>
      <c r="F69" s="237" t="s">
        <v>128</v>
      </c>
      <c r="G69" s="399" t="s">
        <v>11</v>
      </c>
      <c r="H69" s="398"/>
      <c r="I69" s="237" t="s">
        <v>129</v>
      </c>
      <c r="J69" s="465"/>
      <c r="K69" s="400"/>
      <c r="L69" s="407" t="s">
        <v>2749</v>
      </c>
      <c r="M69" s="404"/>
    </row>
    <row r="70" spans="1:13" ht="16.5" customHeight="1">
      <c r="A70" s="396">
        <v>61</v>
      </c>
      <c r="B70" s="237" t="s">
        <v>23</v>
      </c>
      <c r="C70" s="450" t="s">
        <v>63</v>
      </c>
      <c r="D70" s="397" t="s">
        <v>130</v>
      </c>
      <c r="E70" s="237" t="s">
        <v>131</v>
      </c>
      <c r="F70" s="237" t="s">
        <v>131</v>
      </c>
      <c r="G70" s="399" t="s">
        <v>11</v>
      </c>
      <c r="H70" s="398"/>
      <c r="I70" s="237" t="s">
        <v>132</v>
      </c>
      <c r="J70" s="465"/>
      <c r="K70" s="465"/>
      <c r="L70" s="468" t="s">
        <v>2750</v>
      </c>
      <c r="M70" s="404"/>
    </row>
    <row r="71" spans="1:13" ht="16.5" customHeight="1">
      <c r="A71" s="396">
        <v>62</v>
      </c>
      <c r="B71" s="237" t="s">
        <v>23</v>
      </c>
      <c r="C71" s="450" t="s">
        <v>63</v>
      </c>
      <c r="D71" s="397" t="s">
        <v>133</v>
      </c>
      <c r="E71" s="398"/>
      <c r="F71" s="398"/>
      <c r="G71" s="399" t="s">
        <v>11</v>
      </c>
      <c r="H71" s="398"/>
      <c r="I71" s="237" t="s">
        <v>134</v>
      </c>
      <c r="J71" s="465"/>
      <c r="K71" s="465"/>
      <c r="L71" s="468" t="s">
        <v>2751</v>
      </c>
      <c r="M71" s="404"/>
    </row>
    <row r="72" spans="1:13" ht="16.5" customHeight="1">
      <c r="A72" s="396">
        <v>63</v>
      </c>
      <c r="B72" s="237" t="s">
        <v>23</v>
      </c>
      <c r="C72" s="450" t="s">
        <v>63</v>
      </c>
      <c r="D72" s="397" t="s">
        <v>136</v>
      </c>
      <c r="E72" s="237" t="s">
        <v>137</v>
      </c>
      <c r="F72" s="237" t="s">
        <v>137</v>
      </c>
      <c r="G72" s="399" t="s">
        <v>11</v>
      </c>
      <c r="H72" s="398"/>
      <c r="I72" s="470"/>
      <c r="J72" s="468" t="s">
        <v>2752</v>
      </c>
      <c r="K72" s="465"/>
      <c r="L72" s="796" t="s">
        <v>1674</v>
      </c>
      <c r="M72" s="404"/>
    </row>
    <row r="73" spans="1:13" ht="16.5" customHeight="1">
      <c r="A73" s="396">
        <v>64</v>
      </c>
      <c r="B73" s="237" t="s">
        <v>23</v>
      </c>
      <c r="C73" s="450" t="s">
        <v>63</v>
      </c>
      <c r="D73" s="397" t="s">
        <v>138</v>
      </c>
      <c r="E73" s="237" t="s">
        <v>139</v>
      </c>
      <c r="F73" s="237" t="s">
        <v>139</v>
      </c>
      <c r="G73" s="399" t="s">
        <v>11</v>
      </c>
      <c r="H73" s="398"/>
      <c r="I73" s="470"/>
      <c r="J73" s="465"/>
      <c r="K73" s="465"/>
      <c r="L73" s="797"/>
      <c r="M73" s="404"/>
    </row>
    <row r="74" spans="1:13" ht="16.5" customHeight="1">
      <c r="A74" s="396">
        <v>65</v>
      </c>
      <c r="B74" s="237" t="s">
        <v>23</v>
      </c>
      <c r="C74" s="450" t="s">
        <v>63</v>
      </c>
      <c r="D74" s="397" t="s">
        <v>140</v>
      </c>
      <c r="E74" s="237" t="s">
        <v>141</v>
      </c>
      <c r="F74" s="237" t="s">
        <v>141</v>
      </c>
      <c r="G74" s="399" t="s">
        <v>11</v>
      </c>
      <c r="H74" s="398"/>
      <c r="I74" s="470"/>
      <c r="J74" s="465"/>
      <c r="K74" s="465"/>
      <c r="L74" s="797"/>
      <c r="M74" s="404"/>
    </row>
    <row r="75" spans="1:13" ht="16.5" customHeight="1">
      <c r="A75" s="396">
        <v>66</v>
      </c>
      <c r="B75" s="237" t="s">
        <v>23</v>
      </c>
      <c r="C75" s="450" t="s">
        <v>63</v>
      </c>
      <c r="D75" s="397" t="s">
        <v>142</v>
      </c>
      <c r="E75" s="237" t="s">
        <v>143</v>
      </c>
      <c r="F75" s="237" t="s">
        <v>143</v>
      </c>
      <c r="G75" s="399" t="s">
        <v>11</v>
      </c>
      <c r="H75" s="398"/>
      <c r="I75" s="470"/>
      <c r="J75" s="465"/>
      <c r="K75" s="465"/>
      <c r="L75" s="797"/>
      <c r="M75" s="404"/>
    </row>
    <row r="76" spans="1:13" ht="16.5" customHeight="1">
      <c r="A76" s="396">
        <v>67</v>
      </c>
      <c r="B76" s="237" t="s">
        <v>23</v>
      </c>
      <c r="C76" s="450" t="s">
        <v>63</v>
      </c>
      <c r="D76" s="397" t="s">
        <v>144</v>
      </c>
      <c r="E76" s="237" t="s">
        <v>145</v>
      </c>
      <c r="F76" s="237" t="s">
        <v>145</v>
      </c>
      <c r="G76" s="399" t="s">
        <v>11</v>
      </c>
      <c r="H76" s="398"/>
      <c r="I76" s="470"/>
      <c r="J76" s="465"/>
      <c r="K76" s="465"/>
      <c r="L76" s="797"/>
      <c r="M76" s="404"/>
    </row>
    <row r="77" spans="1:13" ht="16.5" customHeight="1">
      <c r="A77" s="396">
        <v>68</v>
      </c>
      <c r="B77" s="237" t="s">
        <v>23</v>
      </c>
      <c r="C77" s="450" t="s">
        <v>63</v>
      </c>
      <c r="D77" s="397" t="s">
        <v>146</v>
      </c>
      <c r="E77" s="237" t="s">
        <v>147</v>
      </c>
      <c r="F77" s="237" t="s">
        <v>147</v>
      </c>
      <c r="G77" s="399" t="s">
        <v>11</v>
      </c>
      <c r="H77" s="398"/>
      <c r="I77" s="470"/>
      <c r="J77" s="465"/>
      <c r="K77" s="465"/>
      <c r="L77" s="797"/>
      <c r="M77" s="404"/>
    </row>
    <row r="78" spans="1:13" ht="16.5" customHeight="1">
      <c r="A78" s="396">
        <v>69</v>
      </c>
      <c r="B78" s="237" t="s">
        <v>23</v>
      </c>
      <c r="C78" s="450" t="s">
        <v>63</v>
      </c>
      <c r="D78" s="397" t="s">
        <v>148</v>
      </c>
      <c r="E78" s="237" t="s">
        <v>149</v>
      </c>
      <c r="F78" s="237" t="s">
        <v>149</v>
      </c>
      <c r="G78" s="399" t="s">
        <v>11</v>
      </c>
      <c r="H78" s="398"/>
      <c r="I78" s="470"/>
      <c r="J78" s="465"/>
      <c r="K78" s="465"/>
      <c r="L78" s="797"/>
      <c r="M78" s="404"/>
    </row>
    <row r="79" spans="1:13" ht="16.5" customHeight="1">
      <c r="A79" s="396">
        <v>70</v>
      </c>
      <c r="B79" s="237" t="s">
        <v>23</v>
      </c>
      <c r="C79" s="450" t="s">
        <v>63</v>
      </c>
      <c r="D79" s="397" t="s">
        <v>150</v>
      </c>
      <c r="E79" s="237" t="s">
        <v>151</v>
      </c>
      <c r="F79" s="237" t="s">
        <v>151</v>
      </c>
      <c r="G79" s="399" t="s">
        <v>11</v>
      </c>
      <c r="H79" s="398"/>
      <c r="I79" s="470"/>
      <c r="J79" s="465"/>
      <c r="K79" s="465"/>
      <c r="L79" s="797"/>
      <c r="M79" s="404"/>
    </row>
    <row r="80" spans="1:13" ht="16.5" customHeight="1">
      <c r="A80" s="396">
        <v>71</v>
      </c>
      <c r="B80" s="237" t="s">
        <v>23</v>
      </c>
      <c r="C80" s="450" t="s">
        <v>63</v>
      </c>
      <c r="D80" s="397" t="s">
        <v>152</v>
      </c>
      <c r="E80" s="237" t="s">
        <v>153</v>
      </c>
      <c r="F80" s="237" t="s">
        <v>153</v>
      </c>
      <c r="G80" s="399" t="s">
        <v>11</v>
      </c>
      <c r="H80" s="398"/>
      <c r="I80" s="470"/>
      <c r="J80" s="468" t="s">
        <v>2753</v>
      </c>
      <c r="K80" s="465"/>
      <c r="L80" s="798"/>
      <c r="M80" s="404"/>
    </row>
    <row r="81" spans="1:14" ht="16.5" customHeight="1">
      <c r="A81" s="396">
        <v>72</v>
      </c>
      <c r="B81" s="237" t="s">
        <v>23</v>
      </c>
      <c r="C81" s="450" t="s">
        <v>63</v>
      </c>
      <c r="D81" s="397" t="s">
        <v>154</v>
      </c>
      <c r="E81" s="237" t="s">
        <v>155</v>
      </c>
      <c r="F81" s="237" t="s">
        <v>155</v>
      </c>
      <c r="G81" s="399" t="s">
        <v>11</v>
      </c>
      <c r="H81" s="398"/>
      <c r="I81" s="470"/>
      <c r="J81" s="468" t="s">
        <v>2754</v>
      </c>
      <c r="K81" s="465"/>
      <c r="L81" s="793" t="s">
        <v>2740</v>
      </c>
      <c r="M81" s="404"/>
    </row>
    <row r="82" spans="1:14" ht="16.5" customHeight="1">
      <c r="A82" s="396">
        <v>73</v>
      </c>
      <c r="B82" s="237" t="s">
        <v>23</v>
      </c>
      <c r="C82" s="450" t="s">
        <v>63</v>
      </c>
      <c r="D82" s="397" t="s">
        <v>156</v>
      </c>
      <c r="E82" s="237" t="s">
        <v>139</v>
      </c>
      <c r="F82" s="237" t="s">
        <v>139</v>
      </c>
      <c r="G82" s="399" t="s">
        <v>11</v>
      </c>
      <c r="H82" s="398"/>
      <c r="I82" s="470"/>
      <c r="J82" s="465"/>
      <c r="K82" s="465"/>
      <c r="L82" s="794"/>
      <c r="M82" s="404"/>
    </row>
    <row r="83" spans="1:14" ht="16.5" customHeight="1">
      <c r="A83" s="396">
        <v>74</v>
      </c>
      <c r="B83" s="237" t="s">
        <v>23</v>
      </c>
      <c r="C83" s="450" t="s">
        <v>63</v>
      </c>
      <c r="D83" s="397" t="s">
        <v>157</v>
      </c>
      <c r="E83" s="237" t="s">
        <v>158</v>
      </c>
      <c r="F83" s="237" t="s">
        <v>158</v>
      </c>
      <c r="G83" s="399" t="s">
        <v>11</v>
      </c>
      <c r="H83" s="398"/>
      <c r="I83" s="470"/>
      <c r="J83" s="465"/>
      <c r="K83" s="465"/>
      <c r="L83" s="794"/>
      <c r="M83" s="404"/>
    </row>
    <row r="84" spans="1:14" ht="16.5" customHeight="1">
      <c r="A84" s="396">
        <v>75</v>
      </c>
      <c r="B84" s="237" t="s">
        <v>23</v>
      </c>
      <c r="C84" s="450" t="s">
        <v>63</v>
      </c>
      <c r="D84" s="397" t="s">
        <v>159</v>
      </c>
      <c r="E84" s="237" t="s">
        <v>160</v>
      </c>
      <c r="F84" s="237" t="s">
        <v>160</v>
      </c>
      <c r="G84" s="399" t="s">
        <v>11</v>
      </c>
      <c r="H84" s="398"/>
      <c r="I84" s="470"/>
      <c r="J84" s="465"/>
      <c r="K84" s="465"/>
      <c r="L84" s="794"/>
      <c r="M84" s="404"/>
    </row>
    <row r="85" spans="1:14" ht="16.5" customHeight="1">
      <c r="A85" s="396">
        <v>76</v>
      </c>
      <c r="B85" s="237" t="s">
        <v>23</v>
      </c>
      <c r="C85" s="450" t="s">
        <v>63</v>
      </c>
      <c r="D85" s="397" t="s">
        <v>161</v>
      </c>
      <c r="E85" s="237" t="s">
        <v>162</v>
      </c>
      <c r="F85" s="237" t="s">
        <v>162</v>
      </c>
      <c r="G85" s="399" t="s">
        <v>11</v>
      </c>
      <c r="H85" s="398"/>
      <c r="I85" s="470"/>
      <c r="J85" s="465"/>
      <c r="K85" s="465"/>
      <c r="L85" s="794"/>
      <c r="M85" s="404"/>
    </row>
    <row r="86" spans="1:14" ht="16.5" customHeight="1">
      <c r="A86" s="396">
        <v>77</v>
      </c>
      <c r="B86" s="237" t="s">
        <v>23</v>
      </c>
      <c r="C86" s="450" t="s">
        <v>63</v>
      </c>
      <c r="D86" s="397" t="s">
        <v>163</v>
      </c>
      <c r="E86" s="237" t="s">
        <v>164</v>
      </c>
      <c r="F86" s="237" t="s">
        <v>164</v>
      </c>
      <c r="G86" s="399" t="s">
        <v>11</v>
      </c>
      <c r="H86" s="398"/>
      <c r="I86" s="470"/>
      <c r="J86" s="465"/>
      <c r="K86" s="465"/>
      <c r="L86" s="794"/>
      <c r="M86" s="404"/>
    </row>
    <row r="87" spans="1:14" ht="16.5" customHeight="1">
      <c r="A87" s="396">
        <v>78</v>
      </c>
      <c r="B87" s="237" t="s">
        <v>23</v>
      </c>
      <c r="C87" s="450" t="s">
        <v>63</v>
      </c>
      <c r="D87" s="397" t="s">
        <v>165</v>
      </c>
      <c r="E87" s="237" t="s">
        <v>149</v>
      </c>
      <c r="F87" s="237" t="s">
        <v>149</v>
      </c>
      <c r="G87" s="399" t="s">
        <v>11</v>
      </c>
      <c r="H87" s="398"/>
      <c r="I87" s="470"/>
      <c r="J87" s="465"/>
      <c r="K87" s="465"/>
      <c r="L87" s="794"/>
      <c r="M87" s="404"/>
    </row>
    <row r="88" spans="1:14" ht="16.5" customHeight="1">
      <c r="A88" s="396">
        <v>79</v>
      </c>
      <c r="B88" s="237" t="s">
        <v>23</v>
      </c>
      <c r="C88" s="450" t="s">
        <v>63</v>
      </c>
      <c r="D88" s="397" t="s">
        <v>166</v>
      </c>
      <c r="E88" s="237" t="s">
        <v>167</v>
      </c>
      <c r="F88" s="237" t="s">
        <v>167</v>
      </c>
      <c r="G88" s="399" t="s">
        <v>11</v>
      </c>
      <c r="H88" s="398"/>
      <c r="I88" s="470"/>
      <c r="J88" s="468" t="s">
        <v>2755</v>
      </c>
      <c r="K88" s="465"/>
      <c r="L88" s="795"/>
      <c r="M88" s="404"/>
    </row>
    <row r="89" spans="1:14" ht="16.5" customHeight="1">
      <c r="A89" s="396">
        <v>80</v>
      </c>
      <c r="B89" s="237" t="s">
        <v>23</v>
      </c>
      <c r="C89" s="226" t="s">
        <v>168</v>
      </c>
      <c r="D89" s="397" t="s">
        <v>1259</v>
      </c>
      <c r="E89" s="584" t="s">
        <v>2682</v>
      </c>
      <c r="F89" s="584" t="s">
        <v>2682</v>
      </c>
      <c r="G89" s="399" t="s">
        <v>11</v>
      </c>
      <c r="H89" s="176"/>
      <c r="I89" s="176"/>
      <c r="J89" s="178"/>
      <c r="K89" s="178"/>
      <c r="L89" s="245" t="s">
        <v>2680</v>
      </c>
      <c r="M89" s="175"/>
    </row>
    <row r="90" spans="1:14" s="110" customFormat="1" ht="16.5" customHeight="1">
      <c r="A90" s="396">
        <v>81</v>
      </c>
      <c r="B90" s="237" t="s">
        <v>23</v>
      </c>
      <c r="C90" s="226" t="s">
        <v>168</v>
      </c>
      <c r="D90" s="397" t="s">
        <v>1260</v>
      </c>
      <c r="E90" s="584" t="s">
        <v>2683</v>
      </c>
      <c r="F90" s="584" t="s">
        <v>2683</v>
      </c>
      <c r="G90" s="399" t="s">
        <v>11</v>
      </c>
      <c r="H90" s="176"/>
      <c r="I90" s="176"/>
      <c r="J90" s="178"/>
      <c r="K90" s="178"/>
      <c r="L90" s="581" t="s">
        <v>2678</v>
      </c>
      <c r="M90" s="175"/>
      <c r="N90" s="109"/>
    </row>
    <row r="91" spans="1:14" s="110" customFormat="1" ht="16.5" customHeight="1">
      <c r="A91" s="396">
        <v>82</v>
      </c>
      <c r="B91" s="237" t="s">
        <v>23</v>
      </c>
      <c r="C91" s="226" t="s">
        <v>168</v>
      </c>
      <c r="D91" s="397" t="s">
        <v>1261</v>
      </c>
      <c r="E91" s="584" t="s">
        <v>2684</v>
      </c>
      <c r="F91" s="584" t="s">
        <v>2684</v>
      </c>
      <c r="G91" s="399" t="s">
        <v>11</v>
      </c>
      <c r="H91" s="176"/>
      <c r="I91" s="176"/>
      <c r="J91" s="178"/>
      <c r="K91" s="471"/>
      <c r="L91" s="512" t="s">
        <v>1710</v>
      </c>
      <c r="M91" s="175"/>
      <c r="N91" s="109"/>
    </row>
    <row r="92" spans="1:14" s="110" customFormat="1" ht="16.5" customHeight="1">
      <c r="A92" s="396">
        <v>83</v>
      </c>
      <c r="B92" s="237" t="s">
        <v>23</v>
      </c>
      <c r="C92" s="226" t="s">
        <v>168</v>
      </c>
      <c r="D92" s="397" t="s">
        <v>1692</v>
      </c>
      <c r="E92" s="584" t="s">
        <v>2684</v>
      </c>
      <c r="F92" s="584" t="s">
        <v>2684</v>
      </c>
      <c r="G92" s="399" t="s">
        <v>11</v>
      </c>
      <c r="H92" s="176"/>
      <c r="I92" s="176"/>
      <c r="J92" s="178"/>
      <c r="K92" s="178"/>
      <c r="L92" s="245" t="s">
        <v>1721</v>
      </c>
      <c r="M92" s="175"/>
      <c r="N92" s="109"/>
    </row>
    <row r="93" spans="1:14" s="110" customFormat="1" ht="16.5" customHeight="1">
      <c r="A93" s="396">
        <v>84</v>
      </c>
      <c r="B93" s="237" t="s">
        <v>23</v>
      </c>
      <c r="C93" s="226" t="s">
        <v>168</v>
      </c>
      <c r="D93" s="397" t="s">
        <v>2245</v>
      </c>
      <c r="E93" s="584" t="s">
        <v>2684</v>
      </c>
      <c r="F93" s="584" t="s">
        <v>2684</v>
      </c>
      <c r="G93" s="399" t="s">
        <v>11</v>
      </c>
      <c r="H93" s="176"/>
      <c r="I93" s="176"/>
      <c r="J93" s="178"/>
      <c r="K93" s="178"/>
      <c r="L93" s="245" t="s">
        <v>1711</v>
      </c>
      <c r="M93" s="175"/>
      <c r="N93" s="109"/>
    </row>
    <row r="94" spans="1:14" s="110" customFormat="1" ht="16.5" customHeight="1">
      <c r="A94" s="396">
        <v>85</v>
      </c>
      <c r="B94" s="237" t="s">
        <v>23</v>
      </c>
      <c r="C94" s="472" t="s">
        <v>168</v>
      </c>
      <c r="D94" s="397" t="s">
        <v>2246</v>
      </c>
      <c r="E94" s="584" t="s">
        <v>2684</v>
      </c>
      <c r="F94" s="584" t="s">
        <v>2684</v>
      </c>
      <c r="G94" s="399" t="s">
        <v>11</v>
      </c>
      <c r="H94" s="242"/>
      <c r="I94" s="242"/>
      <c r="J94" s="243"/>
      <c r="K94" s="243"/>
      <c r="L94" s="244" t="s">
        <v>2211</v>
      </c>
      <c r="M94" s="473"/>
      <c r="N94" s="109"/>
    </row>
    <row r="95" spans="1:14" s="140" customFormat="1" ht="16.5" customHeight="1">
      <c r="A95" s="396">
        <v>86</v>
      </c>
      <c r="B95" s="237" t="s">
        <v>23</v>
      </c>
      <c r="C95" s="226" t="s">
        <v>168</v>
      </c>
      <c r="D95" s="397" t="s">
        <v>1723</v>
      </c>
      <c r="E95" s="584" t="s">
        <v>169</v>
      </c>
      <c r="F95" s="584" t="s">
        <v>169</v>
      </c>
      <c r="G95" s="399" t="s">
        <v>11</v>
      </c>
      <c r="H95" s="176"/>
      <c r="I95" s="176"/>
      <c r="J95" s="179" t="s">
        <v>1718</v>
      </c>
      <c r="K95" s="179"/>
      <c r="L95" s="799" t="s">
        <v>1899</v>
      </c>
      <c r="M95" s="175"/>
    </row>
    <row r="96" spans="1:14" s="110" customFormat="1" ht="16.5" customHeight="1">
      <c r="A96" s="396">
        <v>87</v>
      </c>
      <c r="B96" s="237" t="s">
        <v>23</v>
      </c>
      <c r="C96" s="226" t="s">
        <v>168</v>
      </c>
      <c r="D96" s="397" t="s">
        <v>1724</v>
      </c>
      <c r="E96" s="584" t="s">
        <v>169</v>
      </c>
      <c r="F96" s="584" t="s">
        <v>169</v>
      </c>
      <c r="G96" s="399" t="s">
        <v>11</v>
      </c>
      <c r="H96" s="176"/>
      <c r="I96" s="176"/>
      <c r="J96" s="177"/>
      <c r="K96" s="177"/>
      <c r="L96" s="800"/>
      <c r="M96" s="175"/>
      <c r="N96" s="109"/>
    </row>
    <row r="97" spans="1:14" s="110" customFormat="1" ht="16.5" customHeight="1">
      <c r="A97" s="396">
        <v>88</v>
      </c>
      <c r="B97" s="237" t="s">
        <v>23</v>
      </c>
      <c r="C97" s="226" t="s">
        <v>168</v>
      </c>
      <c r="D97" s="397" t="s">
        <v>2247</v>
      </c>
      <c r="E97" s="584" t="s">
        <v>169</v>
      </c>
      <c r="F97" s="584" t="s">
        <v>169</v>
      </c>
      <c r="G97" s="399" t="s">
        <v>11</v>
      </c>
      <c r="H97" s="176"/>
      <c r="I97" s="176"/>
      <c r="J97" s="177"/>
      <c r="K97" s="177"/>
      <c r="L97" s="800"/>
      <c r="M97" s="175"/>
      <c r="N97" s="109"/>
    </row>
    <row r="98" spans="1:14" s="110" customFormat="1" ht="16.5" customHeight="1">
      <c r="A98" s="396">
        <v>89</v>
      </c>
      <c r="B98" s="237" t="s">
        <v>23</v>
      </c>
      <c r="C98" s="226" t="s">
        <v>168</v>
      </c>
      <c r="D98" s="397" t="s">
        <v>2248</v>
      </c>
      <c r="E98" s="584" t="s">
        <v>169</v>
      </c>
      <c r="F98" s="584" t="s">
        <v>169</v>
      </c>
      <c r="G98" s="399" t="s">
        <v>11</v>
      </c>
      <c r="H98" s="176"/>
      <c r="I98" s="176"/>
      <c r="J98" s="177"/>
      <c r="K98" s="177"/>
      <c r="L98" s="800"/>
      <c r="M98" s="175"/>
      <c r="N98" s="109"/>
    </row>
    <row r="99" spans="1:14" s="110" customFormat="1" ht="16.5" customHeight="1">
      <c r="A99" s="396">
        <v>90</v>
      </c>
      <c r="B99" s="237" t="s">
        <v>23</v>
      </c>
      <c r="C99" s="226" t="s">
        <v>168</v>
      </c>
      <c r="D99" s="397" t="s">
        <v>2249</v>
      </c>
      <c r="E99" s="584" t="s">
        <v>169</v>
      </c>
      <c r="F99" s="584" t="s">
        <v>169</v>
      </c>
      <c r="G99" s="399" t="s">
        <v>11</v>
      </c>
      <c r="H99" s="176"/>
      <c r="I99" s="176"/>
      <c r="J99" s="177"/>
      <c r="K99" s="177"/>
      <c r="L99" s="800"/>
      <c r="M99" s="175"/>
      <c r="N99" s="109"/>
    </row>
    <row r="100" spans="1:14" s="110" customFormat="1" ht="16.5" customHeight="1">
      <c r="A100" s="396">
        <v>91</v>
      </c>
      <c r="B100" s="237" t="s">
        <v>23</v>
      </c>
      <c r="C100" s="226" t="s">
        <v>168</v>
      </c>
      <c r="D100" s="397" t="s">
        <v>2250</v>
      </c>
      <c r="E100" s="584" t="s">
        <v>2684</v>
      </c>
      <c r="F100" s="584" t="s">
        <v>2684</v>
      </c>
      <c r="G100" s="399" t="s">
        <v>11</v>
      </c>
      <c r="H100" s="176"/>
      <c r="I100" s="176"/>
      <c r="J100" s="177"/>
      <c r="K100" s="177"/>
      <c r="L100" s="801"/>
      <c r="M100" s="175"/>
      <c r="N100" s="109"/>
    </row>
    <row r="101" spans="1:14" s="110" customFormat="1" ht="16.5" customHeight="1">
      <c r="A101" s="396">
        <v>92</v>
      </c>
      <c r="B101" s="237" t="s">
        <v>23</v>
      </c>
      <c r="C101" s="226" t="s">
        <v>168</v>
      </c>
      <c r="D101" s="397" t="s">
        <v>1263</v>
      </c>
      <c r="E101" s="584" t="s">
        <v>2682</v>
      </c>
      <c r="F101" s="584" t="s">
        <v>2682</v>
      </c>
      <c r="G101" s="399" t="s">
        <v>11</v>
      </c>
      <c r="H101" s="176"/>
      <c r="I101" s="176"/>
      <c r="J101" s="177"/>
      <c r="K101" s="177"/>
      <c r="L101" s="246" t="s">
        <v>2619</v>
      </c>
      <c r="M101" s="175"/>
      <c r="N101" s="109"/>
    </row>
    <row r="102" spans="1:14" s="110" customFormat="1" ht="16.5" customHeight="1">
      <c r="A102" s="396">
        <v>93</v>
      </c>
      <c r="B102" s="237" t="s">
        <v>23</v>
      </c>
      <c r="C102" s="226" t="s">
        <v>168</v>
      </c>
      <c r="D102" s="226" t="s">
        <v>1265</v>
      </c>
      <c r="E102" s="584" t="s">
        <v>2683</v>
      </c>
      <c r="F102" s="584" t="s">
        <v>2683</v>
      </c>
      <c r="G102" s="399" t="s">
        <v>11</v>
      </c>
      <c r="H102" s="176"/>
      <c r="I102" s="176"/>
      <c r="J102" s="177"/>
      <c r="K102" s="177"/>
      <c r="L102" s="581" t="s">
        <v>2622</v>
      </c>
      <c r="M102" s="175"/>
      <c r="N102" s="109"/>
    </row>
    <row r="103" spans="1:14" s="110" customFormat="1" ht="16.5" customHeight="1">
      <c r="A103" s="396">
        <v>94</v>
      </c>
      <c r="B103" s="237" t="s">
        <v>23</v>
      </c>
      <c r="C103" s="226" t="s">
        <v>168</v>
      </c>
      <c r="D103" s="226" t="s">
        <v>1266</v>
      </c>
      <c r="E103" s="176" t="s">
        <v>1694</v>
      </c>
      <c r="F103" s="176" t="s">
        <v>1694</v>
      </c>
      <c r="G103" s="399" t="s">
        <v>11</v>
      </c>
      <c r="H103" s="176"/>
      <c r="I103" s="176"/>
      <c r="J103" s="177"/>
      <c r="K103" s="474"/>
      <c r="L103" s="512" t="s">
        <v>1900</v>
      </c>
      <c r="M103" s="175"/>
      <c r="N103" s="109"/>
    </row>
    <row r="104" spans="1:14" s="110" customFormat="1" ht="16.5" customHeight="1">
      <c r="A104" s="396">
        <v>95</v>
      </c>
      <c r="B104" s="237" t="s">
        <v>23</v>
      </c>
      <c r="C104" s="226" t="s">
        <v>168</v>
      </c>
      <c r="D104" s="226" t="s">
        <v>1695</v>
      </c>
      <c r="E104" s="176" t="s">
        <v>1694</v>
      </c>
      <c r="F104" s="176" t="s">
        <v>1694</v>
      </c>
      <c r="G104" s="399" t="s">
        <v>11</v>
      </c>
      <c r="H104" s="176"/>
      <c r="I104" s="176"/>
      <c r="J104" s="177"/>
      <c r="K104" s="177"/>
      <c r="L104" s="245" t="s">
        <v>1712</v>
      </c>
      <c r="M104" s="175"/>
      <c r="N104" s="109"/>
    </row>
    <row r="105" spans="1:14" s="110" customFormat="1" ht="16.5" customHeight="1">
      <c r="A105" s="396">
        <v>96</v>
      </c>
      <c r="B105" s="237" t="s">
        <v>23</v>
      </c>
      <c r="C105" s="226" t="s">
        <v>168</v>
      </c>
      <c r="D105" s="226" t="s">
        <v>1696</v>
      </c>
      <c r="E105" s="176" t="s">
        <v>1694</v>
      </c>
      <c r="F105" s="176" t="s">
        <v>1694</v>
      </c>
      <c r="G105" s="399" t="s">
        <v>11</v>
      </c>
      <c r="H105" s="176"/>
      <c r="I105" s="176"/>
      <c r="J105" s="177"/>
      <c r="K105" s="177"/>
      <c r="L105" s="245" t="s">
        <v>1713</v>
      </c>
      <c r="M105" s="175"/>
      <c r="N105" s="109"/>
    </row>
    <row r="106" spans="1:14" s="110" customFormat="1" ht="16.5" customHeight="1">
      <c r="A106" s="396">
        <v>97</v>
      </c>
      <c r="B106" s="237" t="s">
        <v>23</v>
      </c>
      <c r="C106" s="226" t="s">
        <v>168</v>
      </c>
      <c r="D106" s="472" t="s">
        <v>1191</v>
      </c>
      <c r="E106" s="176" t="s">
        <v>1694</v>
      </c>
      <c r="F106" s="176" t="s">
        <v>1694</v>
      </c>
      <c r="G106" s="399" t="s">
        <v>11</v>
      </c>
      <c r="H106" s="242"/>
      <c r="I106" s="242"/>
      <c r="J106" s="243"/>
      <c r="K106" s="243"/>
      <c r="L106" s="244" t="s">
        <v>1856</v>
      </c>
      <c r="M106" s="473"/>
      <c r="N106" s="109"/>
    </row>
    <row r="107" spans="1:14" s="140" customFormat="1" ht="16.5" customHeight="1">
      <c r="A107" s="396">
        <v>98</v>
      </c>
      <c r="B107" s="237" t="s">
        <v>23</v>
      </c>
      <c r="C107" s="226" t="s">
        <v>168</v>
      </c>
      <c r="D107" s="226" t="s">
        <v>1728</v>
      </c>
      <c r="E107" s="176" t="s">
        <v>169</v>
      </c>
      <c r="F107" s="176" t="s">
        <v>169</v>
      </c>
      <c r="G107" s="399" t="s">
        <v>11</v>
      </c>
      <c r="H107" s="176"/>
      <c r="I107" s="176"/>
      <c r="J107" s="179" t="s">
        <v>1719</v>
      </c>
      <c r="K107" s="177"/>
      <c r="L107" s="799" t="s">
        <v>2212</v>
      </c>
      <c r="M107" s="175"/>
    </row>
    <row r="108" spans="1:14" s="110" customFormat="1" ht="16.5" customHeight="1">
      <c r="A108" s="396">
        <v>99</v>
      </c>
      <c r="B108" s="237" t="s">
        <v>23</v>
      </c>
      <c r="C108" s="226" t="s">
        <v>168</v>
      </c>
      <c r="D108" s="226" t="s">
        <v>1729</v>
      </c>
      <c r="E108" s="176" t="s">
        <v>169</v>
      </c>
      <c r="F108" s="176" t="s">
        <v>169</v>
      </c>
      <c r="G108" s="399" t="s">
        <v>11</v>
      </c>
      <c r="H108" s="176"/>
      <c r="I108" s="176"/>
      <c r="J108" s="177"/>
      <c r="K108" s="177"/>
      <c r="L108" s="800"/>
      <c r="M108" s="175"/>
      <c r="N108" s="109"/>
    </row>
    <row r="109" spans="1:14" s="110" customFormat="1" ht="16.5" customHeight="1">
      <c r="A109" s="396">
        <v>100</v>
      </c>
      <c r="B109" s="237" t="s">
        <v>23</v>
      </c>
      <c r="C109" s="226" t="s">
        <v>168</v>
      </c>
      <c r="D109" s="226" t="s">
        <v>1730</v>
      </c>
      <c r="E109" s="176" t="s">
        <v>169</v>
      </c>
      <c r="F109" s="176" t="s">
        <v>169</v>
      </c>
      <c r="G109" s="399" t="s">
        <v>11</v>
      </c>
      <c r="H109" s="176"/>
      <c r="I109" s="176"/>
      <c r="J109" s="177"/>
      <c r="K109" s="177"/>
      <c r="L109" s="800"/>
      <c r="M109" s="175"/>
      <c r="N109" s="109"/>
    </row>
    <row r="110" spans="1:14" s="110" customFormat="1" ht="16.5" customHeight="1">
      <c r="A110" s="396">
        <v>101</v>
      </c>
      <c r="B110" s="237" t="s">
        <v>23</v>
      </c>
      <c r="C110" s="226" t="s">
        <v>168</v>
      </c>
      <c r="D110" s="226" t="s">
        <v>1731</v>
      </c>
      <c r="E110" s="176" t="s">
        <v>169</v>
      </c>
      <c r="F110" s="176" t="s">
        <v>169</v>
      </c>
      <c r="G110" s="399" t="s">
        <v>11</v>
      </c>
      <c r="H110" s="176"/>
      <c r="I110" s="176"/>
      <c r="J110" s="179"/>
      <c r="K110" s="179"/>
      <c r="L110" s="800"/>
      <c r="M110" s="175"/>
      <c r="N110" s="109"/>
    </row>
    <row r="111" spans="1:14" s="110" customFormat="1" ht="16.5" customHeight="1">
      <c r="A111" s="396">
        <v>102</v>
      </c>
      <c r="B111" s="237" t="s">
        <v>23</v>
      </c>
      <c r="C111" s="226" t="s">
        <v>168</v>
      </c>
      <c r="D111" s="226" t="s">
        <v>1732</v>
      </c>
      <c r="E111" s="176" t="s">
        <v>169</v>
      </c>
      <c r="F111" s="176" t="s">
        <v>169</v>
      </c>
      <c r="G111" s="399" t="s">
        <v>11</v>
      </c>
      <c r="H111" s="176"/>
      <c r="I111" s="176"/>
      <c r="J111" s="179"/>
      <c r="K111" s="179"/>
      <c r="L111" s="800"/>
      <c r="M111" s="175"/>
      <c r="N111" s="109"/>
    </row>
    <row r="112" spans="1:14" s="110" customFormat="1" ht="16.5" customHeight="1">
      <c r="A112" s="396">
        <v>103</v>
      </c>
      <c r="B112" s="237" t="s">
        <v>23</v>
      </c>
      <c r="C112" s="226" t="s">
        <v>168</v>
      </c>
      <c r="D112" s="226" t="s">
        <v>1733</v>
      </c>
      <c r="E112" s="176" t="s">
        <v>1694</v>
      </c>
      <c r="F112" s="176" t="s">
        <v>1694</v>
      </c>
      <c r="G112" s="399" t="s">
        <v>11</v>
      </c>
      <c r="H112" s="176"/>
      <c r="I112" s="176"/>
      <c r="J112" s="179"/>
      <c r="K112" s="179"/>
      <c r="L112" s="801"/>
      <c r="M112" s="175"/>
      <c r="N112" s="109"/>
    </row>
    <row r="113" spans="1:258" s="110" customFormat="1" ht="16.5" customHeight="1">
      <c r="A113" s="396">
        <v>104</v>
      </c>
      <c r="B113" s="237" t="s">
        <v>23</v>
      </c>
      <c r="C113" s="397" t="s">
        <v>170</v>
      </c>
      <c r="D113" s="397" t="s">
        <v>171</v>
      </c>
      <c r="E113" s="398"/>
      <c r="F113" s="398"/>
      <c r="G113" s="399" t="s">
        <v>11</v>
      </c>
      <c r="H113" s="475"/>
      <c r="I113" s="476"/>
      <c r="J113" s="477"/>
      <c r="K113" s="478"/>
      <c r="L113" s="479" t="s">
        <v>1857</v>
      </c>
      <c r="M113" s="480"/>
      <c r="N113" s="109"/>
    </row>
    <row r="114" spans="1:258" ht="16.5" customHeight="1">
      <c r="A114" s="396">
        <v>105</v>
      </c>
      <c r="B114" s="236" t="s">
        <v>23</v>
      </c>
      <c r="C114" s="375" t="s">
        <v>52</v>
      </c>
      <c r="D114" s="375" t="s">
        <v>2381</v>
      </c>
      <c r="E114" s="375"/>
      <c r="F114" s="207"/>
      <c r="G114" s="399" t="s">
        <v>11</v>
      </c>
      <c r="H114" s="208"/>
      <c r="I114" s="220"/>
      <c r="J114" s="220" t="s">
        <v>1579</v>
      </c>
      <c r="K114" s="220"/>
      <c r="L114" s="564" t="s">
        <v>2732</v>
      </c>
      <c r="M114" s="789" t="s">
        <v>1463</v>
      </c>
    </row>
    <row r="115" spans="1:258" ht="15.75" customHeight="1">
      <c r="A115" s="396">
        <v>106</v>
      </c>
      <c r="B115" s="236" t="s">
        <v>23</v>
      </c>
      <c r="C115" s="375" t="s">
        <v>52</v>
      </c>
      <c r="D115" s="375" t="s">
        <v>173</v>
      </c>
      <c r="E115" s="375"/>
      <c r="F115" s="207"/>
      <c r="G115" s="198" t="s">
        <v>11</v>
      </c>
      <c r="H115" s="208"/>
      <c r="I115" s="220"/>
      <c r="J115" s="220"/>
      <c r="K115" s="220"/>
      <c r="L115" s="211" t="s">
        <v>1462</v>
      </c>
      <c r="M115" s="789"/>
      <c r="IW115" s="71"/>
      <c r="IX115" s="71"/>
    </row>
    <row r="116" spans="1:258" ht="15.75" customHeight="1">
      <c r="A116" s="396">
        <v>107</v>
      </c>
      <c r="B116" s="236" t="s">
        <v>23</v>
      </c>
      <c r="C116" s="375" t="s">
        <v>52</v>
      </c>
      <c r="D116" s="375" t="s">
        <v>174</v>
      </c>
      <c r="E116" s="375"/>
      <c r="F116" s="207"/>
      <c r="G116" s="198" t="s">
        <v>11</v>
      </c>
      <c r="H116" s="208"/>
      <c r="I116" s="220"/>
      <c r="J116" s="220"/>
      <c r="K116" s="220"/>
      <c r="L116" s="211" t="s">
        <v>1209</v>
      </c>
      <c r="M116" s="789"/>
      <c r="IW116" s="71"/>
      <c r="IX116" s="71"/>
    </row>
    <row r="117" spans="1:258" ht="15.75" customHeight="1">
      <c r="A117" s="396">
        <v>108</v>
      </c>
      <c r="B117" s="236" t="s">
        <v>23</v>
      </c>
      <c r="C117" s="375" t="s">
        <v>52</v>
      </c>
      <c r="D117" s="375" t="s">
        <v>175</v>
      </c>
      <c r="E117" s="375"/>
      <c r="F117" s="207"/>
      <c r="G117" s="198" t="s">
        <v>11</v>
      </c>
      <c r="H117" s="208"/>
      <c r="I117" s="220"/>
      <c r="J117" s="220"/>
      <c r="K117" s="220"/>
      <c r="L117" s="211" t="s">
        <v>176</v>
      </c>
      <c r="M117" s="789"/>
      <c r="IW117" s="71"/>
      <c r="IX117" s="71"/>
    </row>
    <row r="118" spans="1:258" ht="15.75" customHeight="1">
      <c r="A118" s="396">
        <v>109</v>
      </c>
      <c r="B118" s="236" t="s">
        <v>23</v>
      </c>
      <c r="C118" s="375" t="s">
        <v>52</v>
      </c>
      <c r="D118" s="375" t="s">
        <v>1071</v>
      </c>
      <c r="E118" s="375"/>
      <c r="F118" s="207"/>
      <c r="G118" s="198" t="s">
        <v>11</v>
      </c>
      <c r="H118" s="208"/>
      <c r="I118" s="220"/>
      <c r="J118" s="220"/>
      <c r="K118" s="220"/>
      <c r="L118" s="211" t="s">
        <v>1072</v>
      </c>
      <c r="M118" s="789"/>
      <c r="IW118" s="71"/>
      <c r="IX118" s="71"/>
    </row>
    <row r="119" spans="1:258" ht="15.75" customHeight="1">
      <c r="A119" s="396">
        <v>110</v>
      </c>
      <c r="B119" s="236" t="s">
        <v>23</v>
      </c>
      <c r="C119" s="375" t="s">
        <v>52</v>
      </c>
      <c r="D119" s="375" t="s">
        <v>1073</v>
      </c>
      <c r="E119" s="375"/>
      <c r="F119" s="207"/>
      <c r="G119" s="198" t="s">
        <v>11</v>
      </c>
      <c r="H119" s="208"/>
      <c r="I119" s="220"/>
      <c r="J119" s="220"/>
      <c r="K119" s="220"/>
      <c r="L119" s="211" t="s">
        <v>1074</v>
      </c>
      <c r="M119" s="789"/>
      <c r="IW119" s="71"/>
      <c r="IX119" s="71"/>
    </row>
    <row r="120" spans="1:258" ht="15.75" customHeight="1">
      <c r="A120" s="396">
        <v>111</v>
      </c>
      <c r="B120" s="236" t="s">
        <v>23</v>
      </c>
      <c r="C120" s="375" t="s">
        <v>52</v>
      </c>
      <c r="D120" s="375" t="s">
        <v>1075</v>
      </c>
      <c r="E120" s="375"/>
      <c r="F120" s="207"/>
      <c r="G120" s="198" t="s">
        <v>11</v>
      </c>
      <c r="H120" s="208"/>
      <c r="I120" s="220"/>
      <c r="J120" s="220"/>
      <c r="K120" s="220"/>
      <c r="L120" s="211" t="s">
        <v>1076</v>
      </c>
      <c r="M120" s="789"/>
      <c r="IW120" s="71"/>
      <c r="IX120" s="71"/>
    </row>
    <row r="121" spans="1:258" ht="15.75" customHeight="1">
      <c r="A121" s="396">
        <v>112</v>
      </c>
      <c r="B121" s="236" t="s">
        <v>23</v>
      </c>
      <c r="C121" s="375" t="s">
        <v>52</v>
      </c>
      <c r="D121" s="375" t="s">
        <v>1077</v>
      </c>
      <c r="E121" s="375"/>
      <c r="F121" s="207"/>
      <c r="G121" s="198" t="s">
        <v>11</v>
      </c>
      <c r="H121" s="208"/>
      <c r="I121" s="220"/>
      <c r="J121" s="220"/>
      <c r="K121" s="220"/>
      <c r="L121" s="211" t="s">
        <v>1078</v>
      </c>
      <c r="M121" s="789"/>
      <c r="IW121" s="71"/>
      <c r="IX121" s="71"/>
    </row>
    <row r="122" spans="1:258" ht="15.75" customHeight="1">
      <c r="A122" s="396">
        <v>113</v>
      </c>
      <c r="B122" s="236" t="s">
        <v>23</v>
      </c>
      <c r="C122" s="375" t="s">
        <v>52</v>
      </c>
      <c r="D122" s="375" t="s">
        <v>177</v>
      </c>
      <c r="E122" s="375"/>
      <c r="F122" s="207"/>
      <c r="G122" s="198" t="s">
        <v>11</v>
      </c>
      <c r="H122" s="208"/>
      <c r="I122" s="220"/>
      <c r="J122" s="220"/>
      <c r="K122" s="220"/>
      <c r="L122" s="211" t="s">
        <v>178</v>
      </c>
      <c r="M122" s="789"/>
      <c r="IW122" s="71"/>
      <c r="IX122" s="71"/>
    </row>
    <row r="123" spans="1:258" ht="15.75" customHeight="1">
      <c r="A123" s="396">
        <v>114</v>
      </c>
      <c r="B123" s="236" t="s">
        <v>23</v>
      </c>
      <c r="C123" s="375" t="s">
        <v>52</v>
      </c>
      <c r="D123" s="375" t="s">
        <v>179</v>
      </c>
      <c r="E123" s="375"/>
      <c r="F123" s="207"/>
      <c r="G123" s="198" t="s">
        <v>11</v>
      </c>
      <c r="H123" s="208"/>
      <c r="I123" s="220"/>
      <c r="J123" s="220"/>
      <c r="K123" s="220"/>
      <c r="L123" s="211" t="s">
        <v>180</v>
      </c>
      <c r="M123" s="789"/>
      <c r="IW123" s="71"/>
      <c r="IX123" s="71"/>
    </row>
    <row r="124" spans="1:258" ht="15.75" customHeight="1">
      <c r="A124" s="396">
        <v>115</v>
      </c>
      <c r="B124" s="236" t="s">
        <v>23</v>
      </c>
      <c r="C124" s="375" t="s">
        <v>52</v>
      </c>
      <c r="D124" s="375" t="s">
        <v>1079</v>
      </c>
      <c r="E124" s="375"/>
      <c r="F124" s="207"/>
      <c r="G124" s="198" t="s">
        <v>11</v>
      </c>
      <c r="H124" s="208"/>
      <c r="I124" s="220"/>
      <c r="J124" s="220"/>
      <c r="K124" s="220"/>
      <c r="L124" s="211" t="s">
        <v>1080</v>
      </c>
      <c r="M124" s="789"/>
      <c r="IW124" s="71"/>
      <c r="IX124" s="71"/>
    </row>
    <row r="125" spans="1:258" ht="15.75" customHeight="1">
      <c r="A125" s="396">
        <v>116</v>
      </c>
      <c r="B125" s="236" t="s">
        <v>23</v>
      </c>
      <c r="C125" s="375" t="s">
        <v>52</v>
      </c>
      <c r="D125" s="375" t="s">
        <v>1081</v>
      </c>
      <c r="E125" s="375"/>
      <c r="F125" s="207"/>
      <c r="G125" s="198" t="s">
        <v>11</v>
      </c>
      <c r="H125" s="208"/>
      <c r="I125" s="220"/>
      <c r="J125" s="220"/>
      <c r="K125" s="220"/>
      <c r="L125" s="211" t="s">
        <v>1082</v>
      </c>
      <c r="M125" s="789"/>
      <c r="IW125" s="71"/>
      <c r="IX125" s="71"/>
    </row>
    <row r="126" spans="1:258" ht="15.75" customHeight="1">
      <c r="A126" s="396">
        <v>117</v>
      </c>
      <c r="B126" s="236" t="s">
        <v>23</v>
      </c>
      <c r="C126" s="375" t="s">
        <v>52</v>
      </c>
      <c r="D126" s="375" t="s">
        <v>1083</v>
      </c>
      <c r="E126" s="375"/>
      <c r="F126" s="207"/>
      <c r="G126" s="198" t="s">
        <v>11</v>
      </c>
      <c r="H126" s="208"/>
      <c r="I126" s="220"/>
      <c r="J126" s="220"/>
      <c r="K126" s="220"/>
      <c r="L126" s="211" t="s">
        <v>1084</v>
      </c>
      <c r="M126" s="789"/>
      <c r="IW126" s="71"/>
      <c r="IX126" s="71"/>
    </row>
    <row r="127" spans="1:258" ht="15.75" customHeight="1">
      <c r="A127" s="396">
        <v>118</v>
      </c>
      <c r="B127" s="236" t="s">
        <v>23</v>
      </c>
      <c r="C127" s="375" t="s">
        <v>52</v>
      </c>
      <c r="D127" s="375" t="s">
        <v>1085</v>
      </c>
      <c r="E127" s="375"/>
      <c r="F127" s="207"/>
      <c r="G127" s="198" t="s">
        <v>11</v>
      </c>
      <c r="H127" s="208"/>
      <c r="I127" s="220"/>
      <c r="J127" s="220"/>
      <c r="K127" s="220"/>
      <c r="L127" s="211" t="s">
        <v>1086</v>
      </c>
      <c r="M127" s="789"/>
      <c r="IW127" s="71"/>
      <c r="IX127" s="71"/>
    </row>
    <row r="128" spans="1:258" ht="15.75" customHeight="1">
      <c r="A128" s="396">
        <v>119</v>
      </c>
      <c r="B128" s="236" t="s">
        <v>23</v>
      </c>
      <c r="C128" s="375" t="s">
        <v>52</v>
      </c>
      <c r="D128" s="375" t="s">
        <v>1087</v>
      </c>
      <c r="E128" s="375"/>
      <c r="F128" s="207"/>
      <c r="G128" s="198" t="s">
        <v>11</v>
      </c>
      <c r="H128" s="208"/>
      <c r="I128" s="220"/>
      <c r="J128" s="220"/>
      <c r="K128" s="220"/>
      <c r="L128" s="211" t="s">
        <v>1088</v>
      </c>
      <c r="M128" s="789"/>
      <c r="IW128" s="71"/>
      <c r="IX128" s="71"/>
    </row>
    <row r="129" spans="1:258" ht="15.75" customHeight="1">
      <c r="A129" s="396">
        <v>120</v>
      </c>
      <c r="B129" s="236" t="s">
        <v>23</v>
      </c>
      <c r="C129" s="375" t="s">
        <v>52</v>
      </c>
      <c r="D129" s="205" t="s">
        <v>1089</v>
      </c>
      <c r="E129" s="205"/>
      <c r="F129" s="207"/>
      <c r="G129" s="198" t="s">
        <v>11</v>
      </c>
      <c r="H129" s="208"/>
      <c r="I129" s="220"/>
      <c r="J129" s="220"/>
      <c r="K129" s="220"/>
      <c r="L129" s="211" t="s">
        <v>181</v>
      </c>
      <c r="M129" s="789"/>
      <c r="IW129" s="71"/>
      <c r="IX129" s="71"/>
    </row>
    <row r="130" spans="1:258" ht="15.75" customHeight="1">
      <c r="A130" s="396">
        <v>121</v>
      </c>
      <c r="B130" s="236" t="s">
        <v>23</v>
      </c>
      <c r="C130" s="375" t="s">
        <v>52</v>
      </c>
      <c r="D130" s="375" t="s">
        <v>182</v>
      </c>
      <c r="E130" s="375"/>
      <c r="F130" s="207"/>
      <c r="G130" s="198" t="s">
        <v>11</v>
      </c>
      <c r="H130" s="208"/>
      <c r="I130" s="220"/>
      <c r="J130" s="220"/>
      <c r="K130" s="220"/>
      <c r="L130" s="211" t="s">
        <v>183</v>
      </c>
      <c r="M130" s="789"/>
      <c r="IW130" s="71"/>
      <c r="IX130" s="71"/>
    </row>
    <row r="131" spans="1:258" ht="15.75" customHeight="1">
      <c r="A131" s="396">
        <v>122</v>
      </c>
      <c r="B131" s="236" t="s">
        <v>23</v>
      </c>
      <c r="C131" s="375" t="s">
        <v>52</v>
      </c>
      <c r="D131" s="375" t="s">
        <v>184</v>
      </c>
      <c r="E131" s="375"/>
      <c r="F131" s="207"/>
      <c r="G131" s="198" t="s">
        <v>11</v>
      </c>
      <c r="H131" s="208"/>
      <c r="I131" s="220"/>
      <c r="J131" s="220"/>
      <c r="K131" s="220"/>
      <c r="L131" s="211" t="s">
        <v>185</v>
      </c>
      <c r="M131" s="789"/>
      <c r="IW131" s="71"/>
      <c r="IX131" s="71"/>
    </row>
    <row r="132" spans="1:258" ht="15.75" customHeight="1">
      <c r="A132" s="396">
        <v>123</v>
      </c>
      <c r="B132" s="236" t="s">
        <v>23</v>
      </c>
      <c r="C132" s="375" t="s">
        <v>52</v>
      </c>
      <c r="D132" s="375" t="s">
        <v>1090</v>
      </c>
      <c r="E132" s="375"/>
      <c r="F132" s="207"/>
      <c r="G132" s="198" t="s">
        <v>11</v>
      </c>
      <c r="H132" s="208"/>
      <c r="I132" s="220"/>
      <c r="J132" s="220"/>
      <c r="K132" s="220"/>
      <c r="L132" s="211" t="s">
        <v>1091</v>
      </c>
      <c r="M132" s="789"/>
      <c r="IW132" s="71"/>
      <c r="IX132" s="71"/>
    </row>
    <row r="133" spans="1:258" ht="15.75" customHeight="1">
      <c r="A133" s="396">
        <v>124</v>
      </c>
      <c r="B133" s="236" t="s">
        <v>23</v>
      </c>
      <c r="C133" s="375" t="s">
        <v>52</v>
      </c>
      <c r="D133" s="375" t="s">
        <v>2886</v>
      </c>
      <c r="E133" s="375"/>
      <c r="F133" s="207"/>
      <c r="G133" s="198" t="s">
        <v>11</v>
      </c>
      <c r="H133" s="208"/>
      <c r="I133" s="220"/>
      <c r="J133" s="220"/>
      <c r="K133" s="220"/>
      <c r="L133" s="211" t="s">
        <v>1093</v>
      </c>
      <c r="M133" s="789"/>
      <c r="IW133" s="71"/>
      <c r="IX133" s="71"/>
    </row>
    <row r="134" spans="1:258" ht="16.5" customHeight="1">
      <c r="A134" s="396">
        <v>125</v>
      </c>
      <c r="B134" s="237" t="s">
        <v>23</v>
      </c>
      <c r="C134" s="450" t="s">
        <v>31</v>
      </c>
      <c r="D134" s="450" t="s">
        <v>186</v>
      </c>
      <c r="E134" s="398"/>
      <c r="F134" s="398"/>
      <c r="G134" s="198" t="s">
        <v>11</v>
      </c>
      <c r="H134" s="398"/>
      <c r="I134" s="240"/>
      <c r="J134" s="407" t="s">
        <v>1580</v>
      </c>
      <c r="K134" s="400"/>
      <c r="L134" s="407" t="s">
        <v>187</v>
      </c>
      <c r="M134" s="404"/>
    </row>
    <row r="135" spans="1:258" ht="16.5" customHeight="1" thickBot="1">
      <c r="A135" s="396">
        <v>126</v>
      </c>
      <c r="B135" s="452" t="s">
        <v>23</v>
      </c>
      <c r="C135" s="453" t="s">
        <v>188</v>
      </c>
      <c r="D135" s="453" t="s">
        <v>189</v>
      </c>
      <c r="E135" s="455"/>
      <c r="F135" s="455"/>
      <c r="G135" s="381" t="s">
        <v>11</v>
      </c>
      <c r="H135" s="455"/>
      <c r="I135" s="481"/>
      <c r="J135" s="482"/>
      <c r="K135" s="482"/>
      <c r="L135" s="460"/>
      <c r="M135" s="483"/>
    </row>
  </sheetData>
  <mergeCells count="6">
    <mergeCell ref="M114:M133"/>
    <mergeCell ref="C1:D8"/>
    <mergeCell ref="L81:L88"/>
    <mergeCell ref="L72:L80"/>
    <mergeCell ref="L107:L112"/>
    <mergeCell ref="L95:L100"/>
  </mergeCells>
  <phoneticPr fontId="22" type="noConversion"/>
  <hyperlinks>
    <hyperlink ref="D63" r:id="rId1" xr:uid="{00000000-0004-0000-0100-000000000000}"/>
    <hyperlink ref="D64" r:id="rId2" xr:uid="{00000000-0004-0000-0100-000001000000}"/>
    <hyperlink ref="D101" r:id="rId3" xr:uid="{00000000-0004-0000-0100-000002000000}"/>
    <hyperlink ref="D102" r:id="rId4" xr:uid="{00000000-0004-0000-0100-000003000000}"/>
    <hyperlink ref="D103" r:id="rId5" xr:uid="{00000000-0004-0000-0100-000004000000}"/>
    <hyperlink ref="D104" r:id="rId6" xr:uid="{00000000-0004-0000-0100-000005000000}"/>
    <hyperlink ref="D105" r:id="rId7" xr:uid="{00000000-0004-0000-0100-000006000000}"/>
    <hyperlink ref="D106" r:id="rId8" xr:uid="{00000000-0004-0000-0100-000007000000}"/>
    <hyperlink ref="D100" r:id="rId9" xr:uid="{00000000-0004-0000-0100-000008000000}"/>
    <hyperlink ref="D112" r:id="rId10" xr:uid="{00000000-0004-0000-0100-000009000000}"/>
    <hyperlink ref="D93" r:id="rId11" xr:uid="{00000000-0004-0000-0100-00000A000000}"/>
    <hyperlink ref="D94" r:id="rId12" xr:uid="{00000000-0004-0000-0100-00000B000000}"/>
  </hyperlinks>
  <pageMargins left="0.69930599999999998" right="0.69930599999999998" top="0.75" bottom="0.75" header="0.3" footer="0.3"/>
  <pageSetup orientation="portrait" r:id="rId13"/>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341"/>
  <sheetViews>
    <sheetView showGridLines="0" topLeftCell="A139" zoomScale="85" zoomScaleNormal="85" workbookViewId="0">
      <selection activeCell="D142" sqref="D142"/>
    </sheetView>
  </sheetViews>
  <sheetFormatPr defaultColWidth="9" defaultRowHeight="15.75" customHeight="1"/>
  <cols>
    <col min="1" max="1" width="5.125" style="71" customWidth="1"/>
    <col min="2" max="2" width="5.625" style="78" customWidth="1"/>
    <col min="3" max="3" width="19.25" style="71" customWidth="1"/>
    <col min="4" max="4" width="45.5" style="71" customWidth="1"/>
    <col min="5" max="5" width="12.625" style="78" customWidth="1"/>
    <col min="6" max="6" width="13.625" style="71" bestFit="1" customWidth="1"/>
    <col min="7" max="7" width="8.875" style="78" customWidth="1"/>
    <col min="8" max="8" width="38.125" style="71" bestFit="1" customWidth="1"/>
    <col min="9" max="9" width="31.375" style="71" customWidth="1"/>
    <col min="10" max="10" width="63.5" style="71" customWidth="1"/>
    <col min="11" max="11" width="47.625" style="71" customWidth="1"/>
    <col min="12" max="254" width="8.875" style="71" customWidth="1"/>
    <col min="255" max="16384" width="9" style="72"/>
  </cols>
  <sheetData>
    <row r="1" spans="1:11" ht="16.5" customHeight="1">
      <c r="A1" s="42"/>
      <c r="B1" s="77"/>
      <c r="C1" s="821" t="s">
        <v>1098</v>
      </c>
      <c r="D1" s="822"/>
      <c r="E1" s="822"/>
      <c r="F1" s="30"/>
      <c r="G1" s="90" t="s">
        <v>5</v>
      </c>
      <c r="H1" s="42"/>
      <c r="I1" s="42"/>
      <c r="J1" s="70"/>
      <c r="K1" s="42"/>
    </row>
    <row r="2" spans="1:11" ht="17.25" customHeight="1">
      <c r="A2" s="42"/>
      <c r="B2" s="77"/>
      <c r="C2" s="823"/>
      <c r="D2" s="823"/>
      <c r="E2" s="824"/>
      <c r="F2" s="25" t="s">
        <v>6</v>
      </c>
      <c r="G2" s="22">
        <f>COUNTIF(F10:F341,"Not POR")</f>
        <v>1</v>
      </c>
      <c r="H2" s="73"/>
      <c r="I2" s="42"/>
      <c r="J2" s="74"/>
      <c r="K2" s="42"/>
    </row>
    <row r="3" spans="1:11" ht="21" customHeight="1">
      <c r="A3" s="42"/>
      <c r="B3" s="77"/>
      <c r="C3" s="823"/>
      <c r="D3" s="823"/>
      <c r="E3" s="824"/>
      <c r="F3" s="31" t="s">
        <v>8</v>
      </c>
      <c r="G3" s="22">
        <f>COUNTIF(F10:F341,"CHN validation")</f>
        <v>0</v>
      </c>
      <c r="H3" s="73"/>
      <c r="I3" s="42"/>
      <c r="J3" s="74"/>
      <c r="K3" s="42"/>
    </row>
    <row r="4" spans="1:11" ht="18.75" customHeight="1">
      <c r="A4" s="42"/>
      <c r="B4" s="77"/>
      <c r="C4" s="823"/>
      <c r="D4" s="823"/>
      <c r="E4" s="824"/>
      <c r="F4" s="32" t="s">
        <v>9</v>
      </c>
      <c r="G4" s="22">
        <f>COUNTIF(F12:F341,"New Item")</f>
        <v>0</v>
      </c>
      <c r="H4" s="73"/>
      <c r="I4" s="42"/>
      <c r="J4" s="74"/>
      <c r="K4" s="42"/>
    </row>
    <row r="5" spans="1:11" ht="19.5" customHeight="1">
      <c r="A5" s="42"/>
      <c r="B5" s="77"/>
      <c r="C5" s="823"/>
      <c r="D5" s="823"/>
      <c r="E5" s="824"/>
      <c r="F5" s="33" t="s">
        <v>7</v>
      </c>
      <c r="G5" s="22">
        <f>COUNTIF(F12:F341,"Pending update")</f>
        <v>0</v>
      </c>
      <c r="H5" s="34"/>
      <c r="I5" s="42"/>
      <c r="J5" s="73"/>
      <c r="K5" s="42"/>
    </row>
    <row r="6" spans="1:11" ht="18.75" customHeight="1">
      <c r="A6" s="42"/>
      <c r="B6" s="77"/>
      <c r="C6" s="823"/>
      <c r="D6" s="823"/>
      <c r="E6" s="824"/>
      <c r="F6" s="35" t="s">
        <v>10</v>
      </c>
      <c r="G6" s="22">
        <f>COUNTIF(F15:F341,"Modified")</f>
        <v>3</v>
      </c>
      <c r="H6" s="73"/>
      <c r="I6" s="42"/>
      <c r="J6" s="74"/>
      <c r="K6" s="42"/>
    </row>
    <row r="7" spans="1:11" ht="16.5" customHeight="1">
      <c r="A7" s="42"/>
      <c r="B7" s="77"/>
      <c r="C7" s="823"/>
      <c r="D7" s="823"/>
      <c r="E7" s="824"/>
      <c r="F7" s="36" t="s">
        <v>11</v>
      </c>
      <c r="G7" s="22">
        <f>COUNTIF(F10:F341,"Ready")</f>
        <v>328</v>
      </c>
      <c r="H7" s="73"/>
      <c r="I7" s="42"/>
      <c r="J7" s="74"/>
      <c r="K7" s="42"/>
    </row>
    <row r="8" spans="1:11" ht="18" customHeight="1" thickBot="1">
      <c r="A8" s="86"/>
      <c r="B8" s="391"/>
      <c r="C8" s="823"/>
      <c r="D8" s="823"/>
      <c r="E8" s="824"/>
      <c r="F8" s="233" t="s">
        <v>12</v>
      </c>
      <c r="G8" s="234">
        <f>COUNTIF(F10:F341,"Not ready")</f>
        <v>0</v>
      </c>
      <c r="H8" s="96"/>
      <c r="I8" s="86"/>
      <c r="J8" s="392"/>
      <c r="K8" s="86"/>
    </row>
    <row r="9" spans="1:11" ht="63">
      <c r="A9" s="393" t="s">
        <v>13</v>
      </c>
      <c r="B9" s="394" t="s">
        <v>14</v>
      </c>
      <c r="C9" s="394" t="s">
        <v>15</v>
      </c>
      <c r="D9" s="394" t="s">
        <v>16</v>
      </c>
      <c r="E9" s="394" t="s">
        <v>190</v>
      </c>
      <c r="F9" s="394" t="s">
        <v>17</v>
      </c>
      <c r="G9" s="394" t="s">
        <v>1206</v>
      </c>
      <c r="H9" s="394" t="s">
        <v>18</v>
      </c>
      <c r="I9" s="394" t="s">
        <v>19</v>
      </c>
      <c r="J9" s="394" t="s">
        <v>21</v>
      </c>
      <c r="K9" s="395" t="s">
        <v>191</v>
      </c>
    </row>
    <row r="10" spans="1:11" ht="16.5" customHeight="1">
      <c r="A10" s="396">
        <v>1</v>
      </c>
      <c r="B10" s="237" t="s">
        <v>23</v>
      </c>
      <c r="C10" s="238" t="s">
        <v>26</v>
      </c>
      <c r="D10" s="397" t="s">
        <v>2966</v>
      </c>
      <c r="E10" s="694" t="s">
        <v>2971</v>
      </c>
      <c r="F10" s="399" t="s">
        <v>11</v>
      </c>
      <c r="G10" s="195"/>
      <c r="H10" s="239"/>
      <c r="I10" s="240"/>
      <c r="J10" s="400"/>
      <c r="K10" s="401"/>
    </row>
    <row r="11" spans="1:11" ht="16.5" customHeight="1">
      <c r="A11" s="396">
        <v>2</v>
      </c>
      <c r="B11" s="237" t="s">
        <v>23</v>
      </c>
      <c r="C11" s="238" t="s">
        <v>26</v>
      </c>
      <c r="D11" s="397" t="s">
        <v>29</v>
      </c>
      <c r="E11" s="398"/>
      <c r="F11" s="399" t="s">
        <v>11</v>
      </c>
      <c r="G11" s="195"/>
      <c r="H11" s="239"/>
      <c r="I11" s="240"/>
      <c r="J11" s="400"/>
      <c r="K11" s="401"/>
    </row>
    <row r="12" spans="1:11" ht="16.5" customHeight="1">
      <c r="A12" s="396">
        <v>3</v>
      </c>
      <c r="B12" s="237" t="s">
        <v>23</v>
      </c>
      <c r="C12" s="238" t="s">
        <v>24</v>
      </c>
      <c r="D12" s="238" t="s">
        <v>25</v>
      </c>
      <c r="E12" s="398"/>
      <c r="F12" s="399" t="s">
        <v>11</v>
      </c>
      <c r="G12" s="195"/>
      <c r="H12" s="239"/>
      <c r="I12" s="240"/>
      <c r="J12" s="400"/>
      <c r="K12" s="401"/>
    </row>
    <row r="13" spans="1:11" ht="16.5" customHeight="1">
      <c r="A13" s="396">
        <v>4</v>
      </c>
      <c r="B13" s="237" t="s">
        <v>23</v>
      </c>
      <c r="C13" s="238" t="s">
        <v>31</v>
      </c>
      <c r="D13" s="238" t="s">
        <v>32</v>
      </c>
      <c r="E13" s="398"/>
      <c r="F13" s="399" t="s">
        <v>11</v>
      </c>
      <c r="G13" s="398"/>
      <c r="H13" s="402"/>
      <c r="I13" s="403" t="s">
        <v>192</v>
      </c>
      <c r="J13" s="402"/>
      <c r="K13" s="404"/>
    </row>
    <row r="14" spans="1:11" ht="16.5" customHeight="1">
      <c r="A14" s="396">
        <v>5</v>
      </c>
      <c r="B14" s="237" t="s">
        <v>23</v>
      </c>
      <c r="C14" s="238" t="s">
        <v>31</v>
      </c>
      <c r="D14" s="405" t="s">
        <v>193</v>
      </c>
      <c r="E14" s="237"/>
      <c r="F14" s="399" t="s">
        <v>11</v>
      </c>
      <c r="G14" s="398"/>
      <c r="H14" s="402"/>
      <c r="I14" s="403" t="s">
        <v>1195</v>
      </c>
      <c r="J14" s="402"/>
      <c r="K14" s="406"/>
    </row>
    <row r="15" spans="1:11" ht="16.5" customHeight="1">
      <c r="A15" s="396">
        <v>6</v>
      </c>
      <c r="B15" s="237" t="s">
        <v>23</v>
      </c>
      <c r="C15" s="238" t="s">
        <v>26</v>
      </c>
      <c r="D15" s="238" t="s">
        <v>34</v>
      </c>
      <c r="E15" s="398"/>
      <c r="F15" s="197" t="s">
        <v>11</v>
      </c>
      <c r="G15" s="195"/>
      <c r="H15" s="239"/>
      <c r="I15" s="402"/>
      <c r="J15" s="407" t="s">
        <v>1392</v>
      </c>
      <c r="K15" s="401"/>
    </row>
    <row r="16" spans="1:11" ht="16.5" customHeight="1">
      <c r="A16" s="396">
        <v>7</v>
      </c>
      <c r="B16" s="237" t="s">
        <v>23</v>
      </c>
      <c r="C16" s="238" t="s">
        <v>24</v>
      </c>
      <c r="D16" s="238" t="s">
        <v>1238</v>
      </c>
      <c r="E16" s="199"/>
      <c r="F16" s="197" t="s">
        <v>11</v>
      </c>
      <c r="G16" s="193"/>
      <c r="H16" s="237" t="s">
        <v>196</v>
      </c>
      <c r="I16" s="240"/>
      <c r="J16" s="407" t="s">
        <v>1466</v>
      </c>
      <c r="K16" s="408"/>
    </row>
    <row r="17" spans="1:11" ht="16.5" customHeight="1">
      <c r="A17" s="396">
        <v>8</v>
      </c>
      <c r="B17" s="237" t="s">
        <v>23</v>
      </c>
      <c r="C17" s="205" t="s">
        <v>24</v>
      </c>
      <c r="D17" s="205" t="s">
        <v>1215</v>
      </c>
      <c r="E17" s="398"/>
      <c r="F17" s="200" t="s">
        <v>11</v>
      </c>
      <c r="G17" s="195"/>
      <c r="H17" s="239"/>
      <c r="I17" s="402"/>
      <c r="J17" s="407" t="s">
        <v>1214</v>
      </c>
      <c r="K17" s="401"/>
    </row>
    <row r="18" spans="1:11" ht="16.5" customHeight="1">
      <c r="A18" s="396">
        <v>9</v>
      </c>
      <c r="B18" s="237" t="s">
        <v>23</v>
      </c>
      <c r="C18" s="205" t="s">
        <v>188</v>
      </c>
      <c r="D18" s="206" t="s">
        <v>1216</v>
      </c>
      <c r="E18" s="398"/>
      <c r="F18" s="399" t="s">
        <v>11</v>
      </c>
      <c r="G18" s="195"/>
      <c r="H18" s="239"/>
      <c r="I18" s="402"/>
      <c r="J18" s="407" t="s">
        <v>1236</v>
      </c>
      <c r="K18" s="401"/>
    </row>
    <row r="19" spans="1:11" ht="16.5" customHeight="1">
      <c r="A19" s="396">
        <v>10</v>
      </c>
      <c r="B19" s="237" t="s">
        <v>23</v>
      </c>
      <c r="C19" s="238" t="s">
        <v>24</v>
      </c>
      <c r="D19" s="238" t="s">
        <v>194</v>
      </c>
      <c r="E19" s="398"/>
      <c r="F19" s="399" t="s">
        <v>11</v>
      </c>
      <c r="G19" s="409" t="s">
        <v>195</v>
      </c>
      <c r="H19" s="239"/>
      <c r="I19" s="240"/>
      <c r="J19" s="407" t="s">
        <v>1234</v>
      </c>
      <c r="K19" s="401"/>
    </row>
    <row r="20" spans="1:11" ht="16.5" customHeight="1">
      <c r="A20" s="396">
        <v>11</v>
      </c>
      <c r="B20" s="237" t="s">
        <v>23</v>
      </c>
      <c r="C20" s="238" t="s">
        <v>24</v>
      </c>
      <c r="D20" s="238" t="s">
        <v>1237</v>
      </c>
      <c r="E20" s="398"/>
      <c r="F20" s="399" t="s">
        <v>11</v>
      </c>
      <c r="G20" s="195"/>
      <c r="H20" s="239"/>
      <c r="I20" s="240"/>
      <c r="J20" s="407" t="s">
        <v>1217</v>
      </c>
      <c r="K20" s="401"/>
    </row>
    <row r="21" spans="1:11" ht="16.5" customHeight="1">
      <c r="A21" s="396">
        <v>12</v>
      </c>
      <c r="B21" s="237" t="s">
        <v>23</v>
      </c>
      <c r="C21" s="238" t="s">
        <v>24</v>
      </c>
      <c r="D21" s="238" t="s">
        <v>1218</v>
      </c>
      <c r="E21" s="398"/>
      <c r="F21" s="399" t="s">
        <v>11</v>
      </c>
      <c r="G21" s="195"/>
      <c r="H21" s="239"/>
      <c r="I21" s="240"/>
      <c r="J21" s="402"/>
      <c r="K21" s="410" t="s">
        <v>1203</v>
      </c>
    </row>
    <row r="22" spans="1:11" ht="16.5" customHeight="1">
      <c r="A22" s="396">
        <v>13</v>
      </c>
      <c r="B22" s="237" t="s">
        <v>23</v>
      </c>
      <c r="C22" s="238" t="s">
        <v>24</v>
      </c>
      <c r="D22" s="238" t="s">
        <v>198</v>
      </c>
      <c r="E22" s="398"/>
      <c r="F22" s="399" t="s">
        <v>11</v>
      </c>
      <c r="G22" s="195"/>
      <c r="H22" s="239"/>
      <c r="I22" s="240"/>
      <c r="J22" s="407" t="s">
        <v>1193</v>
      </c>
      <c r="K22" s="411" t="s">
        <v>1962</v>
      </c>
    </row>
    <row r="23" spans="1:11" ht="16.5" customHeight="1">
      <c r="A23" s="396">
        <v>14</v>
      </c>
      <c r="B23" s="237" t="s">
        <v>23</v>
      </c>
      <c r="C23" s="238" t="s">
        <v>24</v>
      </c>
      <c r="D23" s="238" t="s">
        <v>199</v>
      </c>
      <c r="E23" s="398"/>
      <c r="F23" s="399" t="s">
        <v>11</v>
      </c>
      <c r="G23" s="195"/>
      <c r="H23" s="412" t="s">
        <v>200</v>
      </c>
      <c r="I23" s="240"/>
      <c r="J23" s="413" t="s">
        <v>1194</v>
      </c>
      <c r="K23" s="401" t="s">
        <v>1196</v>
      </c>
    </row>
    <row r="24" spans="1:11" ht="16.5" customHeight="1">
      <c r="A24" s="396">
        <v>15</v>
      </c>
      <c r="B24" s="237" t="s">
        <v>23</v>
      </c>
      <c r="C24" s="238" t="s">
        <v>24</v>
      </c>
      <c r="D24" s="238" t="s">
        <v>201</v>
      </c>
      <c r="E24" s="398"/>
      <c r="F24" s="399" t="s">
        <v>11</v>
      </c>
      <c r="G24" s="398"/>
      <c r="H24" s="412" t="s">
        <v>202</v>
      </c>
      <c r="I24" s="239"/>
      <c r="J24" s="413" t="s">
        <v>203</v>
      </c>
      <c r="K24" s="414" t="s">
        <v>2395</v>
      </c>
    </row>
    <row r="25" spans="1:11" ht="16.5" customHeight="1">
      <c r="A25" s="396">
        <v>16</v>
      </c>
      <c r="B25" s="237" t="s">
        <v>23</v>
      </c>
      <c r="C25" s="238" t="s">
        <v>188</v>
      </c>
      <c r="D25" s="238" t="s">
        <v>1874</v>
      </c>
      <c r="E25" s="398"/>
      <c r="F25" s="415" t="s">
        <v>6</v>
      </c>
      <c r="G25" s="195"/>
      <c r="H25" s="239"/>
      <c r="I25" s="240"/>
      <c r="J25" s="407" t="s">
        <v>1241</v>
      </c>
      <c r="K25" s="401"/>
    </row>
    <row r="26" spans="1:11" ht="16.5" customHeight="1">
      <c r="A26" s="396">
        <v>17</v>
      </c>
      <c r="B26" s="237" t="s">
        <v>23</v>
      </c>
      <c r="C26" s="238" t="s">
        <v>188</v>
      </c>
      <c r="D26" s="238" t="s">
        <v>204</v>
      </c>
      <c r="E26" s="398"/>
      <c r="F26" s="399" t="s">
        <v>11</v>
      </c>
      <c r="G26" s="195"/>
      <c r="H26" s="239"/>
      <c r="I26" s="240"/>
      <c r="J26" s="407" t="s">
        <v>1198</v>
      </c>
      <c r="K26" s="401"/>
    </row>
    <row r="27" spans="1:11" ht="16.5" customHeight="1">
      <c r="A27" s="396">
        <v>18</v>
      </c>
      <c r="B27" s="237" t="s">
        <v>23</v>
      </c>
      <c r="C27" s="238" t="s">
        <v>188</v>
      </c>
      <c r="D27" s="238" t="s">
        <v>205</v>
      </c>
      <c r="E27" s="398"/>
      <c r="F27" s="399" t="s">
        <v>11</v>
      </c>
      <c r="G27" s="508" t="s">
        <v>2170</v>
      </c>
      <c r="H27" s="398"/>
      <c r="I27" s="402"/>
      <c r="J27" s="407" t="s">
        <v>2169</v>
      </c>
      <c r="K27" s="401"/>
    </row>
    <row r="28" spans="1:11" ht="16.5" customHeight="1">
      <c r="A28" s="396">
        <v>19</v>
      </c>
      <c r="B28" s="237" t="s">
        <v>23</v>
      </c>
      <c r="C28" s="238" t="s">
        <v>188</v>
      </c>
      <c r="D28" s="238" t="s">
        <v>206</v>
      </c>
      <c r="E28" s="398"/>
      <c r="F28" s="399" t="s">
        <v>11</v>
      </c>
      <c r="G28" s="509" t="s">
        <v>2171</v>
      </c>
      <c r="H28" s="398"/>
      <c r="I28" s="402"/>
      <c r="J28" s="407" t="s">
        <v>1242</v>
      </c>
      <c r="K28" s="401"/>
    </row>
    <row r="29" spans="1:11" ht="16.5" customHeight="1">
      <c r="A29" s="396">
        <v>20</v>
      </c>
      <c r="B29" s="237" t="s">
        <v>23</v>
      </c>
      <c r="C29" s="238" t="s">
        <v>207</v>
      </c>
      <c r="D29" s="238" t="s">
        <v>208</v>
      </c>
      <c r="E29" s="517" t="s">
        <v>2232</v>
      </c>
      <c r="F29" s="399" t="s">
        <v>11</v>
      </c>
      <c r="G29" s="195"/>
      <c r="H29" s="239"/>
      <c r="I29" s="240"/>
      <c r="J29" s="407" t="s">
        <v>2233</v>
      </c>
      <c r="K29" s="417"/>
    </row>
    <row r="30" spans="1:11" ht="16.5" customHeight="1">
      <c r="A30" s="396">
        <v>21</v>
      </c>
      <c r="B30" s="237" t="s">
        <v>23</v>
      </c>
      <c r="C30" s="238" t="s">
        <v>207</v>
      </c>
      <c r="D30" s="238" t="s">
        <v>210</v>
      </c>
      <c r="E30" s="237" t="s">
        <v>211</v>
      </c>
      <c r="F30" s="399" t="s">
        <v>11</v>
      </c>
      <c r="G30" s="195"/>
      <c r="H30" s="239"/>
      <c r="I30" s="240"/>
      <c r="J30" s="407" t="s">
        <v>1197</v>
      </c>
      <c r="K30" s="401"/>
    </row>
    <row r="31" spans="1:11" ht="16.5" customHeight="1">
      <c r="A31" s="396">
        <v>22</v>
      </c>
      <c r="B31" s="237" t="s">
        <v>23</v>
      </c>
      <c r="C31" s="238" t="s">
        <v>207</v>
      </c>
      <c r="D31" s="405" t="s">
        <v>1391</v>
      </c>
      <c r="E31" s="784" t="s">
        <v>3507</v>
      </c>
      <c r="F31" s="35" t="s">
        <v>10</v>
      </c>
      <c r="G31" s="195"/>
      <c r="H31" s="239"/>
      <c r="I31" s="240"/>
      <c r="J31" s="418" t="s">
        <v>3509</v>
      </c>
      <c r="K31" s="419"/>
    </row>
    <row r="32" spans="1:11" ht="16.5" customHeight="1">
      <c r="A32" s="396">
        <v>23</v>
      </c>
      <c r="B32" s="237" t="s">
        <v>23</v>
      </c>
      <c r="C32" s="238" t="s">
        <v>207</v>
      </c>
      <c r="D32" s="238" t="s">
        <v>214</v>
      </c>
      <c r="E32" s="237" t="s">
        <v>215</v>
      </c>
      <c r="F32" s="399" t="s">
        <v>11</v>
      </c>
      <c r="G32" s="195"/>
      <c r="H32" s="239"/>
      <c r="I32" s="240"/>
      <c r="J32" s="827" t="s">
        <v>2234</v>
      </c>
      <c r="K32" s="830"/>
    </row>
    <row r="33" spans="1:11" ht="16.5" customHeight="1">
      <c r="A33" s="396">
        <v>24</v>
      </c>
      <c r="B33" s="237" t="s">
        <v>23</v>
      </c>
      <c r="C33" s="238" t="s">
        <v>207</v>
      </c>
      <c r="D33" s="238" t="s">
        <v>216</v>
      </c>
      <c r="E33" s="237" t="s">
        <v>62</v>
      </c>
      <c r="F33" s="399" t="s">
        <v>11</v>
      </c>
      <c r="G33" s="195"/>
      <c r="H33" s="239"/>
      <c r="I33" s="240"/>
      <c r="J33" s="828"/>
      <c r="K33" s="830"/>
    </row>
    <row r="34" spans="1:11" ht="16.5" customHeight="1">
      <c r="A34" s="396">
        <v>25</v>
      </c>
      <c r="B34" s="237" t="s">
        <v>23</v>
      </c>
      <c r="C34" s="238" t="s">
        <v>207</v>
      </c>
      <c r="D34" s="238" t="s">
        <v>217</v>
      </c>
      <c r="E34" s="237" t="s">
        <v>62</v>
      </c>
      <c r="F34" s="399" t="s">
        <v>11</v>
      </c>
      <c r="G34" s="195"/>
      <c r="H34" s="239"/>
      <c r="I34" s="240"/>
      <c r="J34" s="828"/>
      <c r="K34" s="830"/>
    </row>
    <row r="35" spans="1:11" ht="16.5" customHeight="1">
      <c r="A35" s="396">
        <v>26</v>
      </c>
      <c r="B35" s="237" t="s">
        <v>23</v>
      </c>
      <c r="C35" s="238" t="s">
        <v>207</v>
      </c>
      <c r="D35" s="238" t="s">
        <v>218</v>
      </c>
      <c r="E35" s="237" t="s">
        <v>62</v>
      </c>
      <c r="F35" s="399" t="s">
        <v>11</v>
      </c>
      <c r="G35" s="195"/>
      <c r="H35" s="239"/>
      <c r="I35" s="240"/>
      <c r="J35" s="828"/>
      <c r="K35" s="830"/>
    </row>
    <row r="36" spans="1:11" ht="16.5" customHeight="1">
      <c r="A36" s="396">
        <v>27</v>
      </c>
      <c r="B36" s="237" t="s">
        <v>23</v>
      </c>
      <c r="C36" s="238" t="s">
        <v>207</v>
      </c>
      <c r="D36" s="238" t="s">
        <v>219</v>
      </c>
      <c r="E36" s="237" t="s">
        <v>62</v>
      </c>
      <c r="F36" s="399" t="s">
        <v>11</v>
      </c>
      <c r="G36" s="195"/>
      <c r="H36" s="239"/>
      <c r="I36" s="240"/>
      <c r="J36" s="828"/>
      <c r="K36" s="830"/>
    </row>
    <row r="37" spans="1:11" ht="16.5" customHeight="1">
      <c r="A37" s="396">
        <v>28</v>
      </c>
      <c r="B37" s="237" t="s">
        <v>23</v>
      </c>
      <c r="C37" s="238" t="s">
        <v>207</v>
      </c>
      <c r="D37" s="238" t="s">
        <v>220</v>
      </c>
      <c r="E37" s="237" t="s">
        <v>62</v>
      </c>
      <c r="F37" s="399" t="s">
        <v>11</v>
      </c>
      <c r="G37" s="195"/>
      <c r="H37" s="239"/>
      <c r="I37" s="240"/>
      <c r="J37" s="828"/>
      <c r="K37" s="830"/>
    </row>
    <row r="38" spans="1:11" ht="16.5" customHeight="1">
      <c r="A38" s="396">
        <v>29</v>
      </c>
      <c r="B38" s="237"/>
      <c r="C38" s="238" t="s">
        <v>207</v>
      </c>
      <c r="D38" s="238" t="s">
        <v>2027</v>
      </c>
      <c r="E38" s="237"/>
      <c r="F38" s="399" t="s">
        <v>11</v>
      </c>
      <c r="G38" s="195"/>
      <c r="H38" s="239"/>
      <c r="I38" s="240"/>
      <c r="J38" s="241"/>
      <c r="K38" s="372" t="s">
        <v>2017</v>
      </c>
    </row>
    <row r="39" spans="1:11" ht="16.5" customHeight="1">
      <c r="A39" s="396">
        <v>30</v>
      </c>
      <c r="B39" s="237" t="s">
        <v>23</v>
      </c>
      <c r="C39" s="238" t="s">
        <v>24</v>
      </c>
      <c r="D39" s="238" t="s">
        <v>221</v>
      </c>
      <c r="E39" s="398"/>
      <c r="F39" s="399" t="s">
        <v>11</v>
      </c>
      <c r="G39" s="195"/>
      <c r="H39" s="237" t="s">
        <v>1199</v>
      </c>
      <c r="I39" s="240"/>
      <c r="J39" s="400"/>
      <c r="K39" s="401"/>
    </row>
    <row r="40" spans="1:11" ht="16.5" customHeight="1">
      <c r="A40" s="396">
        <v>31</v>
      </c>
      <c r="B40" s="237" t="s">
        <v>23</v>
      </c>
      <c r="C40" s="238" t="s">
        <v>24</v>
      </c>
      <c r="D40" s="238" t="s">
        <v>222</v>
      </c>
      <c r="E40" s="398"/>
      <c r="F40" s="399" t="s">
        <v>11</v>
      </c>
      <c r="G40" s="195"/>
      <c r="H40" s="237" t="s">
        <v>1200</v>
      </c>
      <c r="I40" s="240"/>
      <c r="J40" s="400"/>
      <c r="K40" s="401"/>
    </row>
    <row r="41" spans="1:11" ht="16.5" customHeight="1">
      <c r="A41" s="396">
        <v>32</v>
      </c>
      <c r="B41" s="237" t="s">
        <v>23</v>
      </c>
      <c r="C41" s="238" t="s">
        <v>24</v>
      </c>
      <c r="D41" s="238" t="s">
        <v>223</v>
      </c>
      <c r="E41" s="398"/>
      <c r="F41" s="399" t="s">
        <v>11</v>
      </c>
      <c r="G41" s="195" t="s">
        <v>224</v>
      </c>
      <c r="H41" s="237"/>
      <c r="I41" s="240"/>
      <c r="J41" s="400" t="s">
        <v>1683</v>
      </c>
      <c r="K41" s="420"/>
    </row>
    <row r="42" spans="1:11" ht="16.5" customHeight="1">
      <c r="A42" s="396">
        <v>33</v>
      </c>
      <c r="B42" s="237" t="s">
        <v>23</v>
      </c>
      <c r="C42" s="238" t="s">
        <v>24</v>
      </c>
      <c r="D42" s="238" t="s">
        <v>225</v>
      </c>
      <c r="E42" s="398"/>
      <c r="F42" s="399" t="s">
        <v>11</v>
      </c>
      <c r="G42" s="421"/>
      <c r="H42" s="398"/>
      <c r="I42" s="240"/>
      <c r="J42" s="407" t="s">
        <v>1386</v>
      </c>
      <c r="K42" s="832"/>
    </row>
    <row r="43" spans="1:11" ht="16.5" customHeight="1">
      <c r="A43" s="396">
        <v>34</v>
      </c>
      <c r="B43" s="237" t="s">
        <v>23</v>
      </c>
      <c r="C43" s="238" t="s">
        <v>24</v>
      </c>
      <c r="D43" s="238" t="s">
        <v>226</v>
      </c>
      <c r="E43" s="398"/>
      <c r="F43" s="399" t="s">
        <v>11</v>
      </c>
      <c r="G43" s="409" t="s">
        <v>227</v>
      </c>
      <c r="H43" s="825" t="s">
        <v>228</v>
      </c>
      <c r="I43" s="240"/>
      <c r="J43" s="407" t="s">
        <v>1385</v>
      </c>
      <c r="K43" s="833"/>
    </row>
    <row r="44" spans="1:11" ht="16.5" customHeight="1">
      <c r="A44" s="396">
        <v>35</v>
      </c>
      <c r="B44" s="237" t="s">
        <v>23</v>
      </c>
      <c r="C44" s="238" t="s">
        <v>24</v>
      </c>
      <c r="D44" s="238" t="s">
        <v>229</v>
      </c>
      <c r="E44" s="398"/>
      <c r="F44" s="399" t="s">
        <v>11</v>
      </c>
      <c r="G44" s="423" t="s">
        <v>227</v>
      </c>
      <c r="H44" s="826"/>
      <c r="I44" s="240"/>
      <c r="J44" s="407" t="s">
        <v>230</v>
      </c>
      <c r="K44" s="833"/>
    </row>
    <row r="45" spans="1:11" ht="16.5" customHeight="1">
      <c r="A45" s="396">
        <v>36</v>
      </c>
      <c r="B45" s="237" t="s">
        <v>23</v>
      </c>
      <c r="C45" s="238" t="s">
        <v>24</v>
      </c>
      <c r="D45" s="238" t="s">
        <v>231</v>
      </c>
      <c r="E45" s="398"/>
      <c r="F45" s="399" t="s">
        <v>11</v>
      </c>
      <c r="G45" s="409" t="s">
        <v>232</v>
      </c>
      <c r="H45" s="825" t="s">
        <v>233</v>
      </c>
      <c r="I45" s="240"/>
      <c r="J45" s="407" t="s">
        <v>234</v>
      </c>
      <c r="K45" s="401"/>
    </row>
    <row r="46" spans="1:11" ht="16.5" customHeight="1">
      <c r="A46" s="396">
        <v>37</v>
      </c>
      <c r="B46" s="237" t="s">
        <v>23</v>
      </c>
      <c r="C46" s="238" t="s">
        <v>24</v>
      </c>
      <c r="D46" s="238" t="s">
        <v>235</v>
      </c>
      <c r="E46" s="398"/>
      <c r="F46" s="399" t="s">
        <v>11</v>
      </c>
      <c r="G46" s="425" t="s">
        <v>232</v>
      </c>
      <c r="H46" s="826"/>
      <c r="I46" s="240"/>
      <c r="J46" s="407" t="s">
        <v>236</v>
      </c>
      <c r="K46" s="401"/>
    </row>
    <row r="47" spans="1:11" ht="16.5" customHeight="1">
      <c r="A47" s="396">
        <v>38</v>
      </c>
      <c r="B47" s="237" t="s">
        <v>23</v>
      </c>
      <c r="C47" s="238" t="s">
        <v>24</v>
      </c>
      <c r="D47" s="238" t="s">
        <v>237</v>
      </c>
      <c r="E47" s="398"/>
      <c r="F47" s="399" t="s">
        <v>11</v>
      </c>
      <c r="G47" s="409" t="s">
        <v>238</v>
      </c>
      <c r="H47" s="825" t="s">
        <v>239</v>
      </c>
      <c r="I47" s="240"/>
      <c r="J47" s="407" t="s">
        <v>240</v>
      </c>
      <c r="K47" s="401"/>
    </row>
    <row r="48" spans="1:11" ht="16.5" customHeight="1">
      <c r="A48" s="396">
        <v>39</v>
      </c>
      <c r="B48" s="237" t="s">
        <v>23</v>
      </c>
      <c r="C48" s="238" t="s">
        <v>24</v>
      </c>
      <c r="D48" s="238" t="s">
        <v>241</v>
      </c>
      <c r="E48" s="398"/>
      <c r="F48" s="399" t="s">
        <v>11</v>
      </c>
      <c r="G48" s="425" t="s">
        <v>242</v>
      </c>
      <c r="H48" s="826"/>
      <c r="I48" s="240"/>
      <c r="J48" s="407" t="s">
        <v>243</v>
      </c>
      <c r="K48" s="401"/>
    </row>
    <row r="49" spans="1:11" ht="16.5" customHeight="1">
      <c r="A49" s="396">
        <v>40</v>
      </c>
      <c r="B49" s="237" t="s">
        <v>23</v>
      </c>
      <c r="C49" s="238" t="s">
        <v>24</v>
      </c>
      <c r="D49" s="238" t="s">
        <v>244</v>
      </c>
      <c r="E49" s="398"/>
      <c r="F49" s="399" t="s">
        <v>11</v>
      </c>
      <c r="G49" s="409" t="s">
        <v>245</v>
      </c>
      <c r="H49" s="825" t="s">
        <v>246</v>
      </c>
      <c r="I49" s="240"/>
      <c r="J49" s="407" t="s">
        <v>1389</v>
      </c>
      <c r="K49" s="401"/>
    </row>
    <row r="50" spans="1:11" ht="16.5" customHeight="1">
      <c r="A50" s="396">
        <v>41</v>
      </c>
      <c r="B50" s="237" t="s">
        <v>23</v>
      </c>
      <c r="C50" s="238" t="s">
        <v>24</v>
      </c>
      <c r="D50" s="238" t="s">
        <v>247</v>
      </c>
      <c r="E50" s="398"/>
      <c r="F50" s="399" t="s">
        <v>11</v>
      </c>
      <c r="G50" s="425" t="s">
        <v>248</v>
      </c>
      <c r="H50" s="826"/>
      <c r="I50" s="240"/>
      <c r="J50" s="407" t="s">
        <v>249</v>
      </c>
      <c r="K50" s="401"/>
    </row>
    <row r="51" spans="1:11" ht="16.5" customHeight="1">
      <c r="A51" s="396">
        <v>42</v>
      </c>
      <c r="B51" s="237" t="s">
        <v>23</v>
      </c>
      <c r="C51" s="238" t="s">
        <v>24</v>
      </c>
      <c r="D51" s="238" t="s">
        <v>250</v>
      </c>
      <c r="E51" s="398"/>
      <c r="F51" s="399" t="s">
        <v>11</v>
      </c>
      <c r="G51" s="409" t="s">
        <v>251</v>
      </c>
      <c r="H51" s="825" t="s">
        <v>252</v>
      </c>
      <c r="I51" s="240"/>
      <c r="J51" s="407" t="s">
        <v>253</v>
      </c>
      <c r="K51" s="401"/>
    </row>
    <row r="52" spans="1:11" ht="16.5" customHeight="1">
      <c r="A52" s="396">
        <v>43</v>
      </c>
      <c r="B52" s="237" t="s">
        <v>23</v>
      </c>
      <c r="C52" s="238" t="s">
        <v>24</v>
      </c>
      <c r="D52" s="238" t="s">
        <v>254</v>
      </c>
      <c r="E52" s="398"/>
      <c r="F52" s="399" t="s">
        <v>11</v>
      </c>
      <c r="G52" s="425" t="s">
        <v>252</v>
      </c>
      <c r="H52" s="826"/>
      <c r="I52" s="240"/>
      <c r="J52" s="407" t="s">
        <v>255</v>
      </c>
      <c r="K52" s="401"/>
    </row>
    <row r="53" spans="1:11" ht="16.5" customHeight="1">
      <c r="A53" s="396">
        <v>44</v>
      </c>
      <c r="B53" s="237" t="s">
        <v>23</v>
      </c>
      <c r="C53" s="238" t="s">
        <v>24</v>
      </c>
      <c r="D53" s="238" t="s">
        <v>256</v>
      </c>
      <c r="E53" s="398"/>
      <c r="F53" s="399" t="s">
        <v>11</v>
      </c>
      <c r="G53" s="409" t="s">
        <v>257</v>
      </c>
      <c r="H53" s="825" t="s">
        <v>257</v>
      </c>
      <c r="I53" s="240"/>
      <c r="J53" s="407" t="s">
        <v>258</v>
      </c>
      <c r="K53" s="401"/>
    </row>
    <row r="54" spans="1:11" ht="16.5" customHeight="1">
      <c r="A54" s="396">
        <v>45</v>
      </c>
      <c r="B54" s="237" t="s">
        <v>23</v>
      </c>
      <c r="C54" s="238" t="s">
        <v>24</v>
      </c>
      <c r="D54" s="238" t="s">
        <v>259</v>
      </c>
      <c r="E54" s="398"/>
      <c r="F54" s="399" t="s">
        <v>11</v>
      </c>
      <c r="G54" s="425" t="s">
        <v>257</v>
      </c>
      <c r="H54" s="826"/>
      <c r="I54" s="240"/>
      <c r="J54" s="407" t="s">
        <v>260</v>
      </c>
      <c r="K54" s="401"/>
    </row>
    <row r="55" spans="1:11" ht="16.5" customHeight="1">
      <c r="A55" s="396">
        <v>46</v>
      </c>
      <c r="B55" s="237" t="s">
        <v>23</v>
      </c>
      <c r="C55" s="238" t="s">
        <v>24</v>
      </c>
      <c r="D55" s="238" t="s">
        <v>261</v>
      </c>
      <c r="E55" s="398"/>
      <c r="F55" s="399" t="s">
        <v>11</v>
      </c>
      <c r="G55" s="425" t="s">
        <v>232</v>
      </c>
      <c r="H55" s="398"/>
      <c r="I55" s="240"/>
      <c r="J55" s="407" t="s">
        <v>1592</v>
      </c>
      <c r="K55" s="426" t="s">
        <v>262</v>
      </c>
    </row>
    <row r="56" spans="1:11" ht="16.5" customHeight="1">
      <c r="A56" s="396">
        <v>47</v>
      </c>
      <c r="B56" s="237" t="s">
        <v>23</v>
      </c>
      <c r="C56" s="238" t="s">
        <v>24</v>
      </c>
      <c r="D56" s="238" t="s">
        <v>263</v>
      </c>
      <c r="E56" s="398"/>
      <c r="F56" s="399" t="s">
        <v>11</v>
      </c>
      <c r="G56" s="195"/>
      <c r="H56" s="427" t="s">
        <v>264</v>
      </c>
      <c r="I56" s="240"/>
      <c r="J56" s="407" t="s">
        <v>1593</v>
      </c>
      <c r="K56" s="401"/>
    </row>
    <row r="57" spans="1:11" ht="16.5" customHeight="1">
      <c r="A57" s="396">
        <v>48</v>
      </c>
      <c r="B57" s="237" t="s">
        <v>23</v>
      </c>
      <c r="C57" s="238" t="s">
        <v>24</v>
      </c>
      <c r="D57" s="238" t="s">
        <v>265</v>
      </c>
      <c r="E57" s="398"/>
      <c r="F57" s="399" t="s">
        <v>11</v>
      </c>
      <c r="G57" s="409" t="s">
        <v>266</v>
      </c>
      <c r="H57" s="831" t="s">
        <v>267</v>
      </c>
      <c r="I57" s="240"/>
      <c r="J57" s="407" t="s">
        <v>268</v>
      </c>
      <c r="K57" s="401"/>
    </row>
    <row r="58" spans="1:11" ht="16.5" customHeight="1">
      <c r="A58" s="396">
        <v>49</v>
      </c>
      <c r="B58" s="237" t="s">
        <v>23</v>
      </c>
      <c r="C58" s="238" t="s">
        <v>24</v>
      </c>
      <c r="D58" s="238" t="s">
        <v>269</v>
      </c>
      <c r="E58" s="398"/>
      <c r="F58" s="399" t="s">
        <v>11</v>
      </c>
      <c r="G58" s="425" t="s">
        <v>270</v>
      </c>
      <c r="H58" s="826"/>
      <c r="I58" s="240"/>
      <c r="J58" s="407" t="s">
        <v>271</v>
      </c>
      <c r="K58" s="401"/>
    </row>
    <row r="59" spans="1:11" ht="16.5" customHeight="1">
      <c r="A59" s="396">
        <v>50</v>
      </c>
      <c r="B59" s="237" t="s">
        <v>23</v>
      </c>
      <c r="C59" s="238" t="s">
        <v>24</v>
      </c>
      <c r="D59" s="238" t="s">
        <v>272</v>
      </c>
      <c r="E59" s="398"/>
      <c r="F59" s="399" t="s">
        <v>11</v>
      </c>
      <c r="G59" s="425" t="s">
        <v>273</v>
      </c>
      <c r="H59" s="237" t="s">
        <v>274</v>
      </c>
      <c r="I59" s="403" t="s">
        <v>275</v>
      </c>
      <c r="J59" s="407" t="s">
        <v>276</v>
      </c>
      <c r="K59" s="401"/>
    </row>
    <row r="60" spans="1:11" ht="16.5" customHeight="1">
      <c r="A60" s="396">
        <v>51</v>
      </c>
      <c r="B60" s="237" t="s">
        <v>23</v>
      </c>
      <c r="C60" s="238" t="s">
        <v>24</v>
      </c>
      <c r="D60" s="238" t="s">
        <v>277</v>
      </c>
      <c r="E60" s="398"/>
      <c r="F60" s="399" t="s">
        <v>11</v>
      </c>
      <c r="G60" s="195"/>
      <c r="H60" s="237" t="s">
        <v>278</v>
      </c>
      <c r="I60" s="240"/>
      <c r="J60" s="400"/>
      <c r="K60" s="829"/>
    </row>
    <row r="61" spans="1:11" ht="16.5" customHeight="1">
      <c r="A61" s="396">
        <v>52</v>
      </c>
      <c r="B61" s="237" t="s">
        <v>23</v>
      </c>
      <c r="C61" s="238" t="s">
        <v>24</v>
      </c>
      <c r="D61" s="238" t="s">
        <v>279</v>
      </c>
      <c r="E61" s="398"/>
      <c r="F61" s="399" t="s">
        <v>11</v>
      </c>
      <c r="G61" s="195"/>
      <c r="H61" s="237" t="s">
        <v>280</v>
      </c>
      <c r="I61" s="240"/>
      <c r="J61" s="400"/>
      <c r="K61" s="829"/>
    </row>
    <row r="62" spans="1:11" ht="16.5" customHeight="1">
      <c r="A62" s="396">
        <v>53</v>
      </c>
      <c r="B62" s="422" t="s">
        <v>23</v>
      </c>
      <c r="C62" s="238" t="s">
        <v>24</v>
      </c>
      <c r="D62" s="238" t="s">
        <v>2040</v>
      </c>
      <c r="E62" s="424"/>
      <c r="F62" s="399" t="s">
        <v>11</v>
      </c>
      <c r="G62" s="195"/>
      <c r="H62" s="484" t="s">
        <v>2040</v>
      </c>
      <c r="I62" s="240"/>
      <c r="J62" s="400"/>
      <c r="K62" s="485" t="s">
        <v>2041</v>
      </c>
    </row>
    <row r="63" spans="1:11" ht="16.5" customHeight="1">
      <c r="A63" s="396">
        <v>54</v>
      </c>
      <c r="B63" s="237" t="s">
        <v>23</v>
      </c>
      <c r="C63" s="238" t="s">
        <v>24</v>
      </c>
      <c r="D63" s="238" t="s">
        <v>281</v>
      </c>
      <c r="E63" s="398"/>
      <c r="F63" s="399" t="s">
        <v>11</v>
      </c>
      <c r="G63" s="195"/>
      <c r="H63" s="237" t="s">
        <v>282</v>
      </c>
      <c r="I63" s="240"/>
      <c r="J63" s="403" t="s">
        <v>1653</v>
      </c>
      <c r="K63" s="428"/>
    </row>
    <row r="64" spans="1:11" ht="16.5" customHeight="1">
      <c r="A64" s="396">
        <v>55</v>
      </c>
      <c r="B64" s="237" t="s">
        <v>23</v>
      </c>
      <c r="C64" s="238" t="s">
        <v>24</v>
      </c>
      <c r="D64" s="238" t="s">
        <v>283</v>
      </c>
      <c r="E64" s="398"/>
      <c r="F64" s="399" t="s">
        <v>11</v>
      </c>
      <c r="G64" s="195"/>
      <c r="H64" s="398"/>
      <c r="I64" s="240"/>
      <c r="J64" s="400"/>
      <c r="K64" s="428"/>
    </row>
    <row r="65" spans="1:11" ht="16.5" customHeight="1">
      <c r="A65" s="396">
        <v>56</v>
      </c>
      <c r="B65" s="237" t="s">
        <v>23</v>
      </c>
      <c r="C65" s="238" t="s">
        <v>284</v>
      </c>
      <c r="D65" s="238" t="s">
        <v>1239</v>
      </c>
      <c r="E65" s="398"/>
      <c r="F65" s="399" t="s">
        <v>11</v>
      </c>
      <c r="G65" s="195"/>
      <c r="H65" s="398"/>
      <c r="I65" s="240"/>
      <c r="J65" s="407" t="s">
        <v>1223</v>
      </c>
      <c r="K65" s="429" t="s">
        <v>2413</v>
      </c>
    </row>
    <row r="66" spans="1:11" ht="16.5" customHeight="1">
      <c r="A66" s="396">
        <v>57</v>
      </c>
      <c r="B66" s="524" t="s">
        <v>23</v>
      </c>
      <c r="C66" s="238" t="s">
        <v>285</v>
      </c>
      <c r="D66" s="530" t="s">
        <v>2397</v>
      </c>
      <c r="E66" s="526"/>
      <c r="F66" s="198" t="s">
        <v>2864</v>
      </c>
      <c r="G66" s="527"/>
      <c r="H66" s="526"/>
      <c r="I66" s="528"/>
      <c r="J66" s="534" t="s">
        <v>2859</v>
      </c>
      <c r="K66" s="529"/>
    </row>
    <row r="67" spans="1:11" ht="16.5" customHeight="1">
      <c r="A67" s="396">
        <v>58</v>
      </c>
      <c r="B67" s="524" t="s">
        <v>23</v>
      </c>
      <c r="C67" s="238" t="s">
        <v>285</v>
      </c>
      <c r="D67" s="530" t="s">
        <v>2398</v>
      </c>
      <c r="E67" s="526"/>
      <c r="F67" s="198" t="s">
        <v>2864</v>
      </c>
      <c r="G67" s="527"/>
      <c r="H67" s="526"/>
      <c r="I67" s="528"/>
      <c r="J67" s="534" t="s">
        <v>2860</v>
      </c>
      <c r="K67" s="529"/>
    </row>
    <row r="68" spans="1:11" ht="16.5" customHeight="1">
      <c r="A68" s="396">
        <v>59</v>
      </c>
      <c r="B68" s="524" t="s">
        <v>23</v>
      </c>
      <c r="C68" s="238" t="s">
        <v>285</v>
      </c>
      <c r="D68" s="238" t="s">
        <v>1813</v>
      </c>
      <c r="E68" s="398"/>
      <c r="F68" s="198" t="s">
        <v>2864</v>
      </c>
      <c r="G68" s="195"/>
      <c r="H68" s="195"/>
      <c r="I68" s="240"/>
      <c r="J68" s="403" t="s">
        <v>2553</v>
      </c>
      <c r="K68" s="430"/>
    </row>
    <row r="69" spans="1:11" ht="16.5" customHeight="1">
      <c r="A69" s="396">
        <v>60</v>
      </c>
      <c r="B69" s="237" t="s">
        <v>23</v>
      </c>
      <c r="C69" s="238" t="s">
        <v>285</v>
      </c>
      <c r="D69" s="238" t="s">
        <v>286</v>
      </c>
      <c r="E69" s="398"/>
      <c r="F69" s="198" t="s">
        <v>2864</v>
      </c>
      <c r="G69" s="195"/>
      <c r="H69" s="427" t="s">
        <v>287</v>
      </c>
      <c r="I69" s="240"/>
      <c r="J69" s="403" t="s">
        <v>2652</v>
      </c>
      <c r="K69" s="428"/>
    </row>
    <row r="70" spans="1:11" ht="16.5" customHeight="1">
      <c r="A70" s="396">
        <v>61</v>
      </c>
      <c r="B70" s="237" t="s">
        <v>23</v>
      </c>
      <c r="C70" s="238" t="s">
        <v>285</v>
      </c>
      <c r="D70" s="238" t="s">
        <v>288</v>
      </c>
      <c r="E70" s="537" t="s">
        <v>2836</v>
      </c>
      <c r="F70" s="198" t="s">
        <v>2864</v>
      </c>
      <c r="G70" s="195"/>
      <c r="H70" s="237" t="s">
        <v>289</v>
      </c>
      <c r="I70" s="240"/>
      <c r="J70" s="403" t="s">
        <v>2556</v>
      </c>
      <c r="K70" s="432" t="s">
        <v>2594</v>
      </c>
    </row>
    <row r="71" spans="1:11" ht="16.5" customHeight="1">
      <c r="A71" s="396">
        <v>62</v>
      </c>
      <c r="B71" s="237" t="s">
        <v>23</v>
      </c>
      <c r="C71" s="238" t="s">
        <v>285</v>
      </c>
      <c r="D71" s="238" t="s">
        <v>291</v>
      </c>
      <c r="E71" s="237" t="s">
        <v>89</v>
      </c>
      <c r="F71" s="399" t="s">
        <v>11</v>
      </c>
      <c r="G71" s="195"/>
      <c r="H71" s="237" t="s">
        <v>292</v>
      </c>
      <c r="I71" s="240"/>
      <c r="J71" s="402"/>
      <c r="K71" s="431" t="s">
        <v>293</v>
      </c>
    </row>
    <row r="72" spans="1:11" ht="16.5" customHeight="1">
      <c r="A72" s="396">
        <v>63</v>
      </c>
      <c r="B72" s="237" t="s">
        <v>23</v>
      </c>
      <c r="C72" s="238" t="s">
        <v>285</v>
      </c>
      <c r="D72" s="238" t="s">
        <v>294</v>
      </c>
      <c r="E72" s="237" t="s">
        <v>71</v>
      </c>
      <c r="F72" s="399" t="s">
        <v>11</v>
      </c>
      <c r="G72" s="195"/>
      <c r="H72" s="537" t="s">
        <v>294</v>
      </c>
      <c r="I72" s="240"/>
      <c r="J72" s="403" t="s">
        <v>2651</v>
      </c>
      <c r="K72" s="431" t="s">
        <v>295</v>
      </c>
    </row>
    <row r="73" spans="1:11" ht="16.5" customHeight="1">
      <c r="A73" s="396">
        <v>64</v>
      </c>
      <c r="B73" s="237" t="s">
        <v>23</v>
      </c>
      <c r="C73" s="238" t="s">
        <v>285</v>
      </c>
      <c r="D73" s="238" t="s">
        <v>296</v>
      </c>
      <c r="E73" s="531" t="s">
        <v>71</v>
      </c>
      <c r="F73" s="399" t="s">
        <v>11</v>
      </c>
      <c r="G73" s="195"/>
      <c r="H73" s="537" t="s">
        <v>296</v>
      </c>
      <c r="I73" s="240"/>
      <c r="J73" s="402" t="s">
        <v>2552</v>
      </c>
      <c r="K73" s="428"/>
    </row>
    <row r="74" spans="1:11" ht="16.5" customHeight="1">
      <c r="A74" s="396">
        <v>65</v>
      </c>
      <c r="B74" s="237" t="s">
        <v>23</v>
      </c>
      <c r="C74" s="238" t="s">
        <v>285</v>
      </c>
      <c r="D74" s="238" t="s">
        <v>297</v>
      </c>
      <c r="E74" s="531" t="s">
        <v>71</v>
      </c>
      <c r="F74" s="399" t="s">
        <v>11</v>
      </c>
      <c r="G74" s="195"/>
      <c r="H74" s="537" t="s">
        <v>297</v>
      </c>
      <c r="I74" s="240"/>
      <c r="J74" s="402" t="s">
        <v>2555</v>
      </c>
      <c r="K74" s="428"/>
    </row>
    <row r="75" spans="1:11" ht="16.5" customHeight="1">
      <c r="A75" s="396">
        <v>66</v>
      </c>
      <c r="B75" s="237" t="s">
        <v>23</v>
      </c>
      <c r="C75" s="238" t="s">
        <v>285</v>
      </c>
      <c r="D75" s="238" t="s">
        <v>298</v>
      </c>
      <c r="E75" s="237" t="s">
        <v>299</v>
      </c>
      <c r="F75" s="399" t="s">
        <v>11</v>
      </c>
      <c r="G75" s="195"/>
      <c r="H75" s="577"/>
      <c r="I75" s="240"/>
      <c r="J75" s="437" t="s">
        <v>1872</v>
      </c>
      <c r="K75" s="532"/>
    </row>
    <row r="76" spans="1:11" ht="16.5" customHeight="1">
      <c r="A76" s="396">
        <v>67</v>
      </c>
      <c r="B76" s="237" t="s">
        <v>23</v>
      </c>
      <c r="C76" s="238" t="s">
        <v>285</v>
      </c>
      <c r="D76" s="238" t="s">
        <v>1100</v>
      </c>
      <c r="E76" s="433" t="s">
        <v>301</v>
      </c>
      <c r="F76" s="399" t="s">
        <v>11</v>
      </c>
      <c r="G76" s="193"/>
      <c r="H76" s="577"/>
      <c r="I76" s="240"/>
      <c r="J76" s="437" t="s">
        <v>2653</v>
      </c>
      <c r="K76" s="532"/>
    </row>
    <row r="77" spans="1:11" ht="16.5" customHeight="1">
      <c r="A77" s="396">
        <v>68</v>
      </c>
      <c r="B77" s="237" t="s">
        <v>23</v>
      </c>
      <c r="C77" s="238" t="s">
        <v>285</v>
      </c>
      <c r="D77" s="238" t="s">
        <v>2658</v>
      </c>
      <c r="E77" s="433" t="s">
        <v>302</v>
      </c>
      <c r="F77" s="399" t="s">
        <v>11</v>
      </c>
      <c r="G77" s="193"/>
      <c r="H77" s="577"/>
      <c r="I77" s="240"/>
      <c r="J77" s="437" t="s">
        <v>2712</v>
      </c>
      <c r="K77" s="579" t="s">
        <v>2654</v>
      </c>
    </row>
    <row r="78" spans="1:11" ht="16.5" customHeight="1">
      <c r="A78" s="396">
        <v>69</v>
      </c>
      <c r="B78" s="237" t="s">
        <v>23</v>
      </c>
      <c r="C78" s="238" t="s">
        <v>285</v>
      </c>
      <c r="D78" s="238" t="s">
        <v>2387</v>
      </c>
      <c r="E78" s="535" t="s">
        <v>1970</v>
      </c>
      <c r="F78" s="399" t="s">
        <v>11</v>
      </c>
      <c r="G78" s="195"/>
      <c r="H78" s="537" t="s">
        <v>2648</v>
      </c>
      <c r="I78" s="240"/>
      <c r="J78" s="403" t="s">
        <v>2408</v>
      </c>
      <c r="K78" s="432" t="s">
        <v>2706</v>
      </c>
    </row>
    <row r="79" spans="1:11" ht="16.5" customHeight="1">
      <c r="A79" s="396">
        <v>70</v>
      </c>
      <c r="B79" s="524" t="s">
        <v>23</v>
      </c>
      <c r="C79" s="238" t="s">
        <v>285</v>
      </c>
      <c r="D79" s="238" t="s">
        <v>2388</v>
      </c>
      <c r="E79" s="535" t="s">
        <v>1970</v>
      </c>
      <c r="F79" s="399" t="s">
        <v>11</v>
      </c>
      <c r="G79" s="527"/>
      <c r="H79" s="537" t="s">
        <v>2649</v>
      </c>
      <c r="I79" s="528"/>
      <c r="J79" s="403" t="s">
        <v>2401</v>
      </c>
      <c r="K79" s="432" t="s">
        <v>2707</v>
      </c>
    </row>
    <row r="80" spans="1:11" ht="16.5" customHeight="1">
      <c r="A80" s="396">
        <v>71</v>
      </c>
      <c r="B80" s="524" t="s">
        <v>23</v>
      </c>
      <c r="C80" s="238" t="s">
        <v>285</v>
      </c>
      <c r="D80" s="238" t="s">
        <v>2389</v>
      </c>
      <c r="E80" s="535" t="s">
        <v>1970</v>
      </c>
      <c r="F80" s="399" t="s">
        <v>11</v>
      </c>
      <c r="G80" s="527"/>
      <c r="H80" s="537" t="s">
        <v>2650</v>
      </c>
      <c r="I80" s="528"/>
      <c r="J80" s="403" t="s">
        <v>2402</v>
      </c>
      <c r="K80" s="432" t="s">
        <v>2708</v>
      </c>
    </row>
    <row r="81" spans="1:11" ht="16.5" customHeight="1">
      <c r="A81" s="396">
        <v>72</v>
      </c>
      <c r="B81" s="524" t="s">
        <v>23</v>
      </c>
      <c r="C81" s="238" t="s">
        <v>285</v>
      </c>
      <c r="D81" s="238" t="s">
        <v>2390</v>
      </c>
      <c r="E81" s="535" t="s">
        <v>1970</v>
      </c>
      <c r="F81" s="399" t="s">
        <v>11</v>
      </c>
      <c r="G81" s="527"/>
      <c r="H81" s="537" t="s">
        <v>2390</v>
      </c>
      <c r="I81" s="528"/>
      <c r="J81" s="403" t="s">
        <v>2403</v>
      </c>
      <c r="K81" s="432" t="s">
        <v>2709</v>
      </c>
    </row>
    <row r="82" spans="1:11" ht="16.5" customHeight="1">
      <c r="A82" s="396">
        <v>73</v>
      </c>
      <c r="B82" s="524" t="s">
        <v>23</v>
      </c>
      <c r="C82" s="238" t="s">
        <v>285</v>
      </c>
      <c r="D82" s="238" t="s">
        <v>2391</v>
      </c>
      <c r="E82" s="535" t="s">
        <v>1970</v>
      </c>
      <c r="F82" s="399" t="s">
        <v>11</v>
      </c>
      <c r="G82" s="527"/>
      <c r="H82" s="537" t="s">
        <v>2391</v>
      </c>
      <c r="I82" s="528"/>
      <c r="J82" s="403" t="s">
        <v>2404</v>
      </c>
      <c r="K82" s="432" t="s">
        <v>2710</v>
      </c>
    </row>
    <row r="83" spans="1:11" ht="16.5" customHeight="1">
      <c r="A83" s="396">
        <v>74</v>
      </c>
      <c r="B83" s="524" t="s">
        <v>23</v>
      </c>
      <c r="C83" s="238" t="s">
        <v>285</v>
      </c>
      <c r="D83" s="238" t="s">
        <v>2392</v>
      </c>
      <c r="E83" s="535" t="s">
        <v>2713</v>
      </c>
      <c r="F83" s="399" t="s">
        <v>11</v>
      </c>
      <c r="G83" s="527"/>
      <c r="H83" s="537" t="s">
        <v>2392</v>
      </c>
      <c r="I83" s="528"/>
      <c r="J83" s="403" t="s">
        <v>2405</v>
      </c>
      <c r="K83" s="432" t="s">
        <v>2711</v>
      </c>
    </row>
    <row r="84" spans="1:11" ht="16.5" customHeight="1">
      <c r="A84" s="396">
        <v>75</v>
      </c>
      <c r="B84" s="524" t="s">
        <v>23</v>
      </c>
      <c r="C84" s="238" t="s">
        <v>285</v>
      </c>
      <c r="D84" s="238" t="s">
        <v>2600</v>
      </c>
      <c r="E84" s="536" t="s">
        <v>2613</v>
      </c>
      <c r="F84" s="399" t="s">
        <v>11</v>
      </c>
      <c r="G84" s="527"/>
      <c r="H84" s="537"/>
      <c r="I84" s="528"/>
      <c r="J84" s="403" t="s">
        <v>2406</v>
      </c>
      <c r="K84" s="432" t="s">
        <v>2411</v>
      </c>
    </row>
    <row r="85" spans="1:11" ht="16.5" customHeight="1">
      <c r="A85" s="396">
        <v>76</v>
      </c>
      <c r="B85" s="524" t="s">
        <v>23</v>
      </c>
      <c r="C85" s="238" t="s">
        <v>285</v>
      </c>
      <c r="D85" s="238" t="s">
        <v>2393</v>
      </c>
      <c r="E85" s="536" t="s">
        <v>1691</v>
      </c>
      <c r="F85" s="399" t="s">
        <v>11</v>
      </c>
      <c r="G85" s="527"/>
      <c r="H85" s="537"/>
      <c r="I85" s="528"/>
      <c r="J85" s="403" t="s">
        <v>2407</v>
      </c>
      <c r="K85" s="432" t="s">
        <v>2411</v>
      </c>
    </row>
    <row r="86" spans="1:11" ht="16.5" customHeight="1">
      <c r="A86" s="396">
        <v>77</v>
      </c>
      <c r="B86" s="571" t="s">
        <v>23</v>
      </c>
      <c r="C86" s="238" t="s">
        <v>285</v>
      </c>
      <c r="D86" s="238" t="s">
        <v>2601</v>
      </c>
      <c r="E86" s="585" t="s">
        <v>2714</v>
      </c>
      <c r="F86" s="399" t="s">
        <v>11</v>
      </c>
      <c r="G86" s="572"/>
      <c r="H86" s="578"/>
      <c r="I86" s="573"/>
      <c r="J86" s="403" t="s">
        <v>2595</v>
      </c>
      <c r="K86" s="580" t="s">
        <v>2598</v>
      </c>
    </row>
    <row r="87" spans="1:11" ht="16.5" customHeight="1">
      <c r="A87" s="396">
        <v>78</v>
      </c>
      <c r="B87" s="524" t="s">
        <v>23</v>
      </c>
      <c r="C87" s="238" t="s">
        <v>285</v>
      </c>
      <c r="D87" s="238" t="s">
        <v>303</v>
      </c>
      <c r="E87" s="237" t="s">
        <v>71</v>
      </c>
      <c r="F87" s="399" t="s">
        <v>11</v>
      </c>
      <c r="G87" s="195"/>
      <c r="H87" s="537" t="s">
        <v>303</v>
      </c>
      <c r="I87" s="240"/>
      <c r="J87" s="403" t="s">
        <v>2386</v>
      </c>
      <c r="K87" s="431" t="s">
        <v>2412</v>
      </c>
    </row>
    <row r="88" spans="1:11" ht="16.5" customHeight="1">
      <c r="A88" s="396">
        <v>79</v>
      </c>
      <c r="B88" s="237" t="s">
        <v>23</v>
      </c>
      <c r="C88" s="238" t="s">
        <v>285</v>
      </c>
      <c r="D88" s="238" t="s">
        <v>304</v>
      </c>
      <c r="E88" s="537" t="s">
        <v>71</v>
      </c>
      <c r="F88" s="399" t="s">
        <v>11</v>
      </c>
      <c r="G88" s="195"/>
      <c r="H88" s="537" t="s">
        <v>304</v>
      </c>
      <c r="I88" s="240"/>
      <c r="J88" s="402" t="s">
        <v>2384</v>
      </c>
      <c r="K88" s="431" t="s">
        <v>2412</v>
      </c>
    </row>
    <row r="89" spans="1:11" ht="16.5" customHeight="1">
      <c r="A89" s="396">
        <v>80</v>
      </c>
      <c r="B89" s="237" t="s">
        <v>23</v>
      </c>
      <c r="C89" s="238" t="s">
        <v>285</v>
      </c>
      <c r="D89" s="238" t="s">
        <v>305</v>
      </c>
      <c r="E89" s="537" t="s">
        <v>71</v>
      </c>
      <c r="F89" s="399" t="s">
        <v>11</v>
      </c>
      <c r="G89" s="195"/>
      <c r="H89" s="537" t="s">
        <v>305</v>
      </c>
      <c r="I89" s="240"/>
      <c r="J89" s="402" t="s">
        <v>2385</v>
      </c>
      <c r="K89" s="431" t="s">
        <v>2412</v>
      </c>
    </row>
    <row r="90" spans="1:11" ht="16.5" customHeight="1">
      <c r="A90" s="396">
        <v>81</v>
      </c>
      <c r="B90" s="237" t="s">
        <v>23</v>
      </c>
      <c r="C90" s="238" t="s">
        <v>285</v>
      </c>
      <c r="D90" s="238" t="s">
        <v>306</v>
      </c>
      <c r="E90" s="537" t="s">
        <v>71</v>
      </c>
      <c r="F90" s="399" t="s">
        <v>11</v>
      </c>
      <c r="G90" s="195"/>
      <c r="H90" s="537" t="s">
        <v>306</v>
      </c>
      <c r="I90" s="240"/>
      <c r="J90" s="402" t="s">
        <v>2551</v>
      </c>
      <c r="K90" s="431" t="s">
        <v>2412</v>
      </c>
    </row>
    <row r="91" spans="1:11" ht="16.5" customHeight="1">
      <c r="A91" s="396">
        <v>82</v>
      </c>
      <c r="B91" s="237" t="s">
        <v>23</v>
      </c>
      <c r="C91" s="238" t="s">
        <v>285</v>
      </c>
      <c r="D91" s="238" t="s">
        <v>2655</v>
      </c>
      <c r="E91" s="398"/>
      <c r="F91" s="399" t="s">
        <v>11</v>
      </c>
      <c r="G91" s="195"/>
      <c r="H91" s="195"/>
      <c r="I91" s="240"/>
      <c r="J91" s="403" t="s">
        <v>2554</v>
      </c>
      <c r="K91" s="432" t="s">
        <v>307</v>
      </c>
    </row>
    <row r="92" spans="1:11" ht="16.5" customHeight="1">
      <c r="A92" s="396">
        <v>83</v>
      </c>
      <c r="B92" s="237" t="s">
        <v>23</v>
      </c>
      <c r="C92" s="238" t="s">
        <v>285</v>
      </c>
      <c r="D92" s="238" t="s">
        <v>308</v>
      </c>
      <c r="E92" s="398"/>
      <c r="F92" s="399" t="s">
        <v>11</v>
      </c>
      <c r="G92" s="195"/>
      <c r="H92" s="195"/>
      <c r="I92" s="240"/>
      <c r="J92" s="402"/>
      <c r="K92" s="432" t="s">
        <v>309</v>
      </c>
    </row>
    <row r="93" spans="1:11" ht="16.5" customHeight="1">
      <c r="A93" s="396">
        <v>84</v>
      </c>
      <c r="B93" s="237" t="s">
        <v>23</v>
      </c>
      <c r="C93" s="238" t="s">
        <v>285</v>
      </c>
      <c r="D93" s="238" t="s">
        <v>2656</v>
      </c>
      <c r="E93" s="237" t="s">
        <v>89</v>
      </c>
      <c r="F93" s="399" t="s">
        <v>11</v>
      </c>
      <c r="G93" s="195"/>
      <c r="H93" s="195"/>
      <c r="I93" s="240"/>
      <c r="J93" s="403" t="s">
        <v>2550</v>
      </c>
      <c r="K93" s="432" t="s">
        <v>307</v>
      </c>
    </row>
    <row r="94" spans="1:11" ht="16.5" customHeight="1">
      <c r="A94" s="396">
        <v>85</v>
      </c>
      <c r="B94" s="237" t="s">
        <v>23</v>
      </c>
      <c r="C94" s="238" t="s">
        <v>285</v>
      </c>
      <c r="D94" s="238" t="s">
        <v>310</v>
      </c>
      <c r="E94" s="237" t="s">
        <v>71</v>
      </c>
      <c r="F94" s="399" t="s">
        <v>11</v>
      </c>
      <c r="G94" s="195"/>
      <c r="H94" s="195"/>
      <c r="I94" s="240"/>
      <c r="J94" s="402"/>
      <c r="K94" s="432" t="s">
        <v>309</v>
      </c>
    </row>
    <row r="95" spans="1:11" ht="16.5" customHeight="1">
      <c r="A95" s="396">
        <v>86</v>
      </c>
      <c r="B95" s="237" t="s">
        <v>23</v>
      </c>
      <c r="C95" s="238" t="s">
        <v>285</v>
      </c>
      <c r="D95" s="238" t="s">
        <v>311</v>
      </c>
      <c r="E95" s="237" t="s">
        <v>312</v>
      </c>
      <c r="F95" s="399" t="s">
        <v>11</v>
      </c>
      <c r="G95" s="195"/>
      <c r="H95" s="195"/>
      <c r="I95" s="240"/>
      <c r="J95" s="437" t="s">
        <v>1872</v>
      </c>
      <c r="K95" s="431" t="s">
        <v>300</v>
      </c>
    </row>
    <row r="96" spans="1:11" ht="16.5" customHeight="1">
      <c r="A96" s="396">
        <v>87</v>
      </c>
      <c r="B96" s="237" t="s">
        <v>23</v>
      </c>
      <c r="C96" s="238" t="s">
        <v>285</v>
      </c>
      <c r="D96" s="238" t="s">
        <v>313</v>
      </c>
      <c r="E96" s="237" t="s">
        <v>314</v>
      </c>
      <c r="F96" s="399" t="s">
        <v>11</v>
      </c>
      <c r="G96" s="195"/>
      <c r="H96" s="195"/>
      <c r="I96" s="240"/>
      <c r="J96" s="437" t="s">
        <v>1870</v>
      </c>
      <c r="K96" s="431" t="s">
        <v>300</v>
      </c>
    </row>
    <row r="97" spans="1:256" ht="16.5" customHeight="1">
      <c r="A97" s="396">
        <v>88</v>
      </c>
      <c r="B97" s="237" t="s">
        <v>23</v>
      </c>
      <c r="C97" s="238" t="s">
        <v>285</v>
      </c>
      <c r="D97" s="238" t="s">
        <v>315</v>
      </c>
      <c r="E97" s="237" t="s">
        <v>316</v>
      </c>
      <c r="F97" s="399" t="s">
        <v>11</v>
      </c>
      <c r="G97" s="195"/>
      <c r="H97" s="195"/>
      <c r="I97" s="240"/>
      <c r="J97" s="437" t="s">
        <v>1871</v>
      </c>
      <c r="K97" s="431" t="s">
        <v>300</v>
      </c>
    </row>
    <row r="98" spans="1:256" ht="16.5" customHeight="1">
      <c r="A98" s="396">
        <v>89</v>
      </c>
      <c r="B98" s="237" t="s">
        <v>23</v>
      </c>
      <c r="C98" s="238" t="s">
        <v>285</v>
      </c>
      <c r="D98" s="238" t="s">
        <v>317</v>
      </c>
      <c r="E98" s="537" t="s">
        <v>2837</v>
      </c>
      <c r="F98" s="198" t="s">
        <v>2864</v>
      </c>
      <c r="G98" s="195"/>
      <c r="H98" s="525" t="s">
        <v>318</v>
      </c>
      <c r="I98" s="240"/>
      <c r="J98" s="403" t="s">
        <v>1997</v>
      </c>
      <c r="K98" s="432" t="s">
        <v>290</v>
      </c>
    </row>
    <row r="99" spans="1:256" ht="16.5" customHeight="1">
      <c r="A99" s="396">
        <v>90</v>
      </c>
      <c r="B99" s="237" t="s">
        <v>23</v>
      </c>
      <c r="C99" s="238" t="s">
        <v>285</v>
      </c>
      <c r="D99" s="238" t="s">
        <v>319</v>
      </c>
      <c r="E99" s="237" t="s">
        <v>89</v>
      </c>
      <c r="F99" s="399" t="s">
        <v>11</v>
      </c>
      <c r="G99" s="195"/>
      <c r="H99" s="525" t="s">
        <v>320</v>
      </c>
      <c r="I99" s="239"/>
      <c r="J99" s="240"/>
      <c r="K99" s="431" t="s">
        <v>293</v>
      </c>
    </row>
    <row r="100" spans="1:256" ht="16.5" customHeight="1">
      <c r="A100" s="396">
        <v>91</v>
      </c>
      <c r="B100" s="237" t="s">
        <v>23</v>
      </c>
      <c r="C100" s="238" t="s">
        <v>285</v>
      </c>
      <c r="D100" s="238" t="s">
        <v>321</v>
      </c>
      <c r="E100" s="398"/>
      <c r="F100" s="399" t="s">
        <v>11</v>
      </c>
      <c r="G100" s="195"/>
      <c r="H100" s="195"/>
      <c r="I100" s="240"/>
      <c r="J100" s="403" t="s">
        <v>1308</v>
      </c>
      <c r="K100" s="431" t="s">
        <v>2414</v>
      </c>
    </row>
    <row r="101" spans="1:256" ht="16.5" customHeight="1">
      <c r="A101" s="396">
        <v>92</v>
      </c>
      <c r="B101" s="237" t="s">
        <v>23</v>
      </c>
      <c r="C101" s="238" t="s">
        <v>285</v>
      </c>
      <c r="D101" s="238" t="s">
        <v>322</v>
      </c>
      <c r="E101" s="398"/>
      <c r="F101" s="399" t="s">
        <v>11</v>
      </c>
      <c r="G101" s="195"/>
      <c r="H101" s="525" t="s">
        <v>323</v>
      </c>
      <c r="I101" s="240"/>
      <c r="J101" s="402"/>
      <c r="K101" s="428"/>
    </row>
    <row r="102" spans="1:256" ht="16.5" customHeight="1">
      <c r="A102" s="396">
        <v>93</v>
      </c>
      <c r="B102" s="237" t="s">
        <v>23</v>
      </c>
      <c r="C102" s="238" t="s">
        <v>285</v>
      </c>
      <c r="D102" s="238" t="s">
        <v>324</v>
      </c>
      <c r="E102" s="398"/>
      <c r="F102" s="399" t="s">
        <v>11</v>
      </c>
      <c r="G102" s="195"/>
      <c r="H102" s="525" t="s">
        <v>325</v>
      </c>
      <c r="I102" s="240"/>
      <c r="J102" s="402"/>
      <c r="K102" s="428"/>
    </row>
    <row r="103" spans="1:256" ht="16.5" customHeight="1">
      <c r="A103" s="396">
        <v>94</v>
      </c>
      <c r="B103" s="237" t="s">
        <v>23</v>
      </c>
      <c r="C103" s="238" t="s">
        <v>285</v>
      </c>
      <c r="D103" s="238" t="s">
        <v>326</v>
      </c>
      <c r="E103" s="398"/>
      <c r="F103" s="399" t="s">
        <v>11</v>
      </c>
      <c r="G103" s="195"/>
      <c r="H103" s="525" t="s">
        <v>327</v>
      </c>
      <c r="I103" s="240"/>
      <c r="J103" s="402"/>
      <c r="K103" s="428"/>
    </row>
    <row r="104" spans="1:256" ht="16.5" customHeight="1">
      <c r="A104" s="396">
        <v>95</v>
      </c>
      <c r="B104" s="237" t="s">
        <v>23</v>
      </c>
      <c r="C104" s="238" t="s">
        <v>285</v>
      </c>
      <c r="D104" s="238" t="s">
        <v>2894</v>
      </c>
      <c r="E104" s="537" t="s">
        <v>2837</v>
      </c>
      <c r="F104" s="399" t="s">
        <v>11</v>
      </c>
      <c r="G104" s="195"/>
      <c r="H104" s="398"/>
      <c r="I104" s="240"/>
      <c r="J104" s="402"/>
      <c r="K104" s="428"/>
    </row>
    <row r="105" spans="1:256" ht="16.5" customHeight="1">
      <c r="A105" s="396">
        <v>96</v>
      </c>
      <c r="B105" s="237" t="s">
        <v>23</v>
      </c>
      <c r="C105" s="238" t="s">
        <v>285</v>
      </c>
      <c r="D105" s="238" t="s">
        <v>328</v>
      </c>
      <c r="E105" s="237" t="s">
        <v>329</v>
      </c>
      <c r="F105" s="399" t="s">
        <v>11</v>
      </c>
      <c r="G105" s="195"/>
      <c r="H105" s="398"/>
      <c r="I105" s="240"/>
      <c r="J105" s="402"/>
      <c r="K105" s="428"/>
    </row>
    <row r="106" spans="1:256" ht="16.5" customHeight="1">
      <c r="A106" s="396">
        <v>97</v>
      </c>
      <c r="B106" s="237" t="s">
        <v>23</v>
      </c>
      <c r="C106" s="238" t="s">
        <v>285</v>
      </c>
      <c r="D106" s="238" t="s">
        <v>330</v>
      </c>
      <c r="E106" s="398"/>
      <c r="F106" s="399" t="s">
        <v>11</v>
      </c>
      <c r="G106" s="195"/>
      <c r="H106" s="398"/>
      <c r="I106" s="240"/>
      <c r="J106" s="400"/>
      <c r="K106" s="428"/>
    </row>
    <row r="107" spans="1:256" s="545" customFormat="1" ht="16.5" customHeight="1">
      <c r="A107" s="568">
        <v>283</v>
      </c>
      <c r="B107" s="303" t="s">
        <v>23</v>
      </c>
      <c r="C107" s="255" t="s">
        <v>53</v>
      </c>
      <c r="D107" s="250" t="s">
        <v>55</v>
      </c>
      <c r="E107" s="309"/>
      <c r="F107" s="399" t="s">
        <v>11</v>
      </c>
      <c r="G107" s="306"/>
      <c r="H107" s="309"/>
      <c r="J107" s="560" t="s">
        <v>2716</v>
      </c>
      <c r="K107" s="583"/>
    </row>
    <row r="108" spans="1:256" ht="16.5" customHeight="1">
      <c r="A108" s="396">
        <v>98</v>
      </c>
      <c r="B108" s="237" t="s">
        <v>23</v>
      </c>
      <c r="C108" s="238" t="s">
        <v>24</v>
      </c>
      <c r="D108" s="405" t="s">
        <v>1338</v>
      </c>
      <c r="E108" s="398"/>
      <c r="F108" s="399" t="s">
        <v>11</v>
      </c>
      <c r="G108" s="416"/>
      <c r="H108" s="237" t="s">
        <v>331</v>
      </c>
      <c r="I108" s="402"/>
      <c r="J108" s="407" t="s">
        <v>1337</v>
      </c>
      <c r="K108" s="435" t="s">
        <v>1327</v>
      </c>
    </row>
    <row r="109" spans="1:256" ht="16.5" customHeight="1">
      <c r="A109" s="396">
        <v>99</v>
      </c>
      <c r="B109" s="237" t="s">
        <v>23</v>
      </c>
      <c r="C109" s="238" t="s">
        <v>24</v>
      </c>
      <c r="D109" s="238" t="s">
        <v>1328</v>
      </c>
      <c r="E109" s="398"/>
      <c r="F109" s="399" t="s">
        <v>11</v>
      </c>
      <c r="G109" s="416"/>
      <c r="H109" s="436" t="s">
        <v>332</v>
      </c>
      <c r="I109" s="402"/>
      <c r="J109" s="407" t="s">
        <v>1330</v>
      </c>
      <c r="K109" s="435" t="s">
        <v>1329</v>
      </c>
    </row>
    <row r="110" spans="1:256" ht="16.5" customHeight="1">
      <c r="A110" s="396">
        <v>100</v>
      </c>
      <c r="B110" s="237" t="s">
        <v>23</v>
      </c>
      <c r="C110" s="238" t="s">
        <v>1365</v>
      </c>
      <c r="D110" s="397" t="s">
        <v>1033</v>
      </c>
      <c r="E110" s="398"/>
      <c r="F110" s="399" t="s">
        <v>11</v>
      </c>
      <c r="G110" s="239"/>
      <c r="H110" s="398"/>
      <c r="I110" s="402"/>
      <c r="J110" s="437" t="s">
        <v>1394</v>
      </c>
      <c r="K110" s="407" t="s">
        <v>1445</v>
      </c>
      <c r="IU110" s="71"/>
      <c r="IV110" s="71"/>
    </row>
    <row r="111" spans="1:256" ht="16.5" customHeight="1">
      <c r="A111" s="396">
        <v>101</v>
      </c>
      <c r="B111" s="237" t="s">
        <v>23</v>
      </c>
      <c r="C111" s="238" t="s">
        <v>1365</v>
      </c>
      <c r="D111" s="397" t="s">
        <v>1398</v>
      </c>
      <c r="E111" s="398"/>
      <c r="F111" s="399" t="s">
        <v>11</v>
      </c>
      <c r="G111" s="239"/>
      <c r="H111" s="398"/>
      <c r="I111" s="402"/>
      <c r="J111" s="438" t="s">
        <v>1625</v>
      </c>
      <c r="K111" s="407" t="s">
        <v>1435</v>
      </c>
      <c r="IU111" s="71"/>
      <c r="IV111" s="71"/>
    </row>
    <row r="112" spans="1:256" ht="16.5" customHeight="1">
      <c r="A112" s="396">
        <v>102</v>
      </c>
      <c r="B112" s="237" t="s">
        <v>23</v>
      </c>
      <c r="C112" s="238" t="s">
        <v>1365</v>
      </c>
      <c r="D112" s="397" t="s">
        <v>1034</v>
      </c>
      <c r="E112" s="398"/>
      <c r="F112" s="399" t="s">
        <v>11</v>
      </c>
      <c r="G112" s="239"/>
      <c r="H112" s="398"/>
      <c r="I112" s="402"/>
      <c r="J112" s="437" t="s">
        <v>1355</v>
      </c>
      <c r="K112" s="407" t="s">
        <v>1442</v>
      </c>
      <c r="IU112" s="71"/>
      <c r="IV112" s="71"/>
    </row>
    <row r="113" spans="1:256" ht="16.5" customHeight="1">
      <c r="A113" s="396">
        <v>103</v>
      </c>
      <c r="B113" s="237" t="s">
        <v>23</v>
      </c>
      <c r="C113" s="238" t="s">
        <v>1365</v>
      </c>
      <c r="D113" s="397" t="s">
        <v>1035</v>
      </c>
      <c r="E113" s="398"/>
      <c r="F113" s="399" t="s">
        <v>11</v>
      </c>
      <c r="G113" s="239"/>
      <c r="H113" s="398"/>
      <c r="I113" s="402"/>
      <c r="J113" s="438" t="s">
        <v>1626</v>
      </c>
      <c r="K113" s="407" t="s">
        <v>1628</v>
      </c>
      <c r="IU113" s="71"/>
      <c r="IV113" s="71"/>
    </row>
    <row r="114" spans="1:256" ht="16.5" customHeight="1">
      <c r="A114" s="396">
        <v>104</v>
      </c>
      <c r="B114" s="237" t="s">
        <v>23</v>
      </c>
      <c r="C114" s="238" t="s">
        <v>1365</v>
      </c>
      <c r="D114" s="397" t="s">
        <v>1357</v>
      </c>
      <c r="E114" s="398"/>
      <c r="F114" s="399" t="s">
        <v>11</v>
      </c>
      <c r="G114" s="239"/>
      <c r="H114" s="398"/>
      <c r="I114" s="402"/>
      <c r="J114" s="437" t="s">
        <v>1356</v>
      </c>
      <c r="K114" s="407" t="s">
        <v>1443</v>
      </c>
      <c r="IU114" s="71"/>
      <c r="IV114" s="71"/>
    </row>
    <row r="115" spans="1:256" ht="16.5" customHeight="1">
      <c r="A115" s="396">
        <v>105</v>
      </c>
      <c r="B115" s="237" t="s">
        <v>23</v>
      </c>
      <c r="C115" s="238" t="s">
        <v>1365</v>
      </c>
      <c r="D115" s="397" t="s">
        <v>1037</v>
      </c>
      <c r="E115" s="398"/>
      <c r="F115" s="399" t="s">
        <v>11</v>
      </c>
      <c r="G115" s="239"/>
      <c r="H115" s="398"/>
      <c r="I115" s="402"/>
      <c r="J115" s="437" t="s">
        <v>1358</v>
      </c>
      <c r="K115" s="407" t="s">
        <v>1627</v>
      </c>
      <c r="IU115" s="71"/>
      <c r="IV115" s="71"/>
    </row>
    <row r="116" spans="1:256" ht="16.5" customHeight="1">
      <c r="A116" s="396">
        <v>106</v>
      </c>
      <c r="B116" s="237" t="s">
        <v>23</v>
      </c>
      <c r="C116" s="238" t="s">
        <v>1365</v>
      </c>
      <c r="D116" s="397" t="s">
        <v>1038</v>
      </c>
      <c r="E116" s="398"/>
      <c r="F116" s="399" t="s">
        <v>11</v>
      </c>
      <c r="G116" s="239"/>
      <c r="H116" s="398"/>
      <c r="I116" s="402"/>
      <c r="J116" s="437" t="s">
        <v>1395</v>
      </c>
      <c r="K116" s="407" t="s">
        <v>1444</v>
      </c>
      <c r="IU116" s="71"/>
      <c r="IV116" s="71"/>
    </row>
    <row r="117" spans="1:256" ht="16.5" customHeight="1">
      <c r="A117" s="396">
        <v>107</v>
      </c>
      <c r="B117" s="237" t="s">
        <v>23</v>
      </c>
      <c r="C117" s="397" t="s">
        <v>113</v>
      </c>
      <c r="D117" s="405" t="s">
        <v>333</v>
      </c>
      <c r="E117" s="398"/>
      <c r="F117" s="399" t="s">
        <v>11</v>
      </c>
      <c r="G117" s="416"/>
      <c r="H117" s="398"/>
      <c r="I117" s="437" t="s">
        <v>2122</v>
      </c>
      <c r="J117" s="407" t="s">
        <v>1311</v>
      </c>
      <c r="K117" s="401"/>
    </row>
    <row r="118" spans="1:256" ht="16.5" customHeight="1">
      <c r="A118" s="396">
        <v>108</v>
      </c>
      <c r="B118" s="237" t="s">
        <v>23</v>
      </c>
      <c r="C118" s="397" t="s">
        <v>113</v>
      </c>
      <c r="D118" s="405" t="s">
        <v>335</v>
      </c>
      <c r="E118" s="398"/>
      <c r="F118" s="399" t="s">
        <v>11</v>
      </c>
      <c r="G118" s="416"/>
      <c r="H118" s="398"/>
      <c r="I118" s="437" t="s">
        <v>2123</v>
      </c>
      <c r="J118" s="407" t="s">
        <v>334</v>
      </c>
      <c r="K118" s="401"/>
    </row>
    <row r="119" spans="1:256" ht="16.5" customHeight="1">
      <c r="A119" s="396">
        <v>109</v>
      </c>
      <c r="B119" s="237" t="s">
        <v>23</v>
      </c>
      <c r="C119" s="205" t="s">
        <v>336</v>
      </c>
      <c r="D119" s="205" t="s">
        <v>337</v>
      </c>
      <c r="E119" s="204" t="s">
        <v>338</v>
      </c>
      <c r="F119" s="198" t="s">
        <v>11</v>
      </c>
      <c r="G119" s="228"/>
      <c r="H119" s="208"/>
      <c r="I119" s="211" t="s">
        <v>2739</v>
      </c>
      <c r="J119" s="600" t="s">
        <v>1348</v>
      </c>
      <c r="K119" s="401"/>
    </row>
    <row r="120" spans="1:256" ht="16.5" customHeight="1">
      <c r="A120" s="396">
        <v>110</v>
      </c>
      <c r="B120" s="237" t="s">
        <v>23</v>
      </c>
      <c r="C120" s="205" t="s">
        <v>336</v>
      </c>
      <c r="D120" s="205" t="s">
        <v>340</v>
      </c>
      <c r="E120" s="204" t="s">
        <v>338</v>
      </c>
      <c r="F120" s="198" t="s">
        <v>11</v>
      </c>
      <c r="G120" s="228"/>
      <c r="H120" s="208"/>
      <c r="I120" s="211" t="s">
        <v>341</v>
      </c>
      <c r="J120" s="600" t="s">
        <v>1312</v>
      </c>
      <c r="K120" s="401"/>
    </row>
    <row r="121" spans="1:256" ht="16.5" customHeight="1">
      <c r="A121" s="396">
        <v>111</v>
      </c>
      <c r="B121" s="237" t="s">
        <v>23</v>
      </c>
      <c r="C121" s="205" t="s">
        <v>336</v>
      </c>
      <c r="D121" s="205" t="s">
        <v>342</v>
      </c>
      <c r="E121" s="204" t="s">
        <v>338</v>
      </c>
      <c r="F121" s="198" t="s">
        <v>11</v>
      </c>
      <c r="G121" s="228"/>
      <c r="H121" s="208"/>
      <c r="I121" s="211" t="s">
        <v>343</v>
      </c>
      <c r="J121" s="600" t="s">
        <v>1313</v>
      </c>
      <c r="K121" s="401"/>
    </row>
    <row r="122" spans="1:256" ht="16.5" customHeight="1">
      <c r="A122" s="396">
        <v>112</v>
      </c>
      <c r="B122" s="237" t="s">
        <v>23</v>
      </c>
      <c r="C122" s="205" t="s">
        <v>336</v>
      </c>
      <c r="D122" s="205" t="s">
        <v>344</v>
      </c>
      <c r="E122" s="207"/>
      <c r="F122" s="198" t="s">
        <v>11</v>
      </c>
      <c r="G122" s="228"/>
      <c r="H122" s="208"/>
      <c r="I122" s="211" t="s">
        <v>1201</v>
      </c>
      <c r="J122" s="223"/>
      <c r="K122" s="401"/>
    </row>
    <row r="123" spans="1:256" ht="16.5" customHeight="1">
      <c r="A123" s="396">
        <v>113</v>
      </c>
      <c r="B123" s="237" t="s">
        <v>23</v>
      </c>
      <c r="C123" s="205" t="s">
        <v>336</v>
      </c>
      <c r="D123" s="205" t="s">
        <v>345</v>
      </c>
      <c r="E123" s="207"/>
      <c r="F123" s="198" t="s">
        <v>11</v>
      </c>
      <c r="G123" s="228"/>
      <c r="H123" s="208"/>
      <c r="I123" s="220"/>
      <c r="J123" s="600" t="s">
        <v>1353</v>
      </c>
      <c r="K123" s="401"/>
    </row>
    <row r="124" spans="1:256" ht="16.5" customHeight="1">
      <c r="A124" s="396">
        <v>114</v>
      </c>
      <c r="B124" s="237" t="s">
        <v>23</v>
      </c>
      <c r="C124" s="205" t="s">
        <v>336</v>
      </c>
      <c r="D124" s="205" t="s">
        <v>346</v>
      </c>
      <c r="E124" s="207"/>
      <c r="F124" s="198" t="s">
        <v>11</v>
      </c>
      <c r="G124" s="228"/>
      <c r="H124" s="208"/>
      <c r="I124" s="211" t="s">
        <v>2843</v>
      </c>
      <c r="J124" s="600" t="s">
        <v>1343</v>
      </c>
      <c r="K124" s="401"/>
    </row>
    <row r="125" spans="1:256" ht="16.5" customHeight="1">
      <c r="A125" s="396">
        <v>115</v>
      </c>
      <c r="B125" s="237" t="s">
        <v>23</v>
      </c>
      <c r="C125" s="205" t="s">
        <v>336</v>
      </c>
      <c r="D125" s="205" t="s">
        <v>348</v>
      </c>
      <c r="E125" s="204" t="s">
        <v>349</v>
      </c>
      <c r="F125" s="198" t="s">
        <v>11</v>
      </c>
      <c r="G125" s="228"/>
      <c r="H125" s="208"/>
      <c r="I125" s="211" t="s">
        <v>2840</v>
      </c>
      <c r="J125" s="600"/>
      <c r="K125" s="401"/>
    </row>
    <row r="126" spans="1:256" ht="16.5" customHeight="1">
      <c r="A126" s="396">
        <v>116</v>
      </c>
      <c r="B126" s="237" t="s">
        <v>23</v>
      </c>
      <c r="C126" s="205" t="s">
        <v>336</v>
      </c>
      <c r="D126" s="205" t="s">
        <v>351</v>
      </c>
      <c r="E126" s="204" t="s">
        <v>352</v>
      </c>
      <c r="F126" s="198" t="s">
        <v>11</v>
      </c>
      <c r="G126" s="228"/>
      <c r="H126" s="208"/>
      <c r="I126" s="211" t="s">
        <v>353</v>
      </c>
      <c r="J126" s="600"/>
      <c r="K126" s="401"/>
    </row>
    <row r="127" spans="1:256" ht="16.5" customHeight="1">
      <c r="A127" s="396">
        <v>117</v>
      </c>
      <c r="B127" s="237" t="s">
        <v>23</v>
      </c>
      <c r="C127" s="205" t="s">
        <v>336</v>
      </c>
      <c r="D127" s="205" t="s">
        <v>354</v>
      </c>
      <c r="E127" s="204" t="s">
        <v>355</v>
      </c>
      <c r="F127" s="198" t="s">
        <v>11</v>
      </c>
      <c r="G127" s="228"/>
      <c r="H127" s="208"/>
      <c r="I127" s="211" t="s">
        <v>2840</v>
      </c>
      <c r="J127" s="600"/>
      <c r="K127" s="401"/>
    </row>
    <row r="128" spans="1:256" ht="16.5" customHeight="1">
      <c r="A128" s="396">
        <v>118</v>
      </c>
      <c r="B128" s="237" t="s">
        <v>23</v>
      </c>
      <c r="C128" s="205" t="s">
        <v>336</v>
      </c>
      <c r="D128" s="205" t="s">
        <v>356</v>
      </c>
      <c r="E128" s="204" t="s">
        <v>349</v>
      </c>
      <c r="F128" s="198" t="s">
        <v>11</v>
      </c>
      <c r="G128" s="228"/>
      <c r="H128" s="208"/>
      <c r="I128" s="211" t="s">
        <v>357</v>
      </c>
      <c r="J128" s="600"/>
      <c r="K128" s="401"/>
    </row>
    <row r="129" spans="1:11" ht="16.5" customHeight="1">
      <c r="A129" s="396">
        <v>119</v>
      </c>
      <c r="B129" s="237" t="s">
        <v>23</v>
      </c>
      <c r="C129" s="205" t="s">
        <v>336</v>
      </c>
      <c r="D129" s="205" t="s">
        <v>358</v>
      </c>
      <c r="E129" s="204" t="s">
        <v>359</v>
      </c>
      <c r="F129" s="198" t="s">
        <v>11</v>
      </c>
      <c r="G129" s="228"/>
      <c r="H129" s="208"/>
      <c r="I129" s="211" t="s">
        <v>2841</v>
      </c>
      <c r="J129" s="600"/>
      <c r="K129" s="401"/>
    </row>
    <row r="130" spans="1:11" ht="16.5" customHeight="1">
      <c r="A130" s="396">
        <v>120</v>
      </c>
      <c r="B130" s="237" t="s">
        <v>23</v>
      </c>
      <c r="C130" s="205" t="s">
        <v>336</v>
      </c>
      <c r="D130" s="205" t="s">
        <v>361</v>
      </c>
      <c r="E130" s="204" t="s">
        <v>362</v>
      </c>
      <c r="F130" s="198" t="s">
        <v>11</v>
      </c>
      <c r="G130" s="228"/>
      <c r="H130" s="208"/>
      <c r="I130" s="211" t="s">
        <v>350</v>
      </c>
      <c r="J130" s="600"/>
      <c r="K130" s="401"/>
    </row>
    <row r="131" spans="1:11" ht="16.5" customHeight="1">
      <c r="A131" s="396">
        <v>121</v>
      </c>
      <c r="B131" s="237" t="s">
        <v>23</v>
      </c>
      <c r="C131" s="205" t="s">
        <v>336</v>
      </c>
      <c r="D131" s="205" t="s">
        <v>363</v>
      </c>
      <c r="E131" s="204" t="s">
        <v>364</v>
      </c>
      <c r="F131" s="198" t="s">
        <v>11</v>
      </c>
      <c r="G131" s="228"/>
      <c r="H131" s="208"/>
      <c r="I131" s="229" t="s">
        <v>1309</v>
      </c>
      <c r="J131" s="600"/>
      <c r="K131" s="401"/>
    </row>
    <row r="132" spans="1:11" ht="16.5" customHeight="1">
      <c r="A132" s="396">
        <v>122</v>
      </c>
      <c r="B132" s="237" t="s">
        <v>23</v>
      </c>
      <c r="C132" s="205" t="s">
        <v>336</v>
      </c>
      <c r="D132" s="205" t="s">
        <v>365</v>
      </c>
      <c r="E132" s="204" t="s">
        <v>366</v>
      </c>
      <c r="F132" s="198" t="s">
        <v>11</v>
      </c>
      <c r="G132" s="228"/>
      <c r="H132" s="208"/>
      <c r="I132" s="211" t="s">
        <v>367</v>
      </c>
      <c r="J132" s="600"/>
      <c r="K132" s="401"/>
    </row>
    <row r="133" spans="1:11" ht="16.5" customHeight="1">
      <c r="A133" s="396">
        <v>123</v>
      </c>
      <c r="B133" s="237" t="s">
        <v>23</v>
      </c>
      <c r="C133" s="205" t="s">
        <v>336</v>
      </c>
      <c r="D133" s="205" t="s">
        <v>368</v>
      </c>
      <c r="E133" s="207"/>
      <c r="F133" s="198" t="s">
        <v>11</v>
      </c>
      <c r="G133" s="228"/>
      <c r="H133" s="208"/>
      <c r="I133" s="220"/>
      <c r="J133" s="600" t="s">
        <v>1432</v>
      </c>
      <c r="K133" s="401"/>
    </row>
    <row r="134" spans="1:11" ht="16.5" customHeight="1">
      <c r="A134" s="396">
        <v>124</v>
      </c>
      <c r="B134" s="237" t="s">
        <v>23</v>
      </c>
      <c r="C134" s="205" t="s">
        <v>336</v>
      </c>
      <c r="D134" s="212" t="s">
        <v>369</v>
      </c>
      <c r="E134" s="207"/>
      <c r="F134" s="198" t="s">
        <v>11</v>
      </c>
      <c r="G134" s="228"/>
      <c r="H134" s="208"/>
      <c r="I134" s="209"/>
      <c r="J134" s="600" t="s">
        <v>1429</v>
      </c>
      <c r="K134" s="401"/>
    </row>
    <row r="135" spans="1:11" ht="16.5" customHeight="1">
      <c r="A135" s="396">
        <v>125</v>
      </c>
      <c r="B135" s="237" t="s">
        <v>23</v>
      </c>
      <c r="C135" s="205" t="s">
        <v>336</v>
      </c>
      <c r="D135" s="212" t="s">
        <v>1344</v>
      </c>
      <c r="E135" s="207"/>
      <c r="F135" s="198" t="s">
        <v>11</v>
      </c>
      <c r="G135" s="228"/>
      <c r="H135" s="208"/>
      <c r="I135" s="211" t="s">
        <v>370</v>
      </c>
      <c r="J135" s="600" t="s">
        <v>1393</v>
      </c>
      <c r="K135" s="401"/>
    </row>
    <row r="136" spans="1:11" ht="16.5" customHeight="1">
      <c r="A136" s="396">
        <v>126</v>
      </c>
      <c r="B136" s="237" t="s">
        <v>23</v>
      </c>
      <c r="C136" s="205" t="s">
        <v>336</v>
      </c>
      <c r="D136" s="212" t="s">
        <v>1345</v>
      </c>
      <c r="E136" s="207"/>
      <c r="F136" s="198" t="s">
        <v>2864</v>
      </c>
      <c r="G136" s="228"/>
      <c r="H136" s="208"/>
      <c r="I136" s="211" t="s">
        <v>1418</v>
      </c>
      <c r="J136" s="600" t="s">
        <v>2856</v>
      </c>
      <c r="K136" s="401"/>
    </row>
    <row r="137" spans="1:11" ht="16.5" customHeight="1">
      <c r="A137" s="396">
        <v>127</v>
      </c>
      <c r="B137" s="237" t="s">
        <v>23</v>
      </c>
      <c r="C137" s="205" t="s">
        <v>336</v>
      </c>
      <c r="D137" s="212" t="s">
        <v>1346</v>
      </c>
      <c r="E137" s="207"/>
      <c r="F137" s="198" t="s">
        <v>11</v>
      </c>
      <c r="G137" s="228"/>
      <c r="H137" s="208"/>
      <c r="I137" s="211" t="s">
        <v>2839</v>
      </c>
      <c r="J137" s="600" t="s">
        <v>1347</v>
      </c>
      <c r="K137" s="401"/>
    </row>
    <row r="138" spans="1:11" ht="16.5" customHeight="1">
      <c r="A138" s="396">
        <v>128</v>
      </c>
      <c r="B138" s="237" t="s">
        <v>23</v>
      </c>
      <c r="C138" s="205" t="s">
        <v>336</v>
      </c>
      <c r="D138" s="212" t="s">
        <v>374</v>
      </c>
      <c r="E138" s="207"/>
      <c r="F138" s="198" t="s">
        <v>11</v>
      </c>
      <c r="G138" s="228"/>
      <c r="H138" s="208"/>
      <c r="I138" s="211" t="s">
        <v>375</v>
      </c>
      <c r="J138" s="600"/>
      <c r="K138" s="401"/>
    </row>
    <row r="139" spans="1:11" ht="16.5" customHeight="1">
      <c r="A139" s="396">
        <v>129</v>
      </c>
      <c r="B139" s="237" t="s">
        <v>23</v>
      </c>
      <c r="C139" s="205" t="s">
        <v>336</v>
      </c>
      <c r="D139" s="212" t="s">
        <v>376</v>
      </c>
      <c r="E139" s="207"/>
      <c r="F139" s="198" t="s">
        <v>11</v>
      </c>
      <c r="G139" s="228"/>
      <c r="H139" s="208"/>
      <c r="I139" s="209"/>
      <c r="J139" s="600" t="s">
        <v>1431</v>
      </c>
      <c r="K139" s="401"/>
    </row>
    <row r="140" spans="1:11" ht="16.5" customHeight="1">
      <c r="A140" s="396">
        <v>130</v>
      </c>
      <c r="B140" s="237" t="s">
        <v>23</v>
      </c>
      <c r="C140" s="205" t="s">
        <v>336</v>
      </c>
      <c r="D140" s="212" t="s">
        <v>377</v>
      </c>
      <c r="E140" s="204" t="s">
        <v>378</v>
      </c>
      <c r="F140" s="198" t="s">
        <v>11</v>
      </c>
      <c r="G140" s="228"/>
      <c r="H140" s="208"/>
      <c r="I140" s="211" t="s">
        <v>379</v>
      </c>
      <c r="J140" s="600" t="s">
        <v>1350</v>
      </c>
      <c r="K140" s="401"/>
    </row>
    <row r="141" spans="1:11" ht="16.5" customHeight="1">
      <c r="A141" s="396">
        <v>131</v>
      </c>
      <c r="B141" s="237" t="s">
        <v>23</v>
      </c>
      <c r="C141" s="205" t="s">
        <v>336</v>
      </c>
      <c r="D141" s="212" t="s">
        <v>380</v>
      </c>
      <c r="E141" s="207"/>
      <c r="F141" s="198" t="s">
        <v>11</v>
      </c>
      <c r="G141" s="228"/>
      <c r="H141" s="208"/>
      <c r="I141" s="220"/>
      <c r="J141" s="600" t="s">
        <v>1347</v>
      </c>
      <c r="K141" s="401"/>
    </row>
    <row r="142" spans="1:11" ht="16.5" customHeight="1">
      <c r="A142" s="396">
        <v>132</v>
      </c>
      <c r="B142" s="237" t="s">
        <v>23</v>
      </c>
      <c r="C142" s="205" t="s">
        <v>336</v>
      </c>
      <c r="D142" s="212" t="s">
        <v>3519</v>
      </c>
      <c r="E142" s="204" t="s">
        <v>382</v>
      </c>
      <c r="F142" s="35" t="s">
        <v>10</v>
      </c>
      <c r="G142" s="228"/>
      <c r="H142" s="208"/>
      <c r="I142" s="211" t="s">
        <v>1419</v>
      </c>
      <c r="J142" s="600" t="s">
        <v>3518</v>
      </c>
      <c r="K142" s="401"/>
    </row>
    <row r="143" spans="1:11" ht="16.5" customHeight="1">
      <c r="A143" s="396">
        <v>133</v>
      </c>
      <c r="B143" s="237" t="s">
        <v>23</v>
      </c>
      <c r="C143" s="205" t="s">
        <v>336</v>
      </c>
      <c r="D143" s="212" t="s">
        <v>384</v>
      </c>
      <c r="E143" s="204" t="s">
        <v>385</v>
      </c>
      <c r="F143" s="198" t="s">
        <v>11</v>
      </c>
      <c r="G143" s="228"/>
      <c r="H143" s="208"/>
      <c r="I143" s="211" t="s">
        <v>386</v>
      </c>
      <c r="J143" s="600" t="s">
        <v>2075</v>
      </c>
      <c r="K143" s="401"/>
    </row>
    <row r="144" spans="1:11" ht="16.5" customHeight="1">
      <c r="A144" s="396">
        <v>134</v>
      </c>
      <c r="B144" s="237" t="s">
        <v>23</v>
      </c>
      <c r="C144" s="205" t="s">
        <v>336</v>
      </c>
      <c r="D144" s="212" t="s">
        <v>387</v>
      </c>
      <c r="E144" s="204" t="s">
        <v>382</v>
      </c>
      <c r="F144" s="198" t="s">
        <v>11</v>
      </c>
      <c r="G144" s="228"/>
      <c r="H144" s="208"/>
      <c r="I144" s="211" t="s">
        <v>383</v>
      </c>
      <c r="J144" s="600" t="s">
        <v>2076</v>
      </c>
      <c r="K144" s="401"/>
    </row>
    <row r="145" spans="1:12" ht="16.5" customHeight="1">
      <c r="A145" s="396">
        <v>135</v>
      </c>
      <c r="B145" s="237" t="s">
        <v>23</v>
      </c>
      <c r="C145" s="205" t="s">
        <v>336</v>
      </c>
      <c r="D145" s="212" t="s">
        <v>388</v>
      </c>
      <c r="E145" s="230"/>
      <c r="F145" s="198" t="s">
        <v>11</v>
      </c>
      <c r="G145" s="231"/>
      <c r="H145" s="208"/>
      <c r="I145" s="209"/>
      <c r="J145" s="232" t="s">
        <v>1310</v>
      </c>
      <c r="K145" s="401"/>
    </row>
    <row r="146" spans="1:12" ht="16.5" customHeight="1">
      <c r="A146" s="396">
        <v>136</v>
      </c>
      <c r="B146" s="237" t="s">
        <v>23</v>
      </c>
      <c r="C146" s="205" t="s">
        <v>336</v>
      </c>
      <c r="D146" s="212" t="s">
        <v>389</v>
      </c>
      <c r="E146" s="207"/>
      <c r="F146" s="198" t="s">
        <v>11</v>
      </c>
      <c r="G146" s="228"/>
      <c r="H146" s="208"/>
      <c r="I146" s="209"/>
      <c r="J146" s="600" t="s">
        <v>1349</v>
      </c>
      <c r="K146" s="401"/>
    </row>
    <row r="147" spans="1:12" ht="16.5" customHeight="1">
      <c r="A147" s="396">
        <v>137</v>
      </c>
      <c r="B147" s="237" t="s">
        <v>23</v>
      </c>
      <c r="C147" s="205" t="s">
        <v>336</v>
      </c>
      <c r="D147" s="212" t="s">
        <v>390</v>
      </c>
      <c r="E147" s="207"/>
      <c r="F147" s="198" t="s">
        <v>2864</v>
      </c>
      <c r="G147" s="228"/>
      <c r="H147" s="208"/>
      <c r="I147" s="209"/>
      <c r="J147" s="600" t="s">
        <v>1351</v>
      </c>
      <c r="K147" s="401"/>
    </row>
    <row r="148" spans="1:12" ht="16.5" customHeight="1">
      <c r="A148" s="396">
        <v>138</v>
      </c>
      <c r="B148" s="237" t="s">
        <v>23</v>
      </c>
      <c r="C148" s="205" t="s">
        <v>336</v>
      </c>
      <c r="D148" s="212" t="s">
        <v>391</v>
      </c>
      <c r="E148" s="207"/>
      <c r="F148" s="198" t="s">
        <v>2896</v>
      </c>
      <c r="G148" s="228"/>
      <c r="H148" s="208"/>
      <c r="I148" s="211" t="s">
        <v>2842</v>
      </c>
      <c r="J148" s="600" t="s">
        <v>1352</v>
      </c>
      <c r="K148" s="401"/>
    </row>
    <row r="149" spans="1:12" ht="16.5" customHeight="1">
      <c r="A149" s="396">
        <v>139</v>
      </c>
      <c r="B149" s="237" t="s">
        <v>23</v>
      </c>
      <c r="C149" s="205" t="s">
        <v>336</v>
      </c>
      <c r="D149" s="212" t="s">
        <v>392</v>
      </c>
      <c r="E149" s="207"/>
      <c r="F149" s="198" t="s">
        <v>2864</v>
      </c>
      <c r="G149" s="228"/>
      <c r="H149" s="208"/>
      <c r="I149" s="211" t="s">
        <v>1418</v>
      </c>
      <c r="J149" s="600" t="s">
        <v>2857</v>
      </c>
      <c r="K149" s="401"/>
    </row>
    <row r="150" spans="1:12" ht="16.5" customHeight="1">
      <c r="A150" s="396">
        <v>140</v>
      </c>
      <c r="B150" s="237" t="s">
        <v>23</v>
      </c>
      <c r="C150" s="205" t="s">
        <v>336</v>
      </c>
      <c r="D150" s="205" t="s">
        <v>2890</v>
      </c>
      <c r="E150" s="207"/>
      <c r="F150" s="35" t="s">
        <v>10</v>
      </c>
      <c r="G150" s="228"/>
      <c r="H150" s="208"/>
      <c r="I150" s="211" t="s">
        <v>2898</v>
      </c>
      <c r="J150" s="769" t="s">
        <v>3503</v>
      </c>
      <c r="K150" s="401"/>
    </row>
    <row r="151" spans="1:12" ht="16.5" customHeight="1">
      <c r="A151" s="396">
        <v>141</v>
      </c>
      <c r="B151" s="237" t="s">
        <v>23</v>
      </c>
      <c r="C151" s="205" t="s">
        <v>336</v>
      </c>
      <c r="D151" s="205" t="s">
        <v>2738</v>
      </c>
      <c r="E151" s="205"/>
      <c r="F151" s="198" t="s">
        <v>11</v>
      </c>
      <c r="G151" s="228"/>
      <c r="H151" s="208"/>
      <c r="I151" s="602" t="s">
        <v>2869</v>
      </c>
      <c r="J151" s="600"/>
      <c r="K151" s="401"/>
    </row>
    <row r="152" spans="1:12" s="124" customFormat="1" ht="16.5" customHeight="1">
      <c r="A152" s="396">
        <v>142</v>
      </c>
      <c r="B152" s="237" t="s">
        <v>23</v>
      </c>
      <c r="C152" s="439" t="s">
        <v>1891</v>
      </c>
      <c r="D152" s="440" t="s">
        <v>2631</v>
      </c>
      <c r="E152" s="194"/>
      <c r="F152" s="198" t="s">
        <v>11</v>
      </c>
      <c r="G152" s="195"/>
      <c r="H152" s="505" t="s">
        <v>1340</v>
      </c>
      <c r="I152" s="442"/>
      <c r="J152" s="443" t="s">
        <v>2641</v>
      </c>
      <c r="K152" s="444" t="s">
        <v>2940</v>
      </c>
      <c r="L152" s="123"/>
    </row>
    <row r="153" spans="1:12" s="124" customFormat="1" ht="16.5" customHeight="1">
      <c r="A153" s="396">
        <v>143</v>
      </c>
      <c r="B153" s="237" t="s">
        <v>23</v>
      </c>
      <c r="C153" s="439" t="s">
        <v>396</v>
      </c>
      <c r="D153" s="501" t="s">
        <v>2124</v>
      </c>
      <c r="E153" s="194"/>
      <c r="F153" s="399" t="s">
        <v>11</v>
      </c>
      <c r="G153" s="195"/>
      <c r="H153" s="501" t="s">
        <v>2124</v>
      </c>
      <c r="I153" s="442"/>
      <c r="J153" s="491" t="s">
        <v>3398</v>
      </c>
      <c r="K153" s="448" t="s">
        <v>2136</v>
      </c>
      <c r="L153" s="110"/>
    </row>
    <row r="154" spans="1:12" s="124" customFormat="1" ht="16.5" customHeight="1">
      <c r="A154" s="396">
        <v>144</v>
      </c>
      <c r="B154" s="486" t="s">
        <v>23</v>
      </c>
      <c r="C154" s="439" t="s">
        <v>1891</v>
      </c>
      <c r="D154" s="488" t="s">
        <v>2125</v>
      </c>
      <c r="E154" s="194"/>
      <c r="F154" s="399" t="s">
        <v>11</v>
      </c>
      <c r="G154" s="195"/>
      <c r="H154" s="488" t="s">
        <v>2125</v>
      </c>
      <c r="I154" s="489"/>
      <c r="J154" s="487"/>
      <c r="K154" s="490"/>
      <c r="L154" s="123"/>
    </row>
    <row r="155" spans="1:12" s="124" customFormat="1" ht="16.5" customHeight="1">
      <c r="A155" s="396">
        <v>145</v>
      </c>
      <c r="B155" s="237" t="s">
        <v>23</v>
      </c>
      <c r="C155" s="439" t="s">
        <v>396</v>
      </c>
      <c r="D155" s="447" t="s">
        <v>2126</v>
      </c>
      <c r="E155" s="194"/>
      <c r="F155" s="399" t="s">
        <v>11</v>
      </c>
      <c r="G155" s="195"/>
      <c r="H155" s="447" t="s">
        <v>2126</v>
      </c>
      <c r="I155" s="442"/>
      <c r="J155" s="492"/>
      <c r="K155" s="448"/>
      <c r="L155" s="110"/>
    </row>
    <row r="156" spans="1:12" s="124" customFormat="1" ht="16.5" customHeight="1">
      <c r="A156" s="396">
        <v>146</v>
      </c>
      <c r="B156" s="237" t="s">
        <v>23</v>
      </c>
      <c r="C156" s="439" t="s">
        <v>396</v>
      </c>
      <c r="D156" s="447" t="s">
        <v>2127</v>
      </c>
      <c r="E156" s="194"/>
      <c r="F156" s="399" t="s">
        <v>11</v>
      </c>
      <c r="G156" s="195"/>
      <c r="H156" s="447" t="s">
        <v>2127</v>
      </c>
      <c r="I156" s="442"/>
      <c r="J156" s="492"/>
      <c r="K156" s="448"/>
      <c r="L156" s="110"/>
    </row>
    <row r="157" spans="1:12" s="124" customFormat="1" ht="16.5" customHeight="1">
      <c r="A157" s="396">
        <v>147</v>
      </c>
      <c r="B157" s="237" t="s">
        <v>23</v>
      </c>
      <c r="C157" s="439" t="s">
        <v>396</v>
      </c>
      <c r="D157" s="447" t="s">
        <v>2128</v>
      </c>
      <c r="E157" s="194"/>
      <c r="F157" s="399" t="s">
        <v>11</v>
      </c>
      <c r="G157" s="195"/>
      <c r="H157" s="447" t="s">
        <v>2128</v>
      </c>
      <c r="I157" s="442"/>
      <c r="J157" s="492"/>
      <c r="K157" s="448"/>
      <c r="L157" s="110"/>
    </row>
    <row r="158" spans="1:12" s="124" customFormat="1" ht="16.5" customHeight="1">
      <c r="A158" s="396">
        <v>148</v>
      </c>
      <c r="B158" s="237" t="s">
        <v>23</v>
      </c>
      <c r="C158" s="439" t="s">
        <v>396</v>
      </c>
      <c r="D158" s="447" t="s">
        <v>2129</v>
      </c>
      <c r="E158" s="194"/>
      <c r="F158" s="399" t="s">
        <v>11</v>
      </c>
      <c r="G158" s="195"/>
      <c r="H158" s="447" t="s">
        <v>2129</v>
      </c>
      <c r="I158" s="442"/>
      <c r="J158" s="492"/>
      <c r="K158" s="448"/>
      <c r="L158" s="110"/>
    </row>
    <row r="159" spans="1:12" s="124" customFormat="1" ht="16.5" customHeight="1">
      <c r="A159" s="396">
        <v>149</v>
      </c>
      <c r="B159" s="237" t="s">
        <v>23</v>
      </c>
      <c r="C159" s="439" t="s">
        <v>396</v>
      </c>
      <c r="D159" s="447" t="s">
        <v>2130</v>
      </c>
      <c r="E159" s="194"/>
      <c r="F159" s="399" t="s">
        <v>11</v>
      </c>
      <c r="G159" s="195"/>
      <c r="H159" s="447" t="s">
        <v>2130</v>
      </c>
      <c r="I159" s="442"/>
      <c r="J159" s="492"/>
      <c r="K159" s="448"/>
      <c r="L159" s="110"/>
    </row>
    <row r="160" spans="1:12" s="124" customFormat="1" ht="16.5" customHeight="1">
      <c r="A160" s="396">
        <v>150</v>
      </c>
      <c r="B160" s="237" t="s">
        <v>23</v>
      </c>
      <c r="C160" s="439" t="s">
        <v>396</v>
      </c>
      <c r="D160" s="447" t="s">
        <v>2131</v>
      </c>
      <c r="E160" s="194"/>
      <c r="F160" s="399" t="s">
        <v>11</v>
      </c>
      <c r="G160" s="195"/>
      <c r="H160" s="447" t="s">
        <v>2131</v>
      </c>
      <c r="I160" s="442"/>
      <c r="J160" s="492"/>
      <c r="K160" s="448"/>
      <c r="L160" s="110"/>
    </row>
    <row r="161" spans="1:12" s="124" customFormat="1" ht="16.5" customHeight="1">
      <c r="A161" s="396">
        <v>151</v>
      </c>
      <c r="B161" s="237" t="s">
        <v>23</v>
      </c>
      <c r="C161" s="439" t="s">
        <v>396</v>
      </c>
      <c r="D161" s="447" t="s">
        <v>2132</v>
      </c>
      <c r="E161" s="194"/>
      <c r="F161" s="399" t="s">
        <v>11</v>
      </c>
      <c r="G161" s="195"/>
      <c r="H161" s="447" t="s">
        <v>2132</v>
      </c>
      <c r="I161" s="442"/>
      <c r="J161" s="492"/>
      <c r="K161" s="448"/>
      <c r="L161" s="110"/>
    </row>
    <row r="162" spans="1:12" s="124" customFormat="1" ht="16.5" customHeight="1">
      <c r="A162" s="396">
        <v>152</v>
      </c>
      <c r="B162" s="237" t="s">
        <v>23</v>
      </c>
      <c r="C162" s="439" t="s">
        <v>396</v>
      </c>
      <c r="D162" s="447" t="s">
        <v>2133</v>
      </c>
      <c r="E162" s="194"/>
      <c r="F162" s="399" t="s">
        <v>11</v>
      </c>
      <c r="G162" s="195"/>
      <c r="H162" s="447" t="s">
        <v>2133</v>
      </c>
      <c r="I162" s="442"/>
      <c r="J162" s="492"/>
      <c r="K162" s="448"/>
      <c r="L162" s="110"/>
    </row>
    <row r="163" spans="1:12" s="124" customFormat="1" ht="16.5" customHeight="1">
      <c r="A163" s="396">
        <v>153</v>
      </c>
      <c r="B163" s="237" t="s">
        <v>23</v>
      </c>
      <c r="C163" s="439" t="s">
        <v>396</v>
      </c>
      <c r="D163" s="447" t="s">
        <v>2134</v>
      </c>
      <c r="E163" s="194"/>
      <c r="F163" s="399" t="s">
        <v>11</v>
      </c>
      <c r="G163" s="195"/>
      <c r="H163" s="447" t="s">
        <v>2134</v>
      </c>
      <c r="I163" s="442"/>
      <c r="J163" s="492"/>
      <c r="K163" s="448"/>
      <c r="L163" s="110"/>
    </row>
    <row r="164" spans="1:12" s="124" customFormat="1" ht="16.5" customHeight="1">
      <c r="A164" s="396">
        <v>154</v>
      </c>
      <c r="B164" s="237" t="s">
        <v>23</v>
      </c>
      <c r="C164" s="439" t="s">
        <v>396</v>
      </c>
      <c r="D164" s="447" t="s">
        <v>2135</v>
      </c>
      <c r="E164" s="194"/>
      <c r="F164" s="399" t="s">
        <v>11</v>
      </c>
      <c r="G164" s="195"/>
      <c r="H164" s="447" t="s">
        <v>2135</v>
      </c>
      <c r="I164" s="442"/>
      <c r="J164" s="492"/>
      <c r="K164" s="448"/>
      <c r="L164" s="110"/>
    </row>
    <row r="165" spans="1:12" s="124" customFormat="1" ht="16.5" customHeight="1">
      <c r="A165" s="396">
        <v>155</v>
      </c>
      <c r="B165" s="237" t="s">
        <v>23</v>
      </c>
      <c r="C165" s="439" t="s">
        <v>396</v>
      </c>
      <c r="D165" s="505" t="s">
        <v>2143</v>
      </c>
      <c r="E165" s="194"/>
      <c r="F165" s="399" t="s">
        <v>11</v>
      </c>
      <c r="G165" s="195"/>
      <c r="H165" s="505" t="s">
        <v>2143</v>
      </c>
      <c r="I165" s="442"/>
      <c r="J165" s="768" t="s">
        <v>2137</v>
      </c>
      <c r="K165" s="446" t="s">
        <v>1893</v>
      </c>
      <c r="L165" s="123"/>
    </row>
    <row r="166" spans="1:12" s="124" customFormat="1" ht="16.5" customHeight="1">
      <c r="A166" s="396">
        <v>156</v>
      </c>
      <c r="B166" s="499" t="s">
        <v>23</v>
      </c>
      <c r="C166" s="439" t="s">
        <v>396</v>
      </c>
      <c r="D166" s="506" t="s">
        <v>2144</v>
      </c>
      <c r="E166" s="533" t="s">
        <v>2396</v>
      </c>
      <c r="F166" s="399" t="s">
        <v>11</v>
      </c>
      <c r="G166" s="195"/>
      <c r="H166" s="506" t="s">
        <v>2144</v>
      </c>
      <c r="I166" s="489"/>
      <c r="J166" s="768" t="s">
        <v>2178</v>
      </c>
      <c r="K166" s="446" t="s">
        <v>1893</v>
      </c>
      <c r="L166" s="123"/>
    </row>
    <row r="167" spans="1:12" s="124" customFormat="1" ht="16.5" customHeight="1">
      <c r="A167" s="396">
        <v>157</v>
      </c>
      <c r="B167" s="237" t="s">
        <v>23</v>
      </c>
      <c r="C167" s="439" t="s">
        <v>396</v>
      </c>
      <c r="D167" s="507" t="s">
        <v>2140</v>
      </c>
      <c r="E167" s="533"/>
      <c r="F167" s="399" t="s">
        <v>11</v>
      </c>
      <c r="G167" s="195"/>
      <c r="H167" s="507" t="s">
        <v>2140</v>
      </c>
      <c r="I167" s="442"/>
      <c r="J167" s="805" t="s">
        <v>1915</v>
      </c>
      <c r="K167" s="446" t="s">
        <v>2139</v>
      </c>
      <c r="L167" s="123"/>
    </row>
    <row r="168" spans="1:12" s="124" customFormat="1" ht="16.5" customHeight="1">
      <c r="A168" s="396">
        <v>158</v>
      </c>
      <c r="B168" s="500" t="s">
        <v>23</v>
      </c>
      <c r="C168" s="439" t="s">
        <v>396</v>
      </c>
      <c r="D168" s="507" t="s">
        <v>2141</v>
      </c>
      <c r="E168" s="533"/>
      <c r="F168" s="399" t="s">
        <v>11</v>
      </c>
      <c r="G168" s="195"/>
      <c r="H168" s="507" t="s">
        <v>2141</v>
      </c>
      <c r="I168" s="442"/>
      <c r="J168" s="807"/>
      <c r="K168" s="446" t="s">
        <v>2139</v>
      </c>
      <c r="L168" s="123"/>
    </row>
    <row r="169" spans="1:12" s="124" customFormat="1" ht="16.5" customHeight="1">
      <c r="A169" s="396">
        <v>159</v>
      </c>
      <c r="B169" s="237" t="s">
        <v>23</v>
      </c>
      <c r="C169" s="439" t="s">
        <v>396</v>
      </c>
      <c r="D169" s="505" t="s">
        <v>2115</v>
      </c>
      <c r="E169" s="533"/>
      <c r="F169" s="399" t="s">
        <v>11</v>
      </c>
      <c r="G169" s="195"/>
      <c r="H169" s="505" t="s">
        <v>2115</v>
      </c>
      <c r="I169" s="442"/>
      <c r="J169" s="445"/>
      <c r="K169" s="446" t="s">
        <v>2138</v>
      </c>
      <c r="L169" s="123"/>
    </row>
    <row r="170" spans="1:12" s="124" customFormat="1" ht="16.5" customHeight="1">
      <c r="A170" s="396">
        <v>160</v>
      </c>
      <c r="B170" s="237" t="s">
        <v>23</v>
      </c>
      <c r="C170" s="439" t="s">
        <v>396</v>
      </c>
      <c r="D170" s="505" t="s">
        <v>2638</v>
      </c>
      <c r="E170" s="533" t="s">
        <v>2165</v>
      </c>
      <c r="F170" s="399" t="s">
        <v>11</v>
      </c>
      <c r="G170" s="195"/>
      <c r="H170" s="505" t="s">
        <v>2168</v>
      </c>
      <c r="I170" s="442"/>
      <c r="J170" s="576" t="s">
        <v>2637</v>
      </c>
      <c r="K170" s="446" t="s">
        <v>2118</v>
      </c>
      <c r="L170" s="123"/>
    </row>
    <row r="171" spans="1:12" s="124" customFormat="1" ht="16.5" customHeight="1">
      <c r="A171" s="396">
        <v>161</v>
      </c>
      <c r="B171" s="422" t="s">
        <v>23</v>
      </c>
      <c r="C171" s="439" t="s">
        <v>1891</v>
      </c>
      <c r="D171" s="440" t="s">
        <v>2035</v>
      </c>
      <c r="E171" s="194"/>
      <c r="F171" s="399" t="s">
        <v>11</v>
      </c>
      <c r="G171" s="195"/>
      <c r="H171" s="507" t="s">
        <v>2113</v>
      </c>
      <c r="I171" s="442"/>
      <c r="J171" s="510" t="s">
        <v>2179</v>
      </c>
      <c r="K171" s="446"/>
      <c r="L171" s="123"/>
    </row>
    <row r="172" spans="1:12" s="124" customFormat="1" ht="16.5" customHeight="1">
      <c r="A172" s="396">
        <v>162</v>
      </c>
      <c r="B172" s="422" t="s">
        <v>23</v>
      </c>
      <c r="C172" s="439" t="s">
        <v>396</v>
      </c>
      <c r="D172" s="440" t="s">
        <v>2036</v>
      </c>
      <c r="E172" s="194"/>
      <c r="F172" s="399" t="s">
        <v>11</v>
      </c>
      <c r="G172" s="195"/>
      <c r="H172" s="507" t="s">
        <v>2116</v>
      </c>
      <c r="I172" s="442"/>
      <c r="J172" s="768" t="s">
        <v>2142</v>
      </c>
      <c r="K172" s="446"/>
      <c r="L172" s="123"/>
    </row>
    <row r="173" spans="1:12" s="124" customFormat="1" ht="16.5" customHeight="1">
      <c r="A173" s="396">
        <v>163</v>
      </c>
      <c r="B173" s="422" t="s">
        <v>23</v>
      </c>
      <c r="C173" s="439" t="s">
        <v>396</v>
      </c>
      <c r="D173" s="440" t="s">
        <v>2037</v>
      </c>
      <c r="E173" s="194"/>
      <c r="F173" s="399" t="s">
        <v>11</v>
      </c>
      <c r="G173" s="195"/>
      <c r="H173" s="507" t="s">
        <v>2114</v>
      </c>
      <c r="I173" s="442"/>
      <c r="J173" s="768" t="s">
        <v>2052</v>
      </c>
      <c r="K173" s="446"/>
      <c r="L173" s="123"/>
    </row>
    <row r="174" spans="1:12" s="124" customFormat="1" ht="26.25" customHeight="1">
      <c r="A174" s="396">
        <v>164</v>
      </c>
      <c r="B174" s="422" t="s">
        <v>23</v>
      </c>
      <c r="C174" s="439" t="s">
        <v>396</v>
      </c>
      <c r="D174" s="440" t="s">
        <v>2038</v>
      </c>
      <c r="E174" s="194"/>
      <c r="F174" s="399" t="s">
        <v>11</v>
      </c>
      <c r="G174" s="195"/>
      <c r="H174" s="507" t="s">
        <v>2119</v>
      </c>
      <c r="I174" s="442"/>
      <c r="J174" s="768" t="s">
        <v>2167</v>
      </c>
      <c r="K174" s="446"/>
      <c r="L174" s="123"/>
    </row>
    <row r="175" spans="1:12" s="124" customFormat="1" ht="16.5" customHeight="1">
      <c r="A175" s="396">
        <v>165</v>
      </c>
      <c r="B175" s="237" t="s">
        <v>23</v>
      </c>
      <c r="C175" s="439" t="s">
        <v>396</v>
      </c>
      <c r="D175" s="447" t="s">
        <v>2639</v>
      </c>
      <c r="E175" s="194" t="s">
        <v>1797</v>
      </c>
      <c r="F175" s="399" t="s">
        <v>11</v>
      </c>
      <c r="G175" s="195"/>
      <c r="H175" s="505" t="s">
        <v>1341</v>
      </c>
      <c r="I175" s="442"/>
      <c r="J175" s="805" t="s">
        <v>2640</v>
      </c>
      <c r="K175" s="448"/>
      <c r="L175" s="110"/>
    </row>
    <row r="176" spans="1:12" s="124" customFormat="1" ht="16.5" customHeight="1">
      <c r="A176" s="396">
        <v>166</v>
      </c>
      <c r="B176" s="237" t="s">
        <v>23</v>
      </c>
      <c r="C176" s="439" t="s">
        <v>396</v>
      </c>
      <c r="D176" s="447" t="s">
        <v>1799</v>
      </c>
      <c r="E176" s="194" t="s">
        <v>1798</v>
      </c>
      <c r="F176" s="399" t="s">
        <v>11</v>
      </c>
      <c r="G176" s="195"/>
      <c r="H176" s="505" t="s">
        <v>1342</v>
      </c>
      <c r="I176" s="442"/>
      <c r="J176" s="806"/>
      <c r="K176" s="448"/>
      <c r="L176" s="110"/>
    </row>
    <row r="177" spans="1:12" s="124" customFormat="1" ht="16.5" customHeight="1">
      <c r="A177" s="396">
        <v>167</v>
      </c>
      <c r="B177" s="237" t="s">
        <v>23</v>
      </c>
      <c r="C177" s="439" t="s">
        <v>396</v>
      </c>
      <c r="D177" s="447" t="s">
        <v>2145</v>
      </c>
      <c r="E177" s="194"/>
      <c r="F177" s="399" t="s">
        <v>11</v>
      </c>
      <c r="G177" s="195"/>
      <c r="H177" s="447" t="s">
        <v>2145</v>
      </c>
      <c r="I177" s="442"/>
      <c r="J177" s="806"/>
      <c r="K177" s="448"/>
      <c r="L177" s="110"/>
    </row>
    <row r="178" spans="1:12" s="124" customFormat="1" ht="16.5" customHeight="1">
      <c r="A178" s="396">
        <v>168</v>
      </c>
      <c r="B178" s="237" t="s">
        <v>23</v>
      </c>
      <c r="C178" s="439" t="s">
        <v>396</v>
      </c>
      <c r="D178" s="447" t="s">
        <v>2580</v>
      </c>
      <c r="E178" s="194"/>
      <c r="F178" s="399" t="s">
        <v>11</v>
      </c>
      <c r="G178" s="195"/>
      <c r="H178" s="447" t="s">
        <v>2146</v>
      </c>
      <c r="I178" s="442"/>
      <c r="J178" s="806"/>
      <c r="K178" s="448"/>
      <c r="L178" s="110"/>
    </row>
    <row r="179" spans="1:12" s="124" customFormat="1" ht="16.5" customHeight="1">
      <c r="A179" s="396">
        <v>169</v>
      </c>
      <c r="B179" s="237" t="s">
        <v>23</v>
      </c>
      <c r="C179" s="439" t="s">
        <v>396</v>
      </c>
      <c r="D179" s="447" t="s">
        <v>2581</v>
      </c>
      <c r="E179" s="194"/>
      <c r="F179" s="399" t="s">
        <v>11</v>
      </c>
      <c r="G179" s="195"/>
      <c r="H179" s="447" t="s">
        <v>2147</v>
      </c>
      <c r="I179" s="442"/>
      <c r="J179" s="807"/>
      <c r="K179" s="448"/>
      <c r="L179" s="110"/>
    </row>
    <row r="180" spans="1:12" s="124" customFormat="1" ht="16.5" customHeight="1">
      <c r="A180" s="396">
        <v>170</v>
      </c>
      <c r="B180" s="237" t="s">
        <v>23</v>
      </c>
      <c r="C180" s="439" t="s">
        <v>396</v>
      </c>
      <c r="D180" s="447" t="s">
        <v>2148</v>
      </c>
      <c r="E180" s="441"/>
      <c r="F180" s="399" t="s">
        <v>11</v>
      </c>
      <c r="G180" s="195"/>
      <c r="H180" s="447" t="s">
        <v>2148</v>
      </c>
      <c r="I180" s="442"/>
      <c r="J180" s="805" t="s">
        <v>3399</v>
      </c>
      <c r="K180" s="448"/>
      <c r="L180" s="110"/>
    </row>
    <row r="181" spans="1:12" s="124" customFormat="1" ht="16.5" customHeight="1">
      <c r="A181" s="396">
        <v>171</v>
      </c>
      <c r="B181" s="237" t="s">
        <v>23</v>
      </c>
      <c r="C181" s="439" t="s">
        <v>396</v>
      </c>
      <c r="D181" s="447" t="s">
        <v>2149</v>
      </c>
      <c r="E181" s="441"/>
      <c r="F181" s="399" t="s">
        <v>11</v>
      </c>
      <c r="G181" s="195"/>
      <c r="H181" s="447" t="s">
        <v>2149</v>
      </c>
      <c r="I181" s="442"/>
      <c r="J181" s="806"/>
      <c r="K181" s="448"/>
      <c r="L181" s="110"/>
    </row>
    <row r="182" spans="1:12" s="124" customFormat="1" ht="16.5" customHeight="1">
      <c r="A182" s="396">
        <v>172</v>
      </c>
      <c r="B182" s="237" t="s">
        <v>23</v>
      </c>
      <c r="C182" s="439" t="s">
        <v>396</v>
      </c>
      <c r="D182" s="447" t="s">
        <v>2150</v>
      </c>
      <c r="E182" s="441"/>
      <c r="F182" s="399" t="s">
        <v>11</v>
      </c>
      <c r="G182" s="195"/>
      <c r="H182" s="447" t="s">
        <v>2150</v>
      </c>
      <c r="I182" s="442"/>
      <c r="J182" s="806"/>
      <c r="K182" s="448"/>
      <c r="L182" s="110"/>
    </row>
    <row r="183" spans="1:12" s="124" customFormat="1" ht="16.5" customHeight="1">
      <c r="A183" s="396">
        <v>173</v>
      </c>
      <c r="B183" s="237" t="s">
        <v>23</v>
      </c>
      <c r="C183" s="439" t="s">
        <v>396</v>
      </c>
      <c r="D183" s="447" t="s">
        <v>2151</v>
      </c>
      <c r="E183" s="441"/>
      <c r="F183" s="399" t="s">
        <v>11</v>
      </c>
      <c r="G183" s="195"/>
      <c r="H183" s="447" t="s">
        <v>2151</v>
      </c>
      <c r="I183" s="442"/>
      <c r="J183" s="806"/>
      <c r="K183" s="448"/>
      <c r="L183" s="110"/>
    </row>
    <row r="184" spans="1:12" s="124" customFormat="1" ht="16.5" customHeight="1">
      <c r="A184" s="396">
        <v>174</v>
      </c>
      <c r="B184" s="237" t="s">
        <v>23</v>
      </c>
      <c r="C184" s="439" t="s">
        <v>396</v>
      </c>
      <c r="D184" s="447" t="s">
        <v>2152</v>
      </c>
      <c r="E184" s="441"/>
      <c r="F184" s="399" t="s">
        <v>11</v>
      </c>
      <c r="G184" s="195"/>
      <c r="H184" s="447" t="s">
        <v>2152</v>
      </c>
      <c r="I184" s="442"/>
      <c r="J184" s="806"/>
      <c r="K184" s="448"/>
      <c r="L184" s="110"/>
    </row>
    <row r="185" spans="1:12" s="124" customFormat="1" ht="16.5" customHeight="1">
      <c r="A185" s="396">
        <v>175</v>
      </c>
      <c r="B185" s="237" t="s">
        <v>23</v>
      </c>
      <c r="C185" s="439" t="s">
        <v>396</v>
      </c>
      <c r="D185" s="447" t="s">
        <v>2153</v>
      </c>
      <c r="E185" s="441"/>
      <c r="F185" s="399" t="s">
        <v>11</v>
      </c>
      <c r="G185" s="195"/>
      <c r="H185" s="447" t="s">
        <v>2153</v>
      </c>
      <c r="I185" s="442"/>
      <c r="J185" s="806"/>
      <c r="K185" s="448"/>
      <c r="L185" s="110"/>
    </row>
    <row r="186" spans="1:12" s="124" customFormat="1" ht="16.5" customHeight="1">
      <c r="A186" s="396">
        <v>176</v>
      </c>
      <c r="B186" s="237" t="s">
        <v>23</v>
      </c>
      <c r="C186" s="439" t="s">
        <v>396</v>
      </c>
      <c r="D186" s="447" t="s">
        <v>2154</v>
      </c>
      <c r="E186" s="441"/>
      <c r="F186" s="399" t="s">
        <v>11</v>
      </c>
      <c r="G186" s="195"/>
      <c r="H186" s="447" t="s">
        <v>2154</v>
      </c>
      <c r="I186" s="442"/>
      <c r="J186" s="806"/>
      <c r="K186" s="448"/>
      <c r="L186" s="110"/>
    </row>
    <row r="187" spans="1:12" s="124" customFormat="1" ht="16.5" customHeight="1">
      <c r="A187" s="396">
        <v>177</v>
      </c>
      <c r="B187" s="237" t="s">
        <v>23</v>
      </c>
      <c r="C187" s="439" t="s">
        <v>396</v>
      </c>
      <c r="D187" s="447" t="s">
        <v>2155</v>
      </c>
      <c r="E187" s="441"/>
      <c r="F187" s="399" t="s">
        <v>11</v>
      </c>
      <c r="G187" s="195"/>
      <c r="H187" s="447" t="s">
        <v>2155</v>
      </c>
      <c r="I187" s="442"/>
      <c r="J187" s="806"/>
      <c r="K187" s="448"/>
      <c r="L187" s="110"/>
    </row>
    <row r="188" spans="1:12" s="124" customFormat="1" ht="16.5" customHeight="1">
      <c r="A188" s="396">
        <v>178</v>
      </c>
      <c r="B188" s="237" t="s">
        <v>23</v>
      </c>
      <c r="C188" s="439" t="s">
        <v>396</v>
      </c>
      <c r="D188" s="447" t="s">
        <v>2156</v>
      </c>
      <c r="E188" s="441"/>
      <c r="F188" s="399" t="s">
        <v>11</v>
      </c>
      <c r="G188" s="195"/>
      <c r="H188" s="447" t="s">
        <v>2156</v>
      </c>
      <c r="I188" s="442"/>
      <c r="J188" s="806"/>
      <c r="K188" s="448"/>
      <c r="L188" s="110"/>
    </row>
    <row r="189" spans="1:12" s="124" customFormat="1" ht="16.5" customHeight="1">
      <c r="A189" s="396">
        <v>179</v>
      </c>
      <c r="B189" s="237" t="s">
        <v>23</v>
      </c>
      <c r="C189" s="439" t="s">
        <v>396</v>
      </c>
      <c r="D189" s="447" t="s">
        <v>2157</v>
      </c>
      <c r="E189" s="441"/>
      <c r="F189" s="399" t="s">
        <v>11</v>
      </c>
      <c r="G189" s="195"/>
      <c r="H189" s="447" t="s">
        <v>2157</v>
      </c>
      <c r="I189" s="442"/>
      <c r="J189" s="806"/>
      <c r="K189" s="449"/>
      <c r="L189" s="110"/>
    </row>
    <row r="190" spans="1:12" s="124" customFormat="1" ht="16.5" customHeight="1">
      <c r="A190" s="396">
        <v>180</v>
      </c>
      <c r="B190" s="237" t="s">
        <v>23</v>
      </c>
      <c r="C190" s="439" t="s">
        <v>396</v>
      </c>
      <c r="D190" s="447" t="s">
        <v>2158</v>
      </c>
      <c r="E190" s="441"/>
      <c r="F190" s="399" t="s">
        <v>11</v>
      </c>
      <c r="G190" s="195"/>
      <c r="H190" s="447" t="s">
        <v>2158</v>
      </c>
      <c r="I190" s="442"/>
      <c r="J190" s="806"/>
      <c r="K190" s="449"/>
      <c r="L190" s="110"/>
    </row>
    <row r="191" spans="1:12" s="124" customFormat="1" ht="16.5" customHeight="1">
      <c r="A191" s="396">
        <v>181</v>
      </c>
      <c r="B191" s="237" t="s">
        <v>23</v>
      </c>
      <c r="C191" s="439" t="s">
        <v>396</v>
      </c>
      <c r="D191" s="447" t="s">
        <v>2159</v>
      </c>
      <c r="E191" s="441"/>
      <c r="F191" s="399" t="s">
        <v>11</v>
      </c>
      <c r="G191" s="195"/>
      <c r="H191" s="447" t="s">
        <v>2159</v>
      </c>
      <c r="I191" s="442"/>
      <c r="J191" s="806"/>
      <c r="K191" s="449"/>
      <c r="L191" s="110"/>
    </row>
    <row r="192" spans="1:12" s="124" customFormat="1" ht="16.5" customHeight="1">
      <c r="A192" s="396">
        <v>182</v>
      </c>
      <c r="B192" s="500" t="s">
        <v>23</v>
      </c>
      <c r="C192" s="439" t="s">
        <v>396</v>
      </c>
      <c r="D192" s="504" t="s">
        <v>2160</v>
      </c>
      <c r="E192" s="194"/>
      <c r="F192" s="399" t="s">
        <v>11</v>
      </c>
      <c r="G192" s="195"/>
      <c r="H192" s="504" t="s">
        <v>2160</v>
      </c>
      <c r="I192" s="442"/>
      <c r="J192" s="806"/>
      <c r="K192" s="449"/>
      <c r="L192" s="110"/>
    </row>
    <row r="193" spans="1:12" s="124" customFormat="1" ht="16.5" customHeight="1">
      <c r="A193" s="396">
        <v>183</v>
      </c>
      <c r="B193" s="500" t="s">
        <v>23</v>
      </c>
      <c r="C193" s="439" t="s">
        <v>396</v>
      </c>
      <c r="D193" s="504" t="s">
        <v>2161</v>
      </c>
      <c r="E193" s="194"/>
      <c r="F193" s="399" t="s">
        <v>11</v>
      </c>
      <c r="G193" s="195"/>
      <c r="H193" s="504" t="s">
        <v>2161</v>
      </c>
      <c r="I193" s="442"/>
      <c r="J193" s="806"/>
      <c r="K193" s="449"/>
      <c r="L193" s="110"/>
    </row>
    <row r="194" spans="1:12" s="124" customFormat="1" ht="16.5" customHeight="1">
      <c r="A194" s="396">
        <v>184</v>
      </c>
      <c r="B194" s="500" t="s">
        <v>23</v>
      </c>
      <c r="C194" s="439" t="s">
        <v>396</v>
      </c>
      <c r="D194" s="504" t="s">
        <v>2162</v>
      </c>
      <c r="E194" s="194"/>
      <c r="F194" s="399" t="s">
        <v>11</v>
      </c>
      <c r="G194" s="195"/>
      <c r="H194" s="504" t="s">
        <v>2162</v>
      </c>
      <c r="I194" s="442"/>
      <c r="J194" s="806"/>
      <c r="K194" s="449"/>
      <c r="L194" s="110"/>
    </row>
    <row r="195" spans="1:12" s="124" customFormat="1" ht="16.5" customHeight="1">
      <c r="A195" s="396">
        <v>185</v>
      </c>
      <c r="B195" s="500" t="s">
        <v>23</v>
      </c>
      <c r="C195" s="439" t="s">
        <v>396</v>
      </c>
      <c r="D195" s="504" t="s">
        <v>2163</v>
      </c>
      <c r="E195" s="194"/>
      <c r="F195" s="399" t="s">
        <v>11</v>
      </c>
      <c r="G195" s="195"/>
      <c r="H195" s="504" t="s">
        <v>2163</v>
      </c>
      <c r="I195" s="442"/>
      <c r="J195" s="806"/>
      <c r="K195" s="449"/>
      <c r="L195" s="110"/>
    </row>
    <row r="196" spans="1:12" s="124" customFormat="1" ht="16.5" customHeight="1">
      <c r="A196" s="396">
        <v>186</v>
      </c>
      <c r="B196" s="500" t="s">
        <v>23</v>
      </c>
      <c r="C196" s="439" t="s">
        <v>396</v>
      </c>
      <c r="D196" s="504" t="s">
        <v>2164</v>
      </c>
      <c r="E196" s="502"/>
      <c r="F196" s="399" t="s">
        <v>11</v>
      </c>
      <c r="G196" s="195"/>
      <c r="H196" s="504" t="s">
        <v>2164</v>
      </c>
      <c r="I196" s="442"/>
      <c r="J196" s="811"/>
      <c r="K196" s="449"/>
      <c r="L196" s="110"/>
    </row>
    <row r="197" spans="1:12" ht="16.5" customHeight="1">
      <c r="A197" s="396">
        <v>187</v>
      </c>
      <c r="B197" s="500" t="s">
        <v>23</v>
      </c>
      <c r="C197" s="450" t="s">
        <v>398</v>
      </c>
      <c r="D197" s="503" t="s">
        <v>399</v>
      </c>
      <c r="E197" s="237" t="s">
        <v>400</v>
      </c>
      <c r="F197" s="399" t="s">
        <v>11</v>
      </c>
      <c r="G197" s="195"/>
      <c r="H197" s="239"/>
      <c r="I197" s="434" t="s">
        <v>401</v>
      </c>
      <c r="J197" s="407" t="s">
        <v>1673</v>
      </c>
      <c r="K197" s="802"/>
    </row>
    <row r="198" spans="1:12" ht="16.5" customHeight="1">
      <c r="A198" s="396">
        <v>188</v>
      </c>
      <c r="B198" s="237" t="s">
        <v>23</v>
      </c>
      <c r="C198" s="450" t="s">
        <v>398</v>
      </c>
      <c r="D198" s="238" t="s">
        <v>402</v>
      </c>
      <c r="E198" s="237" t="s">
        <v>403</v>
      </c>
      <c r="F198" s="399" t="s">
        <v>11</v>
      </c>
      <c r="G198" s="195"/>
      <c r="H198" s="239"/>
      <c r="I198" s="434" t="s">
        <v>404</v>
      </c>
      <c r="J198" s="400"/>
      <c r="K198" s="803"/>
    </row>
    <row r="199" spans="1:12" ht="16.5" customHeight="1">
      <c r="A199" s="396">
        <v>189</v>
      </c>
      <c r="B199" s="237" t="s">
        <v>23</v>
      </c>
      <c r="C199" s="450" t="s">
        <v>398</v>
      </c>
      <c r="D199" s="238" t="s">
        <v>405</v>
      </c>
      <c r="E199" s="237" t="s">
        <v>403</v>
      </c>
      <c r="F199" s="399" t="s">
        <v>11</v>
      </c>
      <c r="G199" s="195"/>
      <c r="H199" s="239"/>
      <c r="I199" s="434" t="s">
        <v>406</v>
      </c>
      <c r="J199" s="400"/>
      <c r="K199" s="803"/>
    </row>
    <row r="200" spans="1:12" ht="16.5" customHeight="1">
      <c r="A200" s="396">
        <v>190</v>
      </c>
      <c r="B200" s="237" t="s">
        <v>23</v>
      </c>
      <c r="C200" s="450" t="s">
        <v>398</v>
      </c>
      <c r="D200" s="238" t="s">
        <v>407</v>
      </c>
      <c r="E200" s="398"/>
      <c r="F200" s="399" t="s">
        <v>11</v>
      </c>
      <c r="G200" s="195"/>
      <c r="H200" s="239"/>
      <c r="I200" s="402"/>
      <c r="J200" s="400"/>
      <c r="K200" s="803"/>
    </row>
    <row r="201" spans="1:12" ht="16.5" customHeight="1">
      <c r="A201" s="396">
        <v>191</v>
      </c>
      <c r="B201" s="237" t="s">
        <v>23</v>
      </c>
      <c r="C201" s="450" t="s">
        <v>398</v>
      </c>
      <c r="D201" s="238" t="s">
        <v>408</v>
      </c>
      <c r="E201" s="398"/>
      <c r="F201" s="399" t="s">
        <v>11</v>
      </c>
      <c r="G201" s="195"/>
      <c r="H201" s="239"/>
      <c r="I201" s="402"/>
      <c r="J201" s="400"/>
      <c r="K201" s="803"/>
    </row>
    <row r="202" spans="1:12" ht="16.5" customHeight="1">
      <c r="A202" s="396">
        <v>192</v>
      </c>
      <c r="B202" s="237" t="s">
        <v>23</v>
      </c>
      <c r="C202" s="450" t="s">
        <v>398</v>
      </c>
      <c r="D202" s="238" t="s">
        <v>2729</v>
      </c>
      <c r="E202" s="398"/>
      <c r="F202" s="399" t="s">
        <v>11</v>
      </c>
      <c r="G202" s="195"/>
      <c r="H202" s="239"/>
      <c r="I202" s="402"/>
      <c r="J202" s="400"/>
      <c r="K202" s="804"/>
    </row>
    <row r="203" spans="1:12" ht="16.5" customHeight="1">
      <c r="A203" s="589">
        <v>193</v>
      </c>
      <c r="B203" s="590" t="s">
        <v>23</v>
      </c>
      <c r="C203" s="591" t="s">
        <v>2757</v>
      </c>
      <c r="D203" s="592" t="s">
        <v>2758</v>
      </c>
      <c r="E203" s="593"/>
      <c r="F203" s="594" t="s">
        <v>11</v>
      </c>
      <c r="G203" s="595"/>
      <c r="H203" s="596"/>
      <c r="I203" s="597"/>
      <c r="J203" s="834" t="s">
        <v>2759</v>
      </c>
      <c r="K203" s="837"/>
    </row>
    <row r="204" spans="1:12" ht="16.5" customHeight="1">
      <c r="A204" s="589">
        <v>194</v>
      </c>
      <c r="B204" s="590" t="s">
        <v>23</v>
      </c>
      <c r="C204" s="591" t="s">
        <v>2757</v>
      </c>
      <c r="D204" s="592" t="s">
        <v>2760</v>
      </c>
      <c r="E204" s="590" t="s">
        <v>2761</v>
      </c>
      <c r="F204" s="594" t="s">
        <v>11</v>
      </c>
      <c r="G204" s="595"/>
      <c r="H204" s="596"/>
      <c r="I204" s="597"/>
      <c r="J204" s="835"/>
      <c r="K204" s="838"/>
    </row>
    <row r="205" spans="1:12" ht="16.5" customHeight="1">
      <c r="A205" s="589">
        <v>195</v>
      </c>
      <c r="B205" s="590" t="s">
        <v>23</v>
      </c>
      <c r="C205" s="591" t="s">
        <v>2757</v>
      </c>
      <c r="D205" s="592" t="s">
        <v>2762</v>
      </c>
      <c r="E205" s="590" t="s">
        <v>2763</v>
      </c>
      <c r="F205" s="594" t="s">
        <v>11</v>
      </c>
      <c r="G205" s="595"/>
      <c r="H205" s="596"/>
      <c r="I205" s="597"/>
      <c r="J205" s="835"/>
      <c r="K205" s="838"/>
    </row>
    <row r="206" spans="1:12" ht="16.5" customHeight="1">
      <c r="A206" s="589">
        <v>196</v>
      </c>
      <c r="B206" s="590" t="s">
        <v>23</v>
      </c>
      <c r="C206" s="591" t="s">
        <v>2757</v>
      </c>
      <c r="D206" s="592" t="s">
        <v>2764</v>
      </c>
      <c r="E206" s="590" t="s">
        <v>2765</v>
      </c>
      <c r="F206" s="594" t="s">
        <v>11</v>
      </c>
      <c r="G206" s="595"/>
      <c r="H206" s="596"/>
      <c r="I206" s="597"/>
      <c r="J206" s="835"/>
      <c r="K206" s="838"/>
    </row>
    <row r="207" spans="1:12" ht="16.5" customHeight="1">
      <c r="A207" s="589">
        <v>197</v>
      </c>
      <c r="B207" s="590" t="s">
        <v>23</v>
      </c>
      <c r="C207" s="591" t="s">
        <v>2757</v>
      </c>
      <c r="D207" s="592" t="s">
        <v>2766</v>
      </c>
      <c r="E207" s="590" t="s">
        <v>409</v>
      </c>
      <c r="F207" s="594" t="s">
        <v>11</v>
      </c>
      <c r="G207" s="595"/>
      <c r="H207" s="596"/>
      <c r="I207" s="597"/>
      <c r="J207" s="835"/>
      <c r="K207" s="838"/>
    </row>
    <row r="208" spans="1:12" ht="16.5" customHeight="1">
      <c r="A208" s="589">
        <v>198</v>
      </c>
      <c r="B208" s="590" t="s">
        <v>23</v>
      </c>
      <c r="C208" s="591" t="s">
        <v>2757</v>
      </c>
      <c r="D208" s="592" t="s">
        <v>2767</v>
      </c>
      <c r="E208" s="590" t="s">
        <v>2768</v>
      </c>
      <c r="F208" s="594" t="s">
        <v>11</v>
      </c>
      <c r="G208" s="595"/>
      <c r="H208" s="596"/>
      <c r="I208" s="597"/>
      <c r="J208" s="835"/>
      <c r="K208" s="838"/>
    </row>
    <row r="209" spans="1:11" ht="16.5" customHeight="1">
      <c r="A209" s="589">
        <v>199</v>
      </c>
      <c r="B209" s="590" t="s">
        <v>23</v>
      </c>
      <c r="C209" s="591" t="s">
        <v>2757</v>
      </c>
      <c r="D209" s="592" t="s">
        <v>2769</v>
      </c>
      <c r="E209" s="590" t="s">
        <v>2763</v>
      </c>
      <c r="F209" s="594" t="s">
        <v>11</v>
      </c>
      <c r="G209" s="595"/>
      <c r="H209" s="596"/>
      <c r="I209" s="597"/>
      <c r="J209" s="835"/>
      <c r="K209" s="838"/>
    </row>
    <row r="210" spans="1:11" ht="16.5" customHeight="1">
      <c r="A210" s="589">
        <v>200</v>
      </c>
      <c r="B210" s="590" t="s">
        <v>23</v>
      </c>
      <c r="C210" s="591" t="s">
        <v>2757</v>
      </c>
      <c r="D210" s="592" t="s">
        <v>2770</v>
      </c>
      <c r="E210" s="590" t="s">
        <v>2771</v>
      </c>
      <c r="F210" s="594" t="s">
        <v>11</v>
      </c>
      <c r="G210" s="595"/>
      <c r="H210" s="596"/>
      <c r="I210" s="597"/>
      <c r="J210" s="835"/>
      <c r="K210" s="838"/>
    </row>
    <row r="211" spans="1:11" ht="16.5" customHeight="1">
      <c r="A211" s="589">
        <v>201</v>
      </c>
      <c r="B211" s="590" t="s">
        <v>23</v>
      </c>
      <c r="C211" s="591" t="s">
        <v>2757</v>
      </c>
      <c r="D211" s="592" t="s">
        <v>2772</v>
      </c>
      <c r="E211" s="590" t="s">
        <v>2773</v>
      </c>
      <c r="F211" s="594" t="s">
        <v>11</v>
      </c>
      <c r="G211" s="595"/>
      <c r="H211" s="596"/>
      <c r="I211" s="598"/>
      <c r="J211" s="835"/>
      <c r="K211" s="838"/>
    </row>
    <row r="212" spans="1:11" ht="16.5" customHeight="1">
      <c r="A212" s="589">
        <v>202</v>
      </c>
      <c r="B212" s="590" t="s">
        <v>23</v>
      </c>
      <c r="C212" s="591" t="s">
        <v>2757</v>
      </c>
      <c r="D212" s="592" t="s">
        <v>2774</v>
      </c>
      <c r="E212" s="590" t="s">
        <v>2761</v>
      </c>
      <c r="F212" s="594" t="s">
        <v>11</v>
      </c>
      <c r="G212" s="595"/>
      <c r="H212" s="596"/>
      <c r="I212" s="597"/>
      <c r="J212" s="835"/>
      <c r="K212" s="838"/>
    </row>
    <row r="213" spans="1:11" ht="16.5" customHeight="1">
      <c r="A213" s="589">
        <v>203</v>
      </c>
      <c r="B213" s="590" t="s">
        <v>23</v>
      </c>
      <c r="C213" s="591" t="s">
        <v>2757</v>
      </c>
      <c r="D213" s="592" t="s">
        <v>2775</v>
      </c>
      <c r="E213" s="590" t="s">
        <v>2763</v>
      </c>
      <c r="F213" s="594" t="s">
        <v>11</v>
      </c>
      <c r="G213" s="595"/>
      <c r="H213" s="596"/>
      <c r="I213" s="598"/>
      <c r="J213" s="835"/>
      <c r="K213" s="838"/>
    </row>
    <row r="214" spans="1:11" ht="16.5" customHeight="1">
      <c r="A214" s="589">
        <v>204</v>
      </c>
      <c r="B214" s="590" t="s">
        <v>23</v>
      </c>
      <c r="C214" s="591" t="s">
        <v>2757</v>
      </c>
      <c r="D214" s="592" t="s">
        <v>2776</v>
      </c>
      <c r="E214" s="590" t="s">
        <v>2765</v>
      </c>
      <c r="F214" s="594" t="s">
        <v>11</v>
      </c>
      <c r="G214" s="595"/>
      <c r="H214" s="596"/>
      <c r="I214" s="598"/>
      <c r="J214" s="835"/>
      <c r="K214" s="838"/>
    </row>
    <row r="215" spans="1:11" ht="16.5" customHeight="1">
      <c r="A215" s="589">
        <v>205</v>
      </c>
      <c r="B215" s="590" t="s">
        <v>23</v>
      </c>
      <c r="C215" s="591" t="s">
        <v>2757</v>
      </c>
      <c r="D215" s="592" t="s">
        <v>2777</v>
      </c>
      <c r="E215" s="590" t="s">
        <v>409</v>
      </c>
      <c r="F215" s="594" t="s">
        <v>11</v>
      </c>
      <c r="G215" s="595"/>
      <c r="H215" s="596"/>
      <c r="I215" s="598"/>
      <c r="J215" s="835"/>
      <c r="K215" s="838"/>
    </row>
    <row r="216" spans="1:11" ht="16.5" customHeight="1">
      <c r="A216" s="589">
        <v>206</v>
      </c>
      <c r="B216" s="590" t="s">
        <v>23</v>
      </c>
      <c r="C216" s="591" t="s">
        <v>2757</v>
      </c>
      <c r="D216" s="592" t="s">
        <v>2778</v>
      </c>
      <c r="E216" s="590" t="s">
        <v>2768</v>
      </c>
      <c r="F216" s="594" t="s">
        <v>11</v>
      </c>
      <c r="G216" s="595"/>
      <c r="H216" s="596"/>
      <c r="I216" s="598"/>
      <c r="J216" s="835"/>
      <c r="K216" s="838"/>
    </row>
    <row r="217" spans="1:11" ht="16.5" customHeight="1">
      <c r="A217" s="589">
        <v>207</v>
      </c>
      <c r="B217" s="590" t="s">
        <v>23</v>
      </c>
      <c r="C217" s="591" t="s">
        <v>2757</v>
      </c>
      <c r="D217" s="592" t="s">
        <v>2779</v>
      </c>
      <c r="E217" s="590" t="s">
        <v>2763</v>
      </c>
      <c r="F217" s="594" t="s">
        <v>11</v>
      </c>
      <c r="G217" s="595"/>
      <c r="H217" s="596"/>
      <c r="I217" s="598"/>
      <c r="J217" s="835"/>
      <c r="K217" s="838"/>
    </row>
    <row r="218" spans="1:11" ht="16.5" customHeight="1">
      <c r="A218" s="589">
        <v>208</v>
      </c>
      <c r="B218" s="590" t="s">
        <v>23</v>
      </c>
      <c r="C218" s="591" t="s">
        <v>2757</v>
      </c>
      <c r="D218" s="592" t="s">
        <v>2780</v>
      </c>
      <c r="E218" s="590" t="s">
        <v>2771</v>
      </c>
      <c r="F218" s="594" t="s">
        <v>11</v>
      </c>
      <c r="G218" s="595"/>
      <c r="H218" s="596"/>
      <c r="I218" s="598"/>
      <c r="J218" s="835"/>
      <c r="K218" s="838"/>
    </row>
    <row r="219" spans="1:11" ht="16.5" customHeight="1">
      <c r="A219" s="589">
        <v>209</v>
      </c>
      <c r="B219" s="590" t="s">
        <v>23</v>
      </c>
      <c r="C219" s="591" t="s">
        <v>2757</v>
      </c>
      <c r="D219" s="592" t="s">
        <v>2781</v>
      </c>
      <c r="E219" s="590" t="s">
        <v>2773</v>
      </c>
      <c r="F219" s="594" t="s">
        <v>11</v>
      </c>
      <c r="G219" s="595"/>
      <c r="H219" s="596"/>
      <c r="I219" s="598"/>
      <c r="J219" s="835"/>
      <c r="K219" s="838"/>
    </row>
    <row r="220" spans="1:11" ht="16.5" customHeight="1">
      <c r="A220" s="589">
        <v>210</v>
      </c>
      <c r="B220" s="590" t="s">
        <v>23</v>
      </c>
      <c r="C220" s="591" t="s">
        <v>2757</v>
      </c>
      <c r="D220" s="592" t="s">
        <v>2782</v>
      </c>
      <c r="E220" s="590" t="s">
        <v>2761</v>
      </c>
      <c r="F220" s="594" t="s">
        <v>11</v>
      </c>
      <c r="G220" s="595"/>
      <c r="H220" s="596"/>
      <c r="I220" s="597"/>
      <c r="J220" s="835"/>
      <c r="K220" s="838"/>
    </row>
    <row r="221" spans="1:11" ht="16.5" customHeight="1">
      <c r="A221" s="589">
        <v>211</v>
      </c>
      <c r="B221" s="590" t="s">
        <v>23</v>
      </c>
      <c r="C221" s="591" t="s">
        <v>2757</v>
      </c>
      <c r="D221" s="592" t="s">
        <v>2783</v>
      </c>
      <c r="E221" s="590" t="s">
        <v>2763</v>
      </c>
      <c r="F221" s="594" t="s">
        <v>11</v>
      </c>
      <c r="G221" s="595"/>
      <c r="H221" s="596"/>
      <c r="I221" s="598"/>
      <c r="J221" s="835"/>
      <c r="K221" s="838"/>
    </row>
    <row r="222" spans="1:11" ht="16.5" customHeight="1">
      <c r="A222" s="589">
        <v>212</v>
      </c>
      <c r="B222" s="590" t="s">
        <v>23</v>
      </c>
      <c r="C222" s="591" t="s">
        <v>2757</v>
      </c>
      <c r="D222" s="592" t="s">
        <v>2784</v>
      </c>
      <c r="E222" s="590" t="s">
        <v>2765</v>
      </c>
      <c r="F222" s="594" t="s">
        <v>11</v>
      </c>
      <c r="G222" s="595"/>
      <c r="H222" s="596"/>
      <c r="I222" s="598"/>
      <c r="J222" s="835"/>
      <c r="K222" s="838"/>
    </row>
    <row r="223" spans="1:11" ht="16.5" customHeight="1">
      <c r="A223" s="589">
        <v>213</v>
      </c>
      <c r="B223" s="590" t="s">
        <v>23</v>
      </c>
      <c r="C223" s="591" t="s">
        <v>2757</v>
      </c>
      <c r="D223" s="592" t="s">
        <v>2785</v>
      </c>
      <c r="E223" s="590" t="s">
        <v>409</v>
      </c>
      <c r="F223" s="594" t="s">
        <v>11</v>
      </c>
      <c r="G223" s="595"/>
      <c r="H223" s="596"/>
      <c r="I223" s="598"/>
      <c r="J223" s="835"/>
      <c r="K223" s="838"/>
    </row>
    <row r="224" spans="1:11" ht="16.5" customHeight="1">
      <c r="A224" s="589">
        <v>214</v>
      </c>
      <c r="B224" s="590" t="s">
        <v>23</v>
      </c>
      <c r="C224" s="591" t="s">
        <v>2757</v>
      </c>
      <c r="D224" s="592" t="s">
        <v>2786</v>
      </c>
      <c r="E224" s="590" t="s">
        <v>2768</v>
      </c>
      <c r="F224" s="594" t="s">
        <v>11</v>
      </c>
      <c r="G224" s="595"/>
      <c r="H224" s="596"/>
      <c r="I224" s="598"/>
      <c r="J224" s="835"/>
      <c r="K224" s="838"/>
    </row>
    <row r="225" spans="1:11" ht="16.5" customHeight="1">
      <c r="A225" s="589">
        <v>215</v>
      </c>
      <c r="B225" s="590" t="s">
        <v>23</v>
      </c>
      <c r="C225" s="591" t="s">
        <v>2757</v>
      </c>
      <c r="D225" s="592" t="s">
        <v>2787</v>
      </c>
      <c r="E225" s="590" t="s">
        <v>2763</v>
      </c>
      <c r="F225" s="594" t="s">
        <v>11</v>
      </c>
      <c r="G225" s="595"/>
      <c r="H225" s="596"/>
      <c r="I225" s="598"/>
      <c r="J225" s="835"/>
      <c r="K225" s="838"/>
    </row>
    <row r="226" spans="1:11" ht="16.5" customHeight="1">
      <c r="A226" s="589">
        <v>216</v>
      </c>
      <c r="B226" s="590" t="s">
        <v>23</v>
      </c>
      <c r="C226" s="591" t="s">
        <v>2757</v>
      </c>
      <c r="D226" s="592" t="s">
        <v>2788</v>
      </c>
      <c r="E226" s="590" t="s">
        <v>2771</v>
      </c>
      <c r="F226" s="594" t="s">
        <v>11</v>
      </c>
      <c r="G226" s="595"/>
      <c r="H226" s="596"/>
      <c r="I226" s="598"/>
      <c r="J226" s="835"/>
      <c r="K226" s="838"/>
    </row>
    <row r="227" spans="1:11" ht="16.5" customHeight="1">
      <c r="A227" s="589">
        <v>217</v>
      </c>
      <c r="B227" s="590" t="s">
        <v>23</v>
      </c>
      <c r="C227" s="591" t="s">
        <v>2757</v>
      </c>
      <c r="D227" s="592" t="s">
        <v>2789</v>
      </c>
      <c r="E227" s="590" t="s">
        <v>2773</v>
      </c>
      <c r="F227" s="594" t="s">
        <v>11</v>
      </c>
      <c r="G227" s="595"/>
      <c r="H227" s="596"/>
      <c r="I227" s="598"/>
      <c r="J227" s="835"/>
      <c r="K227" s="838"/>
    </row>
    <row r="228" spans="1:11" ht="16.5" customHeight="1">
      <c r="A228" s="589">
        <v>218</v>
      </c>
      <c r="B228" s="590" t="s">
        <v>23</v>
      </c>
      <c r="C228" s="591" t="s">
        <v>2757</v>
      </c>
      <c r="D228" s="592" t="s">
        <v>2790</v>
      </c>
      <c r="E228" s="590" t="s">
        <v>2761</v>
      </c>
      <c r="F228" s="594" t="s">
        <v>11</v>
      </c>
      <c r="G228" s="595"/>
      <c r="H228" s="596"/>
      <c r="I228" s="597"/>
      <c r="J228" s="835"/>
      <c r="K228" s="838"/>
    </row>
    <row r="229" spans="1:11" ht="16.5" customHeight="1">
      <c r="A229" s="589">
        <v>219</v>
      </c>
      <c r="B229" s="590" t="s">
        <v>23</v>
      </c>
      <c r="C229" s="591" t="s">
        <v>2757</v>
      </c>
      <c r="D229" s="592" t="s">
        <v>2791</v>
      </c>
      <c r="E229" s="590" t="s">
        <v>2763</v>
      </c>
      <c r="F229" s="594" t="s">
        <v>11</v>
      </c>
      <c r="G229" s="595"/>
      <c r="H229" s="596"/>
      <c r="I229" s="598"/>
      <c r="J229" s="835"/>
      <c r="K229" s="838"/>
    </row>
    <row r="230" spans="1:11" ht="16.5" customHeight="1">
      <c r="A230" s="589">
        <v>220</v>
      </c>
      <c r="B230" s="590" t="s">
        <v>23</v>
      </c>
      <c r="C230" s="591" t="s">
        <v>2757</v>
      </c>
      <c r="D230" s="592" t="s">
        <v>2792</v>
      </c>
      <c r="E230" s="590" t="s">
        <v>2765</v>
      </c>
      <c r="F230" s="594" t="s">
        <v>11</v>
      </c>
      <c r="G230" s="595"/>
      <c r="H230" s="596"/>
      <c r="I230" s="598"/>
      <c r="J230" s="835"/>
      <c r="K230" s="838"/>
    </row>
    <row r="231" spans="1:11" ht="16.5" customHeight="1">
      <c r="A231" s="589">
        <v>221</v>
      </c>
      <c r="B231" s="590" t="s">
        <v>23</v>
      </c>
      <c r="C231" s="591" t="s">
        <v>2757</v>
      </c>
      <c r="D231" s="592" t="s">
        <v>2793</v>
      </c>
      <c r="E231" s="590" t="s">
        <v>409</v>
      </c>
      <c r="F231" s="594" t="s">
        <v>11</v>
      </c>
      <c r="G231" s="595"/>
      <c r="H231" s="596"/>
      <c r="I231" s="598"/>
      <c r="J231" s="835"/>
      <c r="K231" s="838"/>
    </row>
    <row r="232" spans="1:11" ht="16.5" customHeight="1">
      <c r="A232" s="589">
        <v>222</v>
      </c>
      <c r="B232" s="590" t="s">
        <v>23</v>
      </c>
      <c r="C232" s="591" t="s">
        <v>2757</v>
      </c>
      <c r="D232" s="592" t="s">
        <v>2794</v>
      </c>
      <c r="E232" s="590" t="s">
        <v>2768</v>
      </c>
      <c r="F232" s="594" t="s">
        <v>11</v>
      </c>
      <c r="G232" s="595"/>
      <c r="H232" s="596"/>
      <c r="I232" s="598"/>
      <c r="J232" s="835"/>
      <c r="K232" s="838"/>
    </row>
    <row r="233" spans="1:11" ht="16.5" customHeight="1">
      <c r="A233" s="589">
        <v>223</v>
      </c>
      <c r="B233" s="590" t="s">
        <v>23</v>
      </c>
      <c r="C233" s="591" t="s">
        <v>2757</v>
      </c>
      <c r="D233" s="592" t="s">
        <v>2795</v>
      </c>
      <c r="E233" s="590" t="s">
        <v>2763</v>
      </c>
      <c r="F233" s="594" t="s">
        <v>11</v>
      </c>
      <c r="G233" s="595"/>
      <c r="H233" s="596"/>
      <c r="I233" s="598"/>
      <c r="J233" s="835"/>
      <c r="K233" s="838"/>
    </row>
    <row r="234" spans="1:11" ht="16.5" customHeight="1">
      <c r="A234" s="589">
        <v>224</v>
      </c>
      <c r="B234" s="590" t="s">
        <v>23</v>
      </c>
      <c r="C234" s="591" t="s">
        <v>2757</v>
      </c>
      <c r="D234" s="592" t="s">
        <v>2796</v>
      </c>
      <c r="E234" s="590" t="s">
        <v>2771</v>
      </c>
      <c r="F234" s="594" t="s">
        <v>11</v>
      </c>
      <c r="G234" s="595"/>
      <c r="H234" s="596"/>
      <c r="I234" s="598"/>
      <c r="J234" s="835"/>
      <c r="K234" s="838"/>
    </row>
    <row r="235" spans="1:11" ht="16.5" customHeight="1">
      <c r="A235" s="589">
        <v>225</v>
      </c>
      <c r="B235" s="590" t="s">
        <v>23</v>
      </c>
      <c r="C235" s="591" t="s">
        <v>2757</v>
      </c>
      <c r="D235" s="592" t="s">
        <v>2797</v>
      </c>
      <c r="E235" s="590" t="s">
        <v>2773</v>
      </c>
      <c r="F235" s="594" t="s">
        <v>11</v>
      </c>
      <c r="G235" s="595"/>
      <c r="H235" s="596"/>
      <c r="I235" s="598"/>
      <c r="J235" s="835"/>
      <c r="K235" s="838"/>
    </row>
    <row r="236" spans="1:11" ht="16.5" customHeight="1">
      <c r="A236" s="589">
        <v>226</v>
      </c>
      <c r="B236" s="590" t="s">
        <v>23</v>
      </c>
      <c r="C236" s="591" t="s">
        <v>2757</v>
      </c>
      <c r="D236" s="592" t="s">
        <v>2798</v>
      </c>
      <c r="E236" s="590" t="s">
        <v>2761</v>
      </c>
      <c r="F236" s="594" t="s">
        <v>11</v>
      </c>
      <c r="G236" s="595"/>
      <c r="H236" s="596"/>
      <c r="I236" s="598"/>
      <c r="J236" s="835"/>
      <c r="K236" s="838"/>
    </row>
    <row r="237" spans="1:11" ht="16.5" customHeight="1">
      <c r="A237" s="589">
        <v>227</v>
      </c>
      <c r="B237" s="590" t="s">
        <v>23</v>
      </c>
      <c r="C237" s="591" t="s">
        <v>2757</v>
      </c>
      <c r="D237" s="592" t="s">
        <v>2799</v>
      </c>
      <c r="E237" s="590" t="s">
        <v>2763</v>
      </c>
      <c r="F237" s="594" t="s">
        <v>11</v>
      </c>
      <c r="G237" s="595"/>
      <c r="H237" s="596"/>
      <c r="I237" s="598"/>
      <c r="J237" s="835"/>
      <c r="K237" s="838"/>
    </row>
    <row r="238" spans="1:11" ht="16.5" customHeight="1">
      <c r="A238" s="589">
        <v>228</v>
      </c>
      <c r="B238" s="590" t="s">
        <v>23</v>
      </c>
      <c r="C238" s="591" t="s">
        <v>2757</v>
      </c>
      <c r="D238" s="592" t="s">
        <v>2800</v>
      </c>
      <c r="E238" s="590" t="s">
        <v>2765</v>
      </c>
      <c r="F238" s="594" t="s">
        <v>11</v>
      </c>
      <c r="G238" s="595"/>
      <c r="H238" s="596"/>
      <c r="I238" s="598"/>
      <c r="J238" s="835"/>
      <c r="K238" s="838"/>
    </row>
    <row r="239" spans="1:11" ht="16.5" customHeight="1">
      <c r="A239" s="589">
        <v>229</v>
      </c>
      <c r="B239" s="590" t="s">
        <v>23</v>
      </c>
      <c r="C239" s="591" t="s">
        <v>2757</v>
      </c>
      <c r="D239" s="592" t="s">
        <v>2801</v>
      </c>
      <c r="E239" s="590" t="s">
        <v>409</v>
      </c>
      <c r="F239" s="594" t="s">
        <v>11</v>
      </c>
      <c r="G239" s="595"/>
      <c r="H239" s="596"/>
      <c r="I239" s="598"/>
      <c r="J239" s="835"/>
      <c r="K239" s="838"/>
    </row>
    <row r="240" spans="1:11" ht="16.5" customHeight="1">
      <c r="A240" s="589">
        <v>230</v>
      </c>
      <c r="B240" s="590" t="s">
        <v>23</v>
      </c>
      <c r="C240" s="591" t="s">
        <v>2757</v>
      </c>
      <c r="D240" s="592" t="s">
        <v>2802</v>
      </c>
      <c r="E240" s="590" t="s">
        <v>2768</v>
      </c>
      <c r="F240" s="594" t="s">
        <v>11</v>
      </c>
      <c r="G240" s="595"/>
      <c r="H240" s="596"/>
      <c r="I240" s="598"/>
      <c r="J240" s="835"/>
      <c r="K240" s="838"/>
    </row>
    <row r="241" spans="1:11" ht="16.5" customHeight="1">
      <c r="A241" s="589">
        <v>231</v>
      </c>
      <c r="B241" s="590" t="s">
        <v>23</v>
      </c>
      <c r="C241" s="591" t="s">
        <v>2757</v>
      </c>
      <c r="D241" s="592" t="s">
        <v>2803</v>
      </c>
      <c r="E241" s="590" t="s">
        <v>2763</v>
      </c>
      <c r="F241" s="594" t="s">
        <v>11</v>
      </c>
      <c r="G241" s="595"/>
      <c r="H241" s="596"/>
      <c r="I241" s="598"/>
      <c r="J241" s="835"/>
      <c r="K241" s="838"/>
    </row>
    <row r="242" spans="1:11" ht="16.5" customHeight="1">
      <c r="A242" s="589">
        <v>232</v>
      </c>
      <c r="B242" s="590" t="s">
        <v>23</v>
      </c>
      <c r="C242" s="591" t="s">
        <v>2757</v>
      </c>
      <c r="D242" s="592" t="s">
        <v>2804</v>
      </c>
      <c r="E242" s="590" t="s">
        <v>2771</v>
      </c>
      <c r="F242" s="594" t="s">
        <v>11</v>
      </c>
      <c r="G242" s="595"/>
      <c r="H242" s="596"/>
      <c r="I242" s="598"/>
      <c r="J242" s="835"/>
      <c r="K242" s="838"/>
    </row>
    <row r="243" spans="1:11" ht="16.5" customHeight="1">
      <c r="A243" s="589">
        <v>233</v>
      </c>
      <c r="B243" s="590" t="s">
        <v>23</v>
      </c>
      <c r="C243" s="591" t="s">
        <v>2757</v>
      </c>
      <c r="D243" s="592" t="s">
        <v>2805</v>
      </c>
      <c r="E243" s="590" t="s">
        <v>2773</v>
      </c>
      <c r="F243" s="594" t="s">
        <v>11</v>
      </c>
      <c r="G243" s="595"/>
      <c r="H243" s="596"/>
      <c r="I243" s="598"/>
      <c r="J243" s="835"/>
      <c r="K243" s="838"/>
    </row>
    <row r="244" spans="1:11" ht="16.5" customHeight="1">
      <c r="A244" s="589">
        <v>234</v>
      </c>
      <c r="B244" s="590" t="s">
        <v>23</v>
      </c>
      <c r="C244" s="591" t="s">
        <v>2757</v>
      </c>
      <c r="D244" s="592" t="s">
        <v>2806</v>
      </c>
      <c r="E244" s="590" t="s">
        <v>2761</v>
      </c>
      <c r="F244" s="594" t="s">
        <v>11</v>
      </c>
      <c r="G244" s="595"/>
      <c r="H244" s="596"/>
      <c r="I244" s="598"/>
      <c r="J244" s="835"/>
      <c r="K244" s="838"/>
    </row>
    <row r="245" spans="1:11" ht="16.5" customHeight="1">
      <c r="A245" s="589">
        <v>235</v>
      </c>
      <c r="B245" s="590" t="s">
        <v>23</v>
      </c>
      <c r="C245" s="591" t="s">
        <v>2757</v>
      </c>
      <c r="D245" s="592" t="s">
        <v>2807</v>
      </c>
      <c r="E245" s="590" t="s">
        <v>2763</v>
      </c>
      <c r="F245" s="594" t="s">
        <v>11</v>
      </c>
      <c r="G245" s="595"/>
      <c r="H245" s="596"/>
      <c r="I245" s="598"/>
      <c r="J245" s="835"/>
      <c r="K245" s="838"/>
    </row>
    <row r="246" spans="1:11" ht="16.5" customHeight="1">
      <c r="A246" s="589">
        <v>236</v>
      </c>
      <c r="B246" s="590" t="s">
        <v>23</v>
      </c>
      <c r="C246" s="591" t="s">
        <v>2757</v>
      </c>
      <c r="D246" s="592" t="s">
        <v>2808</v>
      </c>
      <c r="E246" s="590" t="s">
        <v>2765</v>
      </c>
      <c r="F246" s="594" t="s">
        <v>11</v>
      </c>
      <c r="G246" s="595"/>
      <c r="H246" s="596"/>
      <c r="I246" s="598"/>
      <c r="J246" s="835"/>
      <c r="K246" s="838"/>
    </row>
    <row r="247" spans="1:11" ht="16.5" customHeight="1">
      <c r="A247" s="589">
        <v>237</v>
      </c>
      <c r="B247" s="590" t="s">
        <v>23</v>
      </c>
      <c r="C247" s="591" t="s">
        <v>2757</v>
      </c>
      <c r="D247" s="592" t="s">
        <v>2809</v>
      </c>
      <c r="E247" s="590" t="s">
        <v>409</v>
      </c>
      <c r="F247" s="594" t="s">
        <v>11</v>
      </c>
      <c r="G247" s="595"/>
      <c r="H247" s="596"/>
      <c r="I247" s="598"/>
      <c r="J247" s="835"/>
      <c r="K247" s="838"/>
    </row>
    <row r="248" spans="1:11" ht="16.5" customHeight="1">
      <c r="A248" s="589">
        <v>238</v>
      </c>
      <c r="B248" s="590" t="s">
        <v>23</v>
      </c>
      <c r="C248" s="591" t="s">
        <v>2757</v>
      </c>
      <c r="D248" s="592" t="s">
        <v>2810</v>
      </c>
      <c r="E248" s="590" t="s">
        <v>2768</v>
      </c>
      <c r="F248" s="594" t="s">
        <v>11</v>
      </c>
      <c r="G248" s="595"/>
      <c r="H248" s="596"/>
      <c r="I248" s="598"/>
      <c r="J248" s="835"/>
      <c r="K248" s="838"/>
    </row>
    <row r="249" spans="1:11" ht="16.5" customHeight="1">
      <c r="A249" s="589">
        <v>239</v>
      </c>
      <c r="B249" s="590" t="s">
        <v>23</v>
      </c>
      <c r="C249" s="591" t="s">
        <v>2757</v>
      </c>
      <c r="D249" s="592" t="s">
        <v>2811</v>
      </c>
      <c r="E249" s="590" t="s">
        <v>2763</v>
      </c>
      <c r="F249" s="594" t="s">
        <v>11</v>
      </c>
      <c r="G249" s="595"/>
      <c r="H249" s="596"/>
      <c r="I249" s="598"/>
      <c r="J249" s="835"/>
      <c r="K249" s="838"/>
    </row>
    <row r="250" spans="1:11" ht="16.5" customHeight="1">
      <c r="A250" s="589">
        <v>240</v>
      </c>
      <c r="B250" s="590" t="s">
        <v>23</v>
      </c>
      <c r="C250" s="591" t="s">
        <v>2757</v>
      </c>
      <c r="D250" s="592" t="s">
        <v>2812</v>
      </c>
      <c r="E250" s="590" t="s">
        <v>2771</v>
      </c>
      <c r="F250" s="594" t="s">
        <v>11</v>
      </c>
      <c r="G250" s="595"/>
      <c r="H250" s="596"/>
      <c r="I250" s="598"/>
      <c r="J250" s="835"/>
      <c r="K250" s="838"/>
    </row>
    <row r="251" spans="1:11" ht="16.5" customHeight="1">
      <c r="A251" s="589">
        <v>241</v>
      </c>
      <c r="B251" s="590" t="s">
        <v>23</v>
      </c>
      <c r="C251" s="591" t="s">
        <v>2757</v>
      </c>
      <c r="D251" s="592" t="s">
        <v>2813</v>
      </c>
      <c r="E251" s="590" t="s">
        <v>2773</v>
      </c>
      <c r="F251" s="594" t="s">
        <v>11</v>
      </c>
      <c r="G251" s="595"/>
      <c r="H251" s="596"/>
      <c r="I251" s="598"/>
      <c r="J251" s="835"/>
      <c r="K251" s="838"/>
    </row>
    <row r="252" spans="1:11" ht="16.5" customHeight="1">
      <c r="A252" s="589">
        <v>242</v>
      </c>
      <c r="B252" s="590" t="s">
        <v>23</v>
      </c>
      <c r="C252" s="591" t="s">
        <v>2757</v>
      </c>
      <c r="D252" s="592" t="s">
        <v>2814</v>
      </c>
      <c r="E252" s="590" t="s">
        <v>2761</v>
      </c>
      <c r="F252" s="594" t="s">
        <v>11</v>
      </c>
      <c r="G252" s="595"/>
      <c r="H252" s="596"/>
      <c r="I252" s="598"/>
      <c r="J252" s="835"/>
      <c r="K252" s="838"/>
    </row>
    <row r="253" spans="1:11" ht="16.5" customHeight="1">
      <c r="A253" s="589">
        <v>243</v>
      </c>
      <c r="B253" s="590" t="s">
        <v>23</v>
      </c>
      <c r="C253" s="591" t="s">
        <v>2757</v>
      </c>
      <c r="D253" s="592" t="s">
        <v>2815</v>
      </c>
      <c r="E253" s="590" t="s">
        <v>2763</v>
      </c>
      <c r="F253" s="594" t="s">
        <v>11</v>
      </c>
      <c r="G253" s="595"/>
      <c r="H253" s="596"/>
      <c r="I253" s="598"/>
      <c r="J253" s="835"/>
      <c r="K253" s="838"/>
    </row>
    <row r="254" spans="1:11" ht="16.5" customHeight="1">
      <c r="A254" s="589">
        <v>244</v>
      </c>
      <c r="B254" s="590" t="s">
        <v>23</v>
      </c>
      <c r="C254" s="591" t="s">
        <v>2757</v>
      </c>
      <c r="D254" s="592" t="s">
        <v>2816</v>
      </c>
      <c r="E254" s="590" t="s">
        <v>2765</v>
      </c>
      <c r="F254" s="594" t="s">
        <v>11</v>
      </c>
      <c r="G254" s="595"/>
      <c r="H254" s="596"/>
      <c r="I254" s="598"/>
      <c r="J254" s="835"/>
      <c r="K254" s="838"/>
    </row>
    <row r="255" spans="1:11" ht="16.5" customHeight="1">
      <c r="A255" s="589">
        <v>245</v>
      </c>
      <c r="B255" s="590" t="s">
        <v>23</v>
      </c>
      <c r="C255" s="591" t="s">
        <v>2757</v>
      </c>
      <c r="D255" s="592" t="s">
        <v>2817</v>
      </c>
      <c r="E255" s="590" t="s">
        <v>409</v>
      </c>
      <c r="F255" s="594" t="s">
        <v>11</v>
      </c>
      <c r="G255" s="595"/>
      <c r="H255" s="596"/>
      <c r="I255" s="598"/>
      <c r="J255" s="835"/>
      <c r="K255" s="838"/>
    </row>
    <row r="256" spans="1:11" ht="16.5" customHeight="1">
      <c r="A256" s="589">
        <v>246</v>
      </c>
      <c r="B256" s="590" t="s">
        <v>23</v>
      </c>
      <c r="C256" s="591" t="s">
        <v>2757</v>
      </c>
      <c r="D256" s="592" t="s">
        <v>2818</v>
      </c>
      <c r="E256" s="590" t="s">
        <v>2768</v>
      </c>
      <c r="F256" s="594" t="s">
        <v>11</v>
      </c>
      <c r="G256" s="595"/>
      <c r="H256" s="596"/>
      <c r="I256" s="598"/>
      <c r="J256" s="835"/>
      <c r="K256" s="838"/>
    </row>
    <row r="257" spans="1:11" ht="16.5" customHeight="1">
      <c r="A257" s="589">
        <v>247</v>
      </c>
      <c r="B257" s="590" t="s">
        <v>23</v>
      </c>
      <c r="C257" s="591" t="s">
        <v>2757</v>
      </c>
      <c r="D257" s="592" t="s">
        <v>2819</v>
      </c>
      <c r="E257" s="590" t="s">
        <v>2763</v>
      </c>
      <c r="F257" s="594" t="s">
        <v>11</v>
      </c>
      <c r="G257" s="595"/>
      <c r="H257" s="596"/>
      <c r="I257" s="598"/>
      <c r="J257" s="835"/>
      <c r="K257" s="838"/>
    </row>
    <row r="258" spans="1:11" ht="16.5" customHeight="1">
      <c r="A258" s="589">
        <v>248</v>
      </c>
      <c r="B258" s="590" t="s">
        <v>23</v>
      </c>
      <c r="C258" s="591" t="s">
        <v>2757</v>
      </c>
      <c r="D258" s="592" t="s">
        <v>2820</v>
      </c>
      <c r="E258" s="590" t="s">
        <v>2771</v>
      </c>
      <c r="F258" s="594" t="s">
        <v>11</v>
      </c>
      <c r="G258" s="595"/>
      <c r="H258" s="596"/>
      <c r="I258" s="598"/>
      <c r="J258" s="835"/>
      <c r="K258" s="838"/>
    </row>
    <row r="259" spans="1:11" ht="16.5" customHeight="1">
      <c r="A259" s="589">
        <v>249</v>
      </c>
      <c r="B259" s="590" t="s">
        <v>23</v>
      </c>
      <c r="C259" s="591" t="s">
        <v>2757</v>
      </c>
      <c r="D259" s="592" t="s">
        <v>2821</v>
      </c>
      <c r="E259" s="590" t="s">
        <v>2773</v>
      </c>
      <c r="F259" s="594" t="s">
        <v>11</v>
      </c>
      <c r="G259" s="595"/>
      <c r="H259" s="596"/>
      <c r="I259" s="598"/>
      <c r="J259" s="835"/>
      <c r="K259" s="838"/>
    </row>
    <row r="260" spans="1:11" ht="16.5" customHeight="1">
      <c r="A260" s="589">
        <v>250</v>
      </c>
      <c r="B260" s="590" t="s">
        <v>23</v>
      </c>
      <c r="C260" s="591" t="s">
        <v>2757</v>
      </c>
      <c r="D260" s="592" t="s">
        <v>2822</v>
      </c>
      <c r="E260" s="590" t="s">
        <v>2761</v>
      </c>
      <c r="F260" s="594" t="s">
        <v>11</v>
      </c>
      <c r="G260" s="595"/>
      <c r="H260" s="596"/>
      <c r="I260" s="598"/>
      <c r="J260" s="835"/>
      <c r="K260" s="838"/>
    </row>
    <row r="261" spans="1:11" ht="16.5" customHeight="1">
      <c r="A261" s="589">
        <v>251</v>
      </c>
      <c r="B261" s="590" t="s">
        <v>23</v>
      </c>
      <c r="C261" s="591" t="s">
        <v>2757</v>
      </c>
      <c r="D261" s="592" t="s">
        <v>2823</v>
      </c>
      <c r="E261" s="590" t="s">
        <v>2763</v>
      </c>
      <c r="F261" s="594" t="s">
        <v>11</v>
      </c>
      <c r="G261" s="595"/>
      <c r="H261" s="596"/>
      <c r="I261" s="598"/>
      <c r="J261" s="835"/>
      <c r="K261" s="838"/>
    </row>
    <row r="262" spans="1:11" ht="16.5" customHeight="1">
      <c r="A262" s="589">
        <v>252</v>
      </c>
      <c r="B262" s="590" t="s">
        <v>23</v>
      </c>
      <c r="C262" s="591" t="s">
        <v>2757</v>
      </c>
      <c r="D262" s="592" t="s">
        <v>2824</v>
      </c>
      <c r="E262" s="590" t="s">
        <v>2765</v>
      </c>
      <c r="F262" s="594" t="s">
        <v>11</v>
      </c>
      <c r="G262" s="595"/>
      <c r="H262" s="596"/>
      <c r="I262" s="598"/>
      <c r="J262" s="835"/>
      <c r="K262" s="838"/>
    </row>
    <row r="263" spans="1:11" ht="16.5" customHeight="1">
      <c r="A263" s="589">
        <v>253</v>
      </c>
      <c r="B263" s="590" t="s">
        <v>23</v>
      </c>
      <c r="C263" s="591" t="s">
        <v>2757</v>
      </c>
      <c r="D263" s="592" t="s">
        <v>2825</v>
      </c>
      <c r="E263" s="590" t="s">
        <v>409</v>
      </c>
      <c r="F263" s="594" t="s">
        <v>11</v>
      </c>
      <c r="G263" s="595"/>
      <c r="H263" s="596"/>
      <c r="I263" s="598"/>
      <c r="J263" s="835"/>
      <c r="K263" s="838"/>
    </row>
    <row r="264" spans="1:11" ht="16.5" customHeight="1">
      <c r="A264" s="589">
        <v>254</v>
      </c>
      <c r="B264" s="590" t="s">
        <v>23</v>
      </c>
      <c r="C264" s="591" t="s">
        <v>2757</v>
      </c>
      <c r="D264" s="592" t="s">
        <v>2826</v>
      </c>
      <c r="E264" s="590" t="s">
        <v>2768</v>
      </c>
      <c r="F264" s="594" t="s">
        <v>11</v>
      </c>
      <c r="G264" s="595"/>
      <c r="H264" s="596"/>
      <c r="I264" s="598"/>
      <c r="J264" s="835"/>
      <c r="K264" s="838"/>
    </row>
    <row r="265" spans="1:11" ht="16.5" customHeight="1">
      <c r="A265" s="589">
        <v>255</v>
      </c>
      <c r="B265" s="590" t="s">
        <v>23</v>
      </c>
      <c r="C265" s="591" t="s">
        <v>2757</v>
      </c>
      <c r="D265" s="592" t="s">
        <v>2827</v>
      </c>
      <c r="E265" s="590" t="s">
        <v>2763</v>
      </c>
      <c r="F265" s="594" t="s">
        <v>11</v>
      </c>
      <c r="G265" s="595"/>
      <c r="H265" s="596"/>
      <c r="I265" s="598"/>
      <c r="J265" s="835"/>
      <c r="K265" s="838"/>
    </row>
    <row r="266" spans="1:11" ht="16.5" customHeight="1">
      <c r="A266" s="589">
        <v>256</v>
      </c>
      <c r="B266" s="590" t="s">
        <v>23</v>
      </c>
      <c r="C266" s="591" t="s">
        <v>2757</v>
      </c>
      <c r="D266" s="592" t="s">
        <v>2828</v>
      </c>
      <c r="E266" s="590" t="s">
        <v>2771</v>
      </c>
      <c r="F266" s="594" t="s">
        <v>11</v>
      </c>
      <c r="G266" s="595"/>
      <c r="H266" s="596"/>
      <c r="I266" s="598"/>
      <c r="J266" s="835"/>
      <c r="K266" s="838"/>
    </row>
    <row r="267" spans="1:11" ht="16.5" customHeight="1">
      <c r="A267" s="589">
        <v>257</v>
      </c>
      <c r="B267" s="590" t="s">
        <v>23</v>
      </c>
      <c r="C267" s="591" t="s">
        <v>2757</v>
      </c>
      <c r="D267" s="592" t="s">
        <v>2829</v>
      </c>
      <c r="E267" s="590" t="s">
        <v>2773</v>
      </c>
      <c r="F267" s="594" t="s">
        <v>11</v>
      </c>
      <c r="G267" s="595"/>
      <c r="H267" s="596"/>
      <c r="I267" s="598"/>
      <c r="J267" s="836"/>
      <c r="K267" s="804"/>
    </row>
    <row r="268" spans="1:11" ht="16.5" customHeight="1">
      <c r="A268" s="589">
        <v>258</v>
      </c>
      <c r="B268" s="590" t="s">
        <v>23</v>
      </c>
      <c r="C268" s="591" t="s">
        <v>410</v>
      </c>
      <c r="D268" s="599" t="s">
        <v>2830</v>
      </c>
      <c r="E268" s="593"/>
      <c r="F268" s="594" t="s">
        <v>11</v>
      </c>
      <c r="G268" s="595"/>
      <c r="H268" s="596"/>
      <c r="I268" s="598"/>
      <c r="J268" s="812" t="s">
        <v>3401</v>
      </c>
      <c r="K268" s="815" t="s">
        <v>2835</v>
      </c>
    </row>
    <row r="269" spans="1:11" ht="16.5" customHeight="1">
      <c r="A269" s="589">
        <v>259</v>
      </c>
      <c r="B269" s="590" t="s">
        <v>23</v>
      </c>
      <c r="C269" s="591" t="s">
        <v>411</v>
      </c>
      <c r="D269" s="599" t="s">
        <v>2831</v>
      </c>
      <c r="E269" s="590" t="s">
        <v>412</v>
      </c>
      <c r="F269" s="594" t="s">
        <v>11</v>
      </c>
      <c r="G269" s="595"/>
      <c r="H269" s="596"/>
      <c r="I269" s="598"/>
      <c r="J269" s="813"/>
      <c r="K269" s="816"/>
    </row>
    <row r="270" spans="1:11" ht="16.5" customHeight="1">
      <c r="A270" s="589">
        <v>260</v>
      </c>
      <c r="B270" s="590" t="s">
        <v>23</v>
      </c>
      <c r="C270" s="591" t="s">
        <v>411</v>
      </c>
      <c r="D270" s="599" t="s">
        <v>2832</v>
      </c>
      <c r="E270" s="590" t="s">
        <v>412</v>
      </c>
      <c r="F270" s="594" t="s">
        <v>11</v>
      </c>
      <c r="G270" s="595"/>
      <c r="H270" s="596"/>
      <c r="I270" s="598"/>
      <c r="J270" s="813"/>
      <c r="K270" s="816"/>
    </row>
    <row r="271" spans="1:11" ht="16.5" customHeight="1">
      <c r="A271" s="589">
        <v>261</v>
      </c>
      <c r="B271" s="590" t="s">
        <v>23</v>
      </c>
      <c r="C271" s="591" t="s">
        <v>411</v>
      </c>
      <c r="D271" s="599" t="s">
        <v>413</v>
      </c>
      <c r="E271" s="590" t="s">
        <v>412</v>
      </c>
      <c r="F271" s="594" t="s">
        <v>11</v>
      </c>
      <c r="G271" s="595"/>
      <c r="H271" s="596"/>
      <c r="I271" s="598"/>
      <c r="J271" s="813"/>
      <c r="K271" s="816"/>
    </row>
    <row r="272" spans="1:11" ht="16.5" customHeight="1">
      <c r="A272" s="589">
        <v>262</v>
      </c>
      <c r="B272" s="590" t="s">
        <v>23</v>
      </c>
      <c r="C272" s="591" t="s">
        <v>411</v>
      </c>
      <c r="D272" s="599" t="s">
        <v>414</v>
      </c>
      <c r="E272" s="590" t="s">
        <v>412</v>
      </c>
      <c r="F272" s="594" t="s">
        <v>11</v>
      </c>
      <c r="G272" s="595"/>
      <c r="H272" s="596"/>
      <c r="I272" s="598"/>
      <c r="J272" s="813"/>
      <c r="K272" s="816"/>
    </row>
    <row r="273" spans="1:11" ht="16.5" customHeight="1">
      <c r="A273" s="589">
        <v>263</v>
      </c>
      <c r="B273" s="590" t="s">
        <v>23</v>
      </c>
      <c r="C273" s="591" t="s">
        <v>411</v>
      </c>
      <c r="D273" s="599" t="s">
        <v>2833</v>
      </c>
      <c r="E273" s="593"/>
      <c r="F273" s="594" t="s">
        <v>11</v>
      </c>
      <c r="G273" s="595"/>
      <c r="H273" s="596"/>
      <c r="I273" s="598"/>
      <c r="J273" s="813"/>
      <c r="K273" s="816"/>
    </row>
    <row r="274" spans="1:11" ht="16.5" customHeight="1">
      <c r="A274" s="589">
        <v>264</v>
      </c>
      <c r="B274" s="590" t="s">
        <v>23</v>
      </c>
      <c r="C274" s="591" t="s">
        <v>411</v>
      </c>
      <c r="D274" s="599" t="s">
        <v>2834</v>
      </c>
      <c r="E274" s="593"/>
      <c r="F274" s="594" t="s">
        <v>11</v>
      </c>
      <c r="G274" s="595"/>
      <c r="H274" s="596"/>
      <c r="I274" s="598"/>
      <c r="J274" s="813"/>
      <c r="K274" s="816"/>
    </row>
    <row r="275" spans="1:11" ht="16.5" customHeight="1">
      <c r="A275" s="589">
        <v>265</v>
      </c>
      <c r="B275" s="590" t="s">
        <v>23</v>
      </c>
      <c r="C275" s="591" t="s">
        <v>411</v>
      </c>
      <c r="D275" s="599" t="s">
        <v>415</v>
      </c>
      <c r="E275" s="593"/>
      <c r="F275" s="594" t="s">
        <v>11</v>
      </c>
      <c r="G275" s="595"/>
      <c r="H275" s="596"/>
      <c r="I275" s="598"/>
      <c r="J275" s="813"/>
      <c r="K275" s="816"/>
    </row>
    <row r="276" spans="1:11" ht="16.5" customHeight="1">
      <c r="A276" s="589">
        <v>266</v>
      </c>
      <c r="B276" s="590" t="s">
        <v>23</v>
      </c>
      <c r="C276" s="591" t="s">
        <v>411</v>
      </c>
      <c r="D276" s="599" t="s">
        <v>416</v>
      </c>
      <c r="E276" s="593"/>
      <c r="F276" s="594" t="s">
        <v>11</v>
      </c>
      <c r="G276" s="595"/>
      <c r="H276" s="595"/>
      <c r="I276" s="598"/>
      <c r="J276" s="814"/>
      <c r="K276" s="817"/>
    </row>
    <row r="277" spans="1:11" ht="16.5" customHeight="1">
      <c r="A277" s="396">
        <v>294</v>
      </c>
      <c r="B277" s="586" t="s">
        <v>23</v>
      </c>
      <c r="C277" s="588" t="s">
        <v>417</v>
      </c>
      <c r="D277" s="238" t="s">
        <v>419</v>
      </c>
      <c r="E277" s="587"/>
      <c r="F277" s="399" t="s">
        <v>11</v>
      </c>
      <c r="G277" s="195"/>
      <c r="H277" s="239"/>
      <c r="I277" s="240"/>
      <c r="J277" s="400"/>
      <c r="K277" s="808"/>
    </row>
    <row r="278" spans="1:11" ht="16.5" customHeight="1">
      <c r="A278" s="396">
        <v>295</v>
      </c>
      <c r="B278" s="586" t="s">
        <v>23</v>
      </c>
      <c r="C278" s="588" t="s">
        <v>417</v>
      </c>
      <c r="D278" s="238" t="s">
        <v>420</v>
      </c>
      <c r="E278" s="587"/>
      <c r="F278" s="399" t="s">
        <v>11</v>
      </c>
      <c r="G278" s="195"/>
      <c r="H278" s="239"/>
      <c r="I278" s="240"/>
      <c r="J278" s="400"/>
      <c r="K278" s="809"/>
    </row>
    <row r="279" spans="1:11" ht="16.5" customHeight="1">
      <c r="A279" s="396">
        <v>296</v>
      </c>
      <c r="B279" s="586" t="s">
        <v>23</v>
      </c>
      <c r="C279" s="588" t="s">
        <v>417</v>
      </c>
      <c r="D279" s="238" t="s">
        <v>421</v>
      </c>
      <c r="E279" s="587"/>
      <c r="F279" s="399" t="s">
        <v>11</v>
      </c>
      <c r="G279" s="195"/>
      <c r="H279" s="239"/>
      <c r="I279" s="240"/>
      <c r="J279" s="400"/>
      <c r="K279" s="809"/>
    </row>
    <row r="280" spans="1:11" ht="16.5" customHeight="1">
      <c r="A280" s="396">
        <v>297</v>
      </c>
      <c r="B280" s="586" t="s">
        <v>23</v>
      </c>
      <c r="C280" s="588" t="s">
        <v>417</v>
      </c>
      <c r="D280" s="238" t="s">
        <v>422</v>
      </c>
      <c r="E280" s="587"/>
      <c r="F280" s="399" t="s">
        <v>11</v>
      </c>
      <c r="G280" s="195"/>
      <c r="H280" s="239"/>
      <c r="I280" s="240"/>
      <c r="J280" s="400"/>
      <c r="K280" s="809"/>
    </row>
    <row r="281" spans="1:11" ht="16.5" customHeight="1">
      <c r="A281" s="396">
        <v>298</v>
      </c>
      <c r="B281" s="586" t="s">
        <v>23</v>
      </c>
      <c r="C281" s="588" t="s">
        <v>417</v>
      </c>
      <c r="D281" s="238" t="s">
        <v>423</v>
      </c>
      <c r="E281" s="587"/>
      <c r="F281" s="399" t="s">
        <v>11</v>
      </c>
      <c r="G281" s="195"/>
      <c r="H281" s="239"/>
      <c r="I281" s="240"/>
      <c r="J281" s="400"/>
      <c r="K281" s="809"/>
    </row>
    <row r="282" spans="1:11" ht="16.5" customHeight="1">
      <c r="A282" s="396">
        <v>299</v>
      </c>
      <c r="B282" s="586" t="s">
        <v>23</v>
      </c>
      <c r="C282" s="588" t="s">
        <v>417</v>
      </c>
      <c r="D282" s="238" t="s">
        <v>424</v>
      </c>
      <c r="E282" s="587"/>
      <c r="F282" s="399" t="s">
        <v>11</v>
      </c>
      <c r="G282" s="195"/>
      <c r="H282" s="239"/>
      <c r="I282" s="240"/>
      <c r="J282" s="400"/>
      <c r="K282" s="809"/>
    </row>
    <row r="283" spans="1:11" ht="16.5" customHeight="1">
      <c r="A283" s="396">
        <v>300</v>
      </c>
      <c r="B283" s="586" t="s">
        <v>23</v>
      </c>
      <c r="C283" s="588" t="s">
        <v>417</v>
      </c>
      <c r="D283" s="238" t="s">
        <v>425</v>
      </c>
      <c r="E283" s="587"/>
      <c r="F283" s="399" t="s">
        <v>11</v>
      </c>
      <c r="G283" s="195"/>
      <c r="H283" s="239"/>
      <c r="I283" s="240"/>
      <c r="J283" s="400"/>
      <c r="K283" s="809"/>
    </row>
    <row r="284" spans="1:11" ht="16.5" customHeight="1">
      <c r="A284" s="396">
        <v>301</v>
      </c>
      <c r="B284" s="586" t="s">
        <v>23</v>
      </c>
      <c r="C284" s="588" t="s">
        <v>417</v>
      </c>
      <c r="D284" s="238" t="s">
        <v>426</v>
      </c>
      <c r="E284" s="587"/>
      <c r="F284" s="399" t="s">
        <v>11</v>
      </c>
      <c r="G284" s="195"/>
      <c r="H284" s="239"/>
      <c r="I284" s="240"/>
      <c r="J284" s="400"/>
      <c r="K284" s="809"/>
    </row>
    <row r="285" spans="1:11" ht="16.5" customHeight="1">
      <c r="A285" s="396">
        <v>302</v>
      </c>
      <c r="B285" s="586" t="s">
        <v>23</v>
      </c>
      <c r="C285" s="588" t="s">
        <v>417</v>
      </c>
      <c r="D285" s="238" t="s">
        <v>427</v>
      </c>
      <c r="E285" s="587"/>
      <c r="F285" s="399" t="s">
        <v>11</v>
      </c>
      <c r="G285" s="195"/>
      <c r="H285" s="239"/>
      <c r="I285" s="240"/>
      <c r="J285" s="400"/>
      <c r="K285" s="809"/>
    </row>
    <row r="286" spans="1:11" ht="16.5" customHeight="1">
      <c r="A286" s="396">
        <v>303</v>
      </c>
      <c r="B286" s="586" t="s">
        <v>23</v>
      </c>
      <c r="C286" s="588" t="s">
        <v>417</v>
      </c>
      <c r="D286" s="238" t="s">
        <v>428</v>
      </c>
      <c r="E286" s="587"/>
      <c r="F286" s="399" t="s">
        <v>11</v>
      </c>
      <c r="G286" s="195"/>
      <c r="H286" s="239"/>
      <c r="I286" s="240"/>
      <c r="J286" s="400"/>
      <c r="K286" s="809"/>
    </row>
    <row r="287" spans="1:11" ht="16.5" customHeight="1">
      <c r="A287" s="396">
        <v>304</v>
      </c>
      <c r="B287" s="586" t="s">
        <v>23</v>
      </c>
      <c r="C287" s="588" t="s">
        <v>417</v>
      </c>
      <c r="D287" s="238" t="s">
        <v>429</v>
      </c>
      <c r="E287" s="587"/>
      <c r="F287" s="399" t="s">
        <v>11</v>
      </c>
      <c r="G287" s="195"/>
      <c r="H287" s="239"/>
      <c r="I287" s="240"/>
      <c r="J287" s="400"/>
      <c r="K287" s="809"/>
    </row>
    <row r="288" spans="1:11" ht="16.5" customHeight="1">
      <c r="A288" s="396">
        <v>305</v>
      </c>
      <c r="B288" s="586" t="s">
        <v>23</v>
      </c>
      <c r="C288" s="588" t="s">
        <v>417</v>
      </c>
      <c r="D288" s="238" t="s">
        <v>430</v>
      </c>
      <c r="E288" s="587"/>
      <c r="F288" s="399" t="s">
        <v>11</v>
      </c>
      <c r="G288" s="195"/>
      <c r="H288" s="239"/>
      <c r="I288" s="240"/>
      <c r="J288" s="400"/>
      <c r="K288" s="809"/>
    </row>
    <row r="289" spans="1:11" ht="16.5" customHeight="1">
      <c r="A289" s="396">
        <v>306</v>
      </c>
      <c r="B289" s="586" t="s">
        <v>23</v>
      </c>
      <c r="C289" s="588" t="s">
        <v>417</v>
      </c>
      <c r="D289" s="238" t="s">
        <v>431</v>
      </c>
      <c r="E289" s="587"/>
      <c r="F289" s="399" t="s">
        <v>11</v>
      </c>
      <c r="G289" s="195"/>
      <c r="H289" s="239"/>
      <c r="I289" s="240"/>
      <c r="J289" s="400"/>
      <c r="K289" s="809"/>
    </row>
    <row r="290" spans="1:11" ht="16.5" customHeight="1">
      <c r="A290" s="396">
        <v>307</v>
      </c>
      <c r="B290" s="586" t="s">
        <v>23</v>
      </c>
      <c r="C290" s="588" t="s">
        <v>417</v>
      </c>
      <c r="D290" s="238" t="s">
        <v>432</v>
      </c>
      <c r="E290" s="587"/>
      <c r="F290" s="399" t="s">
        <v>11</v>
      </c>
      <c r="G290" s="195"/>
      <c r="H290" s="239"/>
      <c r="I290" s="240"/>
      <c r="J290" s="400"/>
      <c r="K290" s="809"/>
    </row>
    <row r="291" spans="1:11" ht="16.5" customHeight="1">
      <c r="A291" s="396">
        <v>308</v>
      </c>
      <c r="B291" s="586" t="s">
        <v>23</v>
      </c>
      <c r="C291" s="588" t="s">
        <v>417</v>
      </c>
      <c r="D291" s="238" t="s">
        <v>433</v>
      </c>
      <c r="E291" s="587"/>
      <c r="F291" s="399" t="s">
        <v>11</v>
      </c>
      <c r="G291" s="195"/>
      <c r="H291" s="239"/>
      <c r="I291" s="240"/>
      <c r="J291" s="400"/>
      <c r="K291" s="809"/>
    </row>
    <row r="292" spans="1:11" ht="16.5" customHeight="1">
      <c r="A292" s="396">
        <v>309</v>
      </c>
      <c r="B292" s="586" t="s">
        <v>23</v>
      </c>
      <c r="C292" s="588" t="s">
        <v>417</v>
      </c>
      <c r="D292" s="238" t="s">
        <v>434</v>
      </c>
      <c r="E292" s="587"/>
      <c r="F292" s="399" t="s">
        <v>11</v>
      </c>
      <c r="G292" s="195"/>
      <c r="H292" s="239"/>
      <c r="I292" s="240"/>
      <c r="J292" s="400"/>
      <c r="K292" s="809"/>
    </row>
    <row r="293" spans="1:11" ht="16.5" customHeight="1">
      <c r="A293" s="396">
        <v>310</v>
      </c>
      <c r="B293" s="586" t="s">
        <v>23</v>
      </c>
      <c r="C293" s="588" t="s">
        <v>417</v>
      </c>
      <c r="D293" s="238" t="s">
        <v>435</v>
      </c>
      <c r="E293" s="587"/>
      <c r="F293" s="399" t="s">
        <v>11</v>
      </c>
      <c r="G293" s="195"/>
      <c r="H293" s="239"/>
      <c r="I293" s="240"/>
      <c r="J293" s="400"/>
      <c r="K293" s="809"/>
    </row>
    <row r="294" spans="1:11" ht="16.5" customHeight="1">
      <c r="A294" s="396">
        <v>311</v>
      </c>
      <c r="B294" s="586" t="s">
        <v>23</v>
      </c>
      <c r="C294" s="588" t="s">
        <v>417</v>
      </c>
      <c r="D294" s="238" t="s">
        <v>2053</v>
      </c>
      <c r="E294" s="587"/>
      <c r="F294" s="399" t="s">
        <v>11</v>
      </c>
      <c r="G294" s="195"/>
      <c r="H294" s="239"/>
      <c r="I294" s="240"/>
      <c r="J294" s="400"/>
      <c r="K294" s="809"/>
    </row>
    <row r="295" spans="1:11" ht="16.5" customHeight="1">
      <c r="A295" s="396">
        <v>312</v>
      </c>
      <c r="B295" s="586" t="s">
        <v>23</v>
      </c>
      <c r="C295" s="588" t="s">
        <v>417</v>
      </c>
      <c r="D295" s="238" t="s">
        <v>2054</v>
      </c>
      <c r="E295" s="587"/>
      <c r="F295" s="399" t="s">
        <v>11</v>
      </c>
      <c r="G295" s="195"/>
      <c r="H295" s="239"/>
      <c r="I295" s="240"/>
      <c r="J295" s="400"/>
      <c r="K295" s="809"/>
    </row>
    <row r="296" spans="1:11" ht="16.5" customHeight="1">
      <c r="A296" s="396">
        <v>313</v>
      </c>
      <c r="B296" s="586" t="s">
        <v>23</v>
      </c>
      <c r="C296" s="588" t="s">
        <v>417</v>
      </c>
      <c r="D296" s="238" t="s">
        <v>2047</v>
      </c>
      <c r="E296" s="587"/>
      <c r="F296" s="399" t="s">
        <v>11</v>
      </c>
      <c r="G296" s="195"/>
      <c r="H296" s="239"/>
      <c r="I296" s="240"/>
      <c r="J296" s="400"/>
      <c r="K296" s="809"/>
    </row>
    <row r="297" spans="1:11" ht="16.5" customHeight="1">
      <c r="A297" s="396">
        <v>314</v>
      </c>
      <c r="B297" s="586" t="s">
        <v>23</v>
      </c>
      <c r="C297" s="588" t="s">
        <v>417</v>
      </c>
      <c r="D297" s="238" t="s">
        <v>1101</v>
      </c>
      <c r="E297" s="586" t="s">
        <v>418</v>
      </c>
      <c r="F297" s="399" t="s">
        <v>11</v>
      </c>
      <c r="G297" s="195"/>
      <c r="H297" s="239"/>
      <c r="I297" s="403" t="s">
        <v>2002</v>
      </c>
      <c r="J297" s="451" t="s">
        <v>2410</v>
      </c>
      <c r="K297" s="809"/>
    </row>
    <row r="298" spans="1:11" ht="16.5" customHeight="1">
      <c r="A298" s="396">
        <v>315</v>
      </c>
      <c r="B298" s="586" t="s">
        <v>23</v>
      </c>
      <c r="C298" s="588" t="s">
        <v>417</v>
      </c>
      <c r="D298" s="238" t="s">
        <v>1102</v>
      </c>
      <c r="E298" s="587"/>
      <c r="F298" s="399" t="s">
        <v>11</v>
      </c>
      <c r="G298" s="195"/>
      <c r="H298" s="239"/>
      <c r="I298" s="240"/>
      <c r="J298" s="400"/>
      <c r="K298" s="809"/>
    </row>
    <row r="299" spans="1:11" ht="16.5" customHeight="1">
      <c r="A299" s="396">
        <v>316</v>
      </c>
      <c r="B299" s="586" t="s">
        <v>23</v>
      </c>
      <c r="C299" s="588" t="s">
        <v>417</v>
      </c>
      <c r="D299" s="238" t="s">
        <v>1103</v>
      </c>
      <c r="E299" s="587"/>
      <c r="F299" s="399" t="s">
        <v>11</v>
      </c>
      <c r="G299" s="195"/>
      <c r="H299" s="239"/>
      <c r="I299" s="240"/>
      <c r="J299" s="400"/>
      <c r="K299" s="809"/>
    </row>
    <row r="300" spans="1:11" ht="16.5" customHeight="1">
      <c r="A300" s="396">
        <v>317</v>
      </c>
      <c r="B300" s="586" t="s">
        <v>23</v>
      </c>
      <c r="C300" s="588" t="s">
        <v>417</v>
      </c>
      <c r="D300" s="238" t="s">
        <v>1104</v>
      </c>
      <c r="E300" s="587"/>
      <c r="F300" s="399" t="s">
        <v>11</v>
      </c>
      <c r="G300" s="195"/>
      <c r="H300" s="239"/>
      <c r="I300" s="240"/>
      <c r="J300" s="400"/>
      <c r="K300" s="809"/>
    </row>
    <row r="301" spans="1:11" ht="16.5" customHeight="1">
      <c r="A301" s="396">
        <v>318</v>
      </c>
      <c r="B301" s="586" t="s">
        <v>23</v>
      </c>
      <c r="C301" s="588" t="s">
        <v>417</v>
      </c>
      <c r="D301" s="238" t="s">
        <v>1105</v>
      </c>
      <c r="E301" s="587"/>
      <c r="F301" s="399" t="s">
        <v>11</v>
      </c>
      <c r="G301" s="195"/>
      <c r="H301" s="239"/>
      <c r="I301" s="240"/>
      <c r="J301" s="400"/>
      <c r="K301" s="809"/>
    </row>
    <row r="302" spans="1:11" ht="16.5" customHeight="1">
      <c r="A302" s="396">
        <v>319</v>
      </c>
      <c r="B302" s="586" t="s">
        <v>23</v>
      </c>
      <c r="C302" s="588" t="s">
        <v>417</v>
      </c>
      <c r="D302" s="238" t="s">
        <v>1106</v>
      </c>
      <c r="E302" s="587"/>
      <c r="F302" s="399" t="s">
        <v>11</v>
      </c>
      <c r="G302" s="195"/>
      <c r="H302" s="239"/>
      <c r="I302" s="240"/>
      <c r="J302" s="400"/>
      <c r="K302" s="809"/>
    </row>
    <row r="303" spans="1:11" ht="16.5" customHeight="1">
      <c r="A303" s="396">
        <v>320</v>
      </c>
      <c r="B303" s="586" t="s">
        <v>23</v>
      </c>
      <c r="C303" s="588" t="s">
        <v>417</v>
      </c>
      <c r="D303" s="238" t="s">
        <v>1107</v>
      </c>
      <c r="E303" s="587"/>
      <c r="F303" s="399" t="s">
        <v>11</v>
      </c>
      <c r="G303" s="195"/>
      <c r="H303" s="239"/>
      <c r="I303" s="240"/>
      <c r="J303" s="400"/>
      <c r="K303" s="809"/>
    </row>
    <row r="304" spans="1:11" ht="16.5" customHeight="1">
      <c r="A304" s="396">
        <v>321</v>
      </c>
      <c r="B304" s="586" t="s">
        <v>23</v>
      </c>
      <c r="C304" s="588" t="s">
        <v>417</v>
      </c>
      <c r="D304" s="238" t="s">
        <v>1108</v>
      </c>
      <c r="E304" s="587"/>
      <c r="F304" s="399" t="s">
        <v>11</v>
      </c>
      <c r="G304" s="195"/>
      <c r="H304" s="239"/>
      <c r="I304" s="240"/>
      <c r="J304" s="400"/>
      <c r="K304" s="809"/>
    </row>
    <row r="305" spans="1:11" ht="16.5" customHeight="1">
      <c r="A305" s="396">
        <v>322</v>
      </c>
      <c r="B305" s="586" t="s">
        <v>23</v>
      </c>
      <c r="C305" s="588" t="s">
        <v>417</v>
      </c>
      <c r="D305" s="238" t="s">
        <v>1109</v>
      </c>
      <c r="E305" s="587"/>
      <c r="F305" s="399" t="s">
        <v>11</v>
      </c>
      <c r="G305" s="195"/>
      <c r="H305" s="239"/>
      <c r="I305" s="240"/>
      <c r="J305" s="400"/>
      <c r="K305" s="809"/>
    </row>
    <row r="306" spans="1:11" ht="16.5" customHeight="1">
      <c r="A306" s="396">
        <v>323</v>
      </c>
      <c r="B306" s="586" t="s">
        <v>23</v>
      </c>
      <c r="C306" s="588" t="s">
        <v>417</v>
      </c>
      <c r="D306" s="238" t="s">
        <v>1110</v>
      </c>
      <c r="E306" s="587"/>
      <c r="F306" s="399" t="s">
        <v>11</v>
      </c>
      <c r="G306" s="195"/>
      <c r="H306" s="239"/>
      <c r="I306" s="240"/>
      <c r="J306" s="400"/>
      <c r="K306" s="809"/>
    </row>
    <row r="307" spans="1:11" ht="16.5" customHeight="1">
      <c r="A307" s="396">
        <v>324</v>
      </c>
      <c r="B307" s="586" t="s">
        <v>23</v>
      </c>
      <c r="C307" s="588" t="s">
        <v>417</v>
      </c>
      <c r="D307" s="238" t="s">
        <v>1111</v>
      </c>
      <c r="E307" s="587"/>
      <c r="F307" s="399" t="s">
        <v>11</v>
      </c>
      <c r="G307" s="195"/>
      <c r="H307" s="239"/>
      <c r="I307" s="240"/>
      <c r="J307" s="400"/>
      <c r="K307" s="809"/>
    </row>
    <row r="308" spans="1:11" ht="16.5" customHeight="1">
      <c r="A308" s="396">
        <v>325</v>
      </c>
      <c r="B308" s="586" t="s">
        <v>23</v>
      </c>
      <c r="C308" s="588" t="s">
        <v>417</v>
      </c>
      <c r="D308" s="238" t="s">
        <v>1112</v>
      </c>
      <c r="E308" s="587"/>
      <c r="F308" s="399" t="s">
        <v>11</v>
      </c>
      <c r="G308" s="195"/>
      <c r="H308" s="239"/>
      <c r="I308" s="240"/>
      <c r="J308" s="400"/>
      <c r="K308" s="809"/>
    </row>
    <row r="309" spans="1:11" ht="16.5" customHeight="1">
      <c r="A309" s="396">
        <v>326</v>
      </c>
      <c r="B309" s="586" t="s">
        <v>23</v>
      </c>
      <c r="C309" s="588" t="s">
        <v>417</v>
      </c>
      <c r="D309" s="238" t="s">
        <v>1113</v>
      </c>
      <c r="E309" s="587"/>
      <c r="F309" s="399" t="s">
        <v>11</v>
      </c>
      <c r="G309" s="195"/>
      <c r="H309" s="239"/>
      <c r="I309" s="240"/>
      <c r="J309" s="400"/>
      <c r="K309" s="809"/>
    </row>
    <row r="310" spans="1:11" ht="16.5" customHeight="1">
      <c r="A310" s="396">
        <v>327</v>
      </c>
      <c r="B310" s="586" t="s">
        <v>23</v>
      </c>
      <c r="C310" s="588" t="s">
        <v>417</v>
      </c>
      <c r="D310" s="238" t="s">
        <v>1114</v>
      </c>
      <c r="E310" s="587"/>
      <c r="F310" s="399" t="s">
        <v>11</v>
      </c>
      <c r="G310" s="195"/>
      <c r="H310" s="239"/>
      <c r="I310" s="240"/>
      <c r="J310" s="400"/>
      <c r="K310" s="809"/>
    </row>
    <row r="311" spans="1:11" ht="16.5" customHeight="1">
      <c r="A311" s="396">
        <v>328</v>
      </c>
      <c r="B311" s="586" t="s">
        <v>23</v>
      </c>
      <c r="C311" s="588" t="s">
        <v>417</v>
      </c>
      <c r="D311" s="238" t="s">
        <v>436</v>
      </c>
      <c r="E311" s="587"/>
      <c r="F311" s="399" t="s">
        <v>11</v>
      </c>
      <c r="G311" s="195"/>
      <c r="H311" s="239"/>
      <c r="I311" s="240"/>
      <c r="J311" s="400"/>
      <c r="K311" s="809"/>
    </row>
    <row r="312" spans="1:11" ht="16.5" customHeight="1">
      <c r="A312" s="396">
        <v>329</v>
      </c>
      <c r="B312" s="586" t="s">
        <v>23</v>
      </c>
      <c r="C312" s="588" t="s">
        <v>417</v>
      </c>
      <c r="D312" s="238" t="s">
        <v>437</v>
      </c>
      <c r="E312" s="587"/>
      <c r="F312" s="399" t="s">
        <v>11</v>
      </c>
      <c r="G312" s="195"/>
      <c r="H312" s="239"/>
      <c r="I312" s="240"/>
      <c r="J312" s="400"/>
      <c r="K312" s="809"/>
    </row>
    <row r="313" spans="1:11" ht="16.5" customHeight="1">
      <c r="A313" s="396">
        <v>330</v>
      </c>
      <c r="B313" s="586" t="s">
        <v>23</v>
      </c>
      <c r="C313" s="588" t="s">
        <v>417</v>
      </c>
      <c r="D313" s="238" t="s">
        <v>438</v>
      </c>
      <c r="E313" s="587"/>
      <c r="F313" s="399" t="s">
        <v>11</v>
      </c>
      <c r="G313" s="195"/>
      <c r="H313" s="239"/>
      <c r="I313" s="240"/>
      <c r="J313" s="400"/>
      <c r="K313" s="809"/>
    </row>
    <row r="314" spans="1:11" ht="16.5" customHeight="1">
      <c r="A314" s="396">
        <v>331</v>
      </c>
      <c r="B314" s="586" t="s">
        <v>23</v>
      </c>
      <c r="C314" s="588" t="s">
        <v>417</v>
      </c>
      <c r="D314" s="238" t="s">
        <v>439</v>
      </c>
      <c r="E314" s="587"/>
      <c r="F314" s="399" t="s">
        <v>11</v>
      </c>
      <c r="G314" s="195"/>
      <c r="H314" s="239"/>
      <c r="I314" s="240"/>
      <c r="J314" s="400"/>
      <c r="K314" s="809"/>
    </row>
    <row r="315" spans="1:11" ht="16.5" customHeight="1">
      <c r="A315" s="396">
        <v>332</v>
      </c>
      <c r="B315" s="586" t="s">
        <v>23</v>
      </c>
      <c r="C315" s="588" t="s">
        <v>417</v>
      </c>
      <c r="D315" s="238" t="s">
        <v>440</v>
      </c>
      <c r="E315" s="587"/>
      <c r="F315" s="399" t="s">
        <v>11</v>
      </c>
      <c r="G315" s="195"/>
      <c r="H315" s="239"/>
      <c r="I315" s="240"/>
      <c r="J315" s="400"/>
      <c r="K315" s="809"/>
    </row>
    <row r="316" spans="1:11" ht="16.5" customHeight="1">
      <c r="A316" s="396">
        <v>333</v>
      </c>
      <c r="B316" s="586" t="s">
        <v>23</v>
      </c>
      <c r="C316" s="588" t="s">
        <v>417</v>
      </c>
      <c r="D316" s="238" t="s">
        <v>441</v>
      </c>
      <c r="E316" s="587"/>
      <c r="F316" s="399" t="s">
        <v>11</v>
      </c>
      <c r="G316" s="195"/>
      <c r="H316" s="239"/>
      <c r="I316" s="240"/>
      <c r="J316" s="400"/>
      <c r="K316" s="809"/>
    </row>
    <row r="317" spans="1:11" ht="16.5" customHeight="1">
      <c r="A317" s="396">
        <v>334</v>
      </c>
      <c r="B317" s="586" t="s">
        <v>23</v>
      </c>
      <c r="C317" s="588" t="s">
        <v>417</v>
      </c>
      <c r="D317" s="238" t="s">
        <v>442</v>
      </c>
      <c r="E317" s="587"/>
      <c r="F317" s="399" t="s">
        <v>11</v>
      </c>
      <c r="G317" s="195"/>
      <c r="H317" s="239"/>
      <c r="I317" s="240"/>
      <c r="J317" s="400"/>
      <c r="K317" s="809"/>
    </row>
    <row r="318" spans="1:11" ht="16.5" customHeight="1">
      <c r="A318" s="396">
        <v>335</v>
      </c>
      <c r="B318" s="586" t="s">
        <v>23</v>
      </c>
      <c r="C318" s="588" t="s">
        <v>417</v>
      </c>
      <c r="D318" s="238" t="s">
        <v>443</v>
      </c>
      <c r="E318" s="587"/>
      <c r="F318" s="399" t="s">
        <v>11</v>
      </c>
      <c r="G318" s="195"/>
      <c r="H318" s="239"/>
      <c r="I318" s="240"/>
      <c r="J318" s="400"/>
      <c r="K318" s="809"/>
    </row>
    <row r="319" spans="1:11" ht="16.5" customHeight="1">
      <c r="A319" s="396">
        <v>336</v>
      </c>
      <c r="B319" s="586" t="s">
        <v>23</v>
      </c>
      <c r="C319" s="588" t="s">
        <v>417</v>
      </c>
      <c r="D319" s="238" t="s">
        <v>2055</v>
      </c>
      <c r="E319" s="587"/>
      <c r="F319" s="399" t="s">
        <v>11</v>
      </c>
      <c r="G319" s="195"/>
      <c r="H319" s="239"/>
      <c r="I319" s="240"/>
      <c r="J319" s="400"/>
      <c r="K319" s="809"/>
    </row>
    <row r="320" spans="1:11" ht="16.5" customHeight="1">
      <c r="A320" s="396">
        <v>337</v>
      </c>
      <c r="B320" s="586" t="s">
        <v>23</v>
      </c>
      <c r="C320" s="588" t="s">
        <v>417</v>
      </c>
      <c r="D320" s="238" t="s">
        <v>2056</v>
      </c>
      <c r="E320" s="587"/>
      <c r="F320" s="399" t="s">
        <v>11</v>
      </c>
      <c r="G320" s="195"/>
      <c r="H320" s="239"/>
      <c r="I320" s="240"/>
      <c r="J320" s="400"/>
      <c r="K320" s="809"/>
    </row>
    <row r="321" spans="1:15" ht="16.5" customHeight="1">
      <c r="A321" s="396">
        <v>338</v>
      </c>
      <c r="B321" s="586" t="s">
        <v>23</v>
      </c>
      <c r="C321" s="588" t="s">
        <v>417</v>
      </c>
      <c r="D321" s="238" t="s">
        <v>2048</v>
      </c>
      <c r="E321" s="587"/>
      <c r="F321" s="399" t="s">
        <v>11</v>
      </c>
      <c r="G321" s="195"/>
      <c r="H321" s="239"/>
      <c r="I321" s="240"/>
      <c r="J321" s="400"/>
      <c r="K321" s="809"/>
    </row>
    <row r="322" spans="1:15" ht="16.5" customHeight="1">
      <c r="A322" s="396">
        <v>339</v>
      </c>
      <c r="B322" s="586" t="s">
        <v>23</v>
      </c>
      <c r="C322" s="588" t="s">
        <v>417</v>
      </c>
      <c r="D322" s="238" t="s">
        <v>1115</v>
      </c>
      <c r="E322" s="586" t="s">
        <v>444</v>
      </c>
      <c r="F322" s="399" t="s">
        <v>11</v>
      </c>
      <c r="G322" s="195"/>
      <c r="H322" s="239"/>
      <c r="I322" s="403" t="s">
        <v>2003</v>
      </c>
      <c r="J322" s="451" t="s">
        <v>2001</v>
      </c>
      <c r="K322" s="809"/>
    </row>
    <row r="323" spans="1:15" ht="16.5" customHeight="1">
      <c r="A323" s="396">
        <v>340</v>
      </c>
      <c r="B323" s="586" t="s">
        <v>23</v>
      </c>
      <c r="C323" s="588" t="s">
        <v>417</v>
      </c>
      <c r="D323" s="238" t="s">
        <v>1116</v>
      </c>
      <c r="E323" s="587"/>
      <c r="F323" s="399" t="s">
        <v>11</v>
      </c>
      <c r="G323" s="195"/>
      <c r="H323" s="239"/>
      <c r="I323" s="402"/>
      <c r="J323" s="451"/>
      <c r="K323" s="809"/>
    </row>
    <row r="324" spans="1:15" ht="16.5" customHeight="1">
      <c r="A324" s="396">
        <v>341</v>
      </c>
      <c r="B324" s="586" t="s">
        <v>23</v>
      </c>
      <c r="C324" s="588" t="s">
        <v>417</v>
      </c>
      <c r="D324" s="238" t="s">
        <v>1117</v>
      </c>
      <c r="E324" s="587"/>
      <c r="F324" s="399" t="s">
        <v>11</v>
      </c>
      <c r="G324" s="195"/>
      <c r="H324" s="239"/>
      <c r="I324" s="240"/>
      <c r="J324" s="451"/>
      <c r="K324" s="809"/>
    </row>
    <row r="325" spans="1:15" ht="16.5" customHeight="1">
      <c r="A325" s="396">
        <v>342</v>
      </c>
      <c r="B325" s="586" t="s">
        <v>23</v>
      </c>
      <c r="C325" s="588" t="s">
        <v>417</v>
      </c>
      <c r="D325" s="238" t="s">
        <v>445</v>
      </c>
      <c r="E325" s="587"/>
      <c r="F325" s="399" t="s">
        <v>11</v>
      </c>
      <c r="G325" s="195"/>
      <c r="H325" s="239"/>
      <c r="I325" s="240"/>
      <c r="J325" s="451"/>
      <c r="K325" s="809"/>
    </row>
    <row r="326" spans="1:15" ht="16.5" customHeight="1">
      <c r="A326" s="396">
        <v>343</v>
      </c>
      <c r="B326" s="586" t="s">
        <v>23</v>
      </c>
      <c r="C326" s="588" t="s">
        <v>417</v>
      </c>
      <c r="D326" s="238" t="s">
        <v>1118</v>
      </c>
      <c r="E326" s="586" t="s">
        <v>444</v>
      </c>
      <c r="F326" s="399" t="s">
        <v>11</v>
      </c>
      <c r="G326" s="195"/>
      <c r="H326" s="239"/>
      <c r="I326" s="403" t="s">
        <v>2004</v>
      </c>
      <c r="J326" s="451" t="s">
        <v>2001</v>
      </c>
      <c r="K326" s="809"/>
      <c r="O326" s="171"/>
    </row>
    <row r="327" spans="1:15" ht="16.5" customHeight="1">
      <c r="A327" s="396">
        <v>344</v>
      </c>
      <c r="B327" s="586" t="s">
        <v>23</v>
      </c>
      <c r="C327" s="588" t="s">
        <v>417</v>
      </c>
      <c r="D327" s="238" t="s">
        <v>1119</v>
      </c>
      <c r="E327" s="587"/>
      <c r="F327" s="399" t="s">
        <v>11</v>
      </c>
      <c r="G327" s="195"/>
      <c r="H327" s="239"/>
      <c r="I327" s="402"/>
      <c r="J327" s="451"/>
      <c r="K327" s="809"/>
    </row>
    <row r="328" spans="1:15" ht="16.5" customHeight="1">
      <c r="A328" s="396">
        <v>345</v>
      </c>
      <c r="B328" s="586" t="s">
        <v>23</v>
      </c>
      <c r="C328" s="588" t="s">
        <v>417</v>
      </c>
      <c r="D328" s="238" t="s">
        <v>1120</v>
      </c>
      <c r="E328" s="587"/>
      <c r="F328" s="399" t="s">
        <v>11</v>
      </c>
      <c r="G328" s="195"/>
      <c r="H328" s="239"/>
      <c r="I328" s="240"/>
      <c r="J328" s="451"/>
      <c r="K328" s="809"/>
    </row>
    <row r="329" spans="1:15" ht="16.5" customHeight="1">
      <c r="A329" s="396">
        <v>346</v>
      </c>
      <c r="B329" s="586" t="s">
        <v>23</v>
      </c>
      <c r="C329" s="588" t="s">
        <v>417</v>
      </c>
      <c r="D329" s="238" t="s">
        <v>1121</v>
      </c>
      <c r="E329" s="587"/>
      <c r="F329" s="399" t="s">
        <v>11</v>
      </c>
      <c r="G329" s="195"/>
      <c r="H329" s="239"/>
      <c r="I329" s="240"/>
      <c r="J329" s="451"/>
      <c r="K329" s="810"/>
    </row>
    <row r="330" spans="1:15" ht="16.5" customHeight="1">
      <c r="A330" s="396">
        <v>347</v>
      </c>
      <c r="B330" s="586" t="s">
        <v>23</v>
      </c>
      <c r="C330" s="588" t="s">
        <v>446</v>
      </c>
      <c r="D330" s="238" t="s">
        <v>1794</v>
      </c>
      <c r="E330" s="586" t="s">
        <v>447</v>
      </c>
      <c r="F330" s="399" t="s">
        <v>11</v>
      </c>
      <c r="G330" s="195"/>
      <c r="H330" s="239"/>
      <c r="I330" s="403" t="s">
        <v>448</v>
      </c>
      <c r="J330" s="451" t="s">
        <v>1994</v>
      </c>
      <c r="K330" s="818" t="s">
        <v>1796</v>
      </c>
    </row>
    <row r="331" spans="1:15" ht="16.5" customHeight="1">
      <c r="A331" s="396">
        <v>348</v>
      </c>
      <c r="B331" s="586" t="s">
        <v>23</v>
      </c>
      <c r="C331" s="588" t="s">
        <v>446</v>
      </c>
      <c r="D331" s="238" t="s">
        <v>1643</v>
      </c>
      <c r="E331" s="586" t="s">
        <v>447</v>
      </c>
      <c r="F331" s="399" t="s">
        <v>11</v>
      </c>
      <c r="G331" s="195"/>
      <c r="H331" s="239"/>
      <c r="I331" s="403" t="s">
        <v>448</v>
      </c>
      <c r="J331" s="451" t="s">
        <v>1995</v>
      </c>
      <c r="K331" s="819"/>
    </row>
    <row r="332" spans="1:15" ht="16.5" customHeight="1">
      <c r="A332" s="396">
        <v>349</v>
      </c>
      <c r="B332" s="586" t="s">
        <v>23</v>
      </c>
      <c r="C332" s="588" t="s">
        <v>446</v>
      </c>
      <c r="D332" s="238" t="s">
        <v>1644</v>
      </c>
      <c r="E332" s="586" t="s">
        <v>447</v>
      </c>
      <c r="F332" s="399" t="s">
        <v>11</v>
      </c>
      <c r="G332" s="195"/>
      <c r="H332" s="239"/>
      <c r="I332" s="403" t="s">
        <v>448</v>
      </c>
      <c r="J332" s="451" t="s">
        <v>1684</v>
      </c>
      <c r="K332" s="819"/>
    </row>
    <row r="333" spans="1:15" ht="16.5" customHeight="1">
      <c r="A333" s="396">
        <v>350</v>
      </c>
      <c r="B333" s="586" t="s">
        <v>23</v>
      </c>
      <c r="C333" s="588" t="s">
        <v>446</v>
      </c>
      <c r="D333" s="238" t="s">
        <v>1645</v>
      </c>
      <c r="E333" s="586" t="s">
        <v>447</v>
      </c>
      <c r="F333" s="399" t="s">
        <v>11</v>
      </c>
      <c r="G333" s="195"/>
      <c r="H333" s="239"/>
      <c r="I333" s="403" t="s">
        <v>448</v>
      </c>
      <c r="J333" s="451" t="s">
        <v>1649</v>
      </c>
      <c r="K333" s="819"/>
    </row>
    <row r="334" spans="1:15" ht="16.5" customHeight="1">
      <c r="A334" s="396">
        <v>351</v>
      </c>
      <c r="B334" s="586" t="s">
        <v>23</v>
      </c>
      <c r="C334" s="588" t="s">
        <v>446</v>
      </c>
      <c r="D334" s="238" t="s">
        <v>1646</v>
      </c>
      <c r="E334" s="586" t="s">
        <v>447</v>
      </c>
      <c r="F334" s="399" t="s">
        <v>11</v>
      </c>
      <c r="G334" s="195"/>
      <c r="H334" s="239"/>
      <c r="I334" s="403" t="s">
        <v>448</v>
      </c>
      <c r="J334" s="451" t="s">
        <v>1650</v>
      </c>
      <c r="K334" s="819"/>
    </row>
    <row r="335" spans="1:15" ht="16.5" customHeight="1">
      <c r="A335" s="396">
        <v>352</v>
      </c>
      <c r="B335" s="586" t="s">
        <v>23</v>
      </c>
      <c r="C335" s="588" t="s">
        <v>446</v>
      </c>
      <c r="D335" s="238" t="s">
        <v>1647</v>
      </c>
      <c r="E335" s="586" t="s">
        <v>447</v>
      </c>
      <c r="F335" s="399" t="s">
        <v>11</v>
      </c>
      <c r="G335" s="195"/>
      <c r="H335" s="239"/>
      <c r="I335" s="403" t="s">
        <v>448</v>
      </c>
      <c r="J335" s="451" t="s">
        <v>1651</v>
      </c>
      <c r="K335" s="819"/>
    </row>
    <row r="336" spans="1:15" ht="16.5" customHeight="1">
      <c r="A336" s="396">
        <v>353</v>
      </c>
      <c r="B336" s="586" t="s">
        <v>23</v>
      </c>
      <c r="C336" s="588" t="s">
        <v>446</v>
      </c>
      <c r="D336" s="238" t="s">
        <v>1648</v>
      </c>
      <c r="E336" s="586" t="s">
        <v>447</v>
      </c>
      <c r="F336" s="399" t="s">
        <v>11</v>
      </c>
      <c r="G336" s="195"/>
      <c r="H336" s="239"/>
      <c r="I336" s="403" t="s">
        <v>448</v>
      </c>
      <c r="J336" s="451" t="s">
        <v>1652</v>
      </c>
      <c r="K336" s="820"/>
    </row>
    <row r="337" spans="1:11" ht="16.5" customHeight="1">
      <c r="A337" s="396">
        <v>354</v>
      </c>
      <c r="B337" s="586" t="s">
        <v>23</v>
      </c>
      <c r="C337" s="588" t="s">
        <v>207</v>
      </c>
      <c r="D337" s="205" t="s">
        <v>1326</v>
      </c>
      <c r="E337" s="586" t="s">
        <v>449</v>
      </c>
      <c r="F337" s="399" t="s">
        <v>11</v>
      </c>
      <c r="G337" s="195"/>
      <c r="H337" s="239"/>
      <c r="I337" s="240"/>
      <c r="J337" s="451" t="s">
        <v>209</v>
      </c>
      <c r="K337" s="401"/>
    </row>
    <row r="338" spans="1:11" ht="16.5" customHeight="1">
      <c r="A338" s="396">
        <v>355</v>
      </c>
      <c r="B338" s="586" t="s">
        <v>23</v>
      </c>
      <c r="C338" s="588" t="s">
        <v>207</v>
      </c>
      <c r="D338" s="205" t="s">
        <v>887</v>
      </c>
      <c r="E338" s="586" t="s">
        <v>450</v>
      </c>
      <c r="F338" s="399" t="s">
        <v>11</v>
      </c>
      <c r="G338" s="195"/>
      <c r="H338" s="239"/>
      <c r="I338" s="240"/>
      <c r="J338" s="451" t="s">
        <v>212</v>
      </c>
      <c r="K338" s="401"/>
    </row>
    <row r="339" spans="1:11" ht="16.5" customHeight="1">
      <c r="A339" s="396">
        <v>356</v>
      </c>
      <c r="B339" s="586" t="s">
        <v>23</v>
      </c>
      <c r="C339" s="588" t="s">
        <v>188</v>
      </c>
      <c r="D339" s="238" t="s">
        <v>451</v>
      </c>
      <c r="E339" s="587"/>
      <c r="F339" s="399" t="s">
        <v>11</v>
      </c>
      <c r="G339" s="195"/>
      <c r="H339" s="239"/>
      <c r="I339" s="240"/>
      <c r="J339" s="451" t="s">
        <v>1428</v>
      </c>
      <c r="K339" s="401"/>
    </row>
    <row r="340" spans="1:11" ht="16.5" customHeight="1">
      <c r="A340" s="396">
        <v>357</v>
      </c>
      <c r="B340" s="586" t="s">
        <v>23</v>
      </c>
      <c r="C340" s="588" t="s">
        <v>188</v>
      </c>
      <c r="D340" s="238" t="s">
        <v>189</v>
      </c>
      <c r="E340" s="587"/>
      <c r="F340" s="399" t="s">
        <v>11</v>
      </c>
      <c r="G340" s="195"/>
      <c r="H340" s="239"/>
      <c r="I340" s="240"/>
      <c r="J340" s="451" t="s">
        <v>1235</v>
      </c>
      <c r="K340" s="401"/>
    </row>
    <row r="341" spans="1:11" ht="16.5" customHeight="1" thickBot="1">
      <c r="A341" s="396">
        <v>358</v>
      </c>
      <c r="B341" s="452" t="s">
        <v>23</v>
      </c>
      <c r="C341" s="453" t="s">
        <v>31</v>
      </c>
      <c r="D341" s="454" t="s">
        <v>186</v>
      </c>
      <c r="E341" s="455"/>
      <c r="F341" s="456" t="s">
        <v>11</v>
      </c>
      <c r="G341" s="457"/>
      <c r="H341" s="458"/>
      <c r="I341" s="459" t="s">
        <v>452</v>
      </c>
      <c r="J341" s="460"/>
      <c r="K341" s="461"/>
    </row>
  </sheetData>
  <mergeCells count="22">
    <mergeCell ref="K330:K336"/>
    <mergeCell ref="C1:E8"/>
    <mergeCell ref="H45:H46"/>
    <mergeCell ref="J32:J37"/>
    <mergeCell ref="K60:K61"/>
    <mergeCell ref="H49:H50"/>
    <mergeCell ref="K32:K37"/>
    <mergeCell ref="H51:H52"/>
    <mergeCell ref="H47:H48"/>
    <mergeCell ref="H57:H58"/>
    <mergeCell ref="H43:H44"/>
    <mergeCell ref="K42:K44"/>
    <mergeCell ref="H53:H54"/>
    <mergeCell ref="J203:J267"/>
    <mergeCell ref="K203:K267"/>
    <mergeCell ref="J167:J168"/>
    <mergeCell ref="K197:K202"/>
    <mergeCell ref="J175:J179"/>
    <mergeCell ref="K277:K329"/>
    <mergeCell ref="J180:J196"/>
    <mergeCell ref="J268:J276"/>
    <mergeCell ref="K268:K276"/>
  </mergeCells>
  <phoneticPr fontId="27" type="noConversion"/>
  <hyperlinks>
    <hyperlink ref="D76" r:id="rId1" xr:uid="{00000000-0004-0000-0200-000000000000}"/>
    <hyperlink ref="D77" r:id="rId2" xr:uid="{00000000-0004-0000-0200-000001000000}"/>
    <hyperlink ref="D78" r:id="rId3" xr:uid="{00000000-0004-0000-0200-000002000000}"/>
    <hyperlink ref="D79" r:id="rId4" xr:uid="{00000000-0004-0000-0200-000003000000}"/>
    <hyperlink ref="D80" r:id="rId5" xr:uid="{00000000-0004-0000-0200-000004000000}"/>
    <hyperlink ref="D81:D83" r:id="rId6" display="Riker_Trace_ID@0x04" xr:uid="{00000000-0004-0000-0200-000005000000}"/>
    <hyperlink ref="D84" r:id="rId7" xr:uid="{00000000-0004-0000-0200-000006000000}"/>
    <hyperlink ref="D85" r:id="rId8" xr:uid="{00000000-0004-0000-0200-000007000000}"/>
    <hyperlink ref="H80" r:id="rId9" xr:uid="{00000000-0004-0000-0200-000008000000}"/>
    <hyperlink ref="H81:H83" r:id="rId10" display="Riker_Trace_ID@0x04" xr:uid="{00000000-0004-0000-0200-000009000000}"/>
    <hyperlink ref="H78" r:id="rId11" xr:uid="{00000000-0004-0000-0200-00000A000000}"/>
    <hyperlink ref="H79" r:id="rId12" xr:uid="{00000000-0004-0000-0200-00000B000000}"/>
    <hyperlink ref="D319" r:id="rId13" xr:uid="{00000000-0004-0000-0200-00000C000000}"/>
    <hyperlink ref="D320" r:id="rId14" xr:uid="{00000000-0004-0000-0200-00000D000000}"/>
    <hyperlink ref="D295" r:id="rId15" xr:uid="{00000000-0004-0000-0200-00000E000000}"/>
    <hyperlink ref="D294" r:id="rId16" xr:uid="{00000000-0004-0000-0200-00000F000000}"/>
    <hyperlink ref="D296" r:id="rId17" display="Penrose_Green_DC_Ratio-13.6Klux" xr:uid="{00000000-0004-0000-0200-000010000000}"/>
    <hyperlink ref="D336" r:id="rId18" xr:uid="{00000000-0004-0000-0200-000011000000}"/>
    <hyperlink ref="D333" r:id="rId19" xr:uid="{00000000-0004-0000-0200-000012000000}"/>
    <hyperlink ref="D332" r:id="rId20" xr:uid="{00000000-0004-0000-0200-000013000000}"/>
    <hyperlink ref="D331" r:id="rId21" xr:uid="{00000000-0004-0000-0200-000014000000}"/>
    <hyperlink ref="D330" r:id="rId22" xr:uid="{00000000-0004-0000-0200-000015000000}"/>
    <hyperlink ref="D335" r:id="rId23" xr:uid="{00000000-0004-0000-0200-000016000000}"/>
    <hyperlink ref="D334" r:id="rId24" xr:uid="{00000000-0004-0000-0200-000017000000}"/>
    <hyperlink ref="D329" r:id="rId25" xr:uid="{00000000-0004-0000-0200-000018000000}"/>
    <hyperlink ref="D328" r:id="rId26" xr:uid="{00000000-0004-0000-0200-000019000000}"/>
    <hyperlink ref="D327" r:id="rId27" xr:uid="{00000000-0004-0000-0200-00001A000000}"/>
    <hyperlink ref="D326" r:id="rId28" xr:uid="{00000000-0004-0000-0200-00001B000000}"/>
    <hyperlink ref="D324" r:id="rId29" xr:uid="{00000000-0004-0000-0200-00001C000000}"/>
    <hyperlink ref="D323" r:id="rId30" xr:uid="{00000000-0004-0000-0200-00001D000000}"/>
    <hyperlink ref="D322" r:id="rId31" xr:uid="{00000000-0004-0000-0200-00001E000000}"/>
    <hyperlink ref="D310" r:id="rId32" xr:uid="{00000000-0004-0000-0200-00001F000000}"/>
    <hyperlink ref="D309" r:id="rId33" xr:uid="{00000000-0004-0000-0200-000020000000}"/>
    <hyperlink ref="D308" r:id="rId34" xr:uid="{00000000-0004-0000-0200-000021000000}"/>
    <hyperlink ref="D307" r:id="rId35" xr:uid="{00000000-0004-0000-0200-000022000000}"/>
    <hyperlink ref="D306" r:id="rId36" xr:uid="{00000000-0004-0000-0200-000023000000}"/>
    <hyperlink ref="D305" r:id="rId37" xr:uid="{00000000-0004-0000-0200-000024000000}"/>
    <hyperlink ref="D304" r:id="rId38" xr:uid="{00000000-0004-0000-0200-000025000000}"/>
    <hyperlink ref="D303" r:id="rId39" xr:uid="{00000000-0004-0000-0200-000026000000}"/>
    <hyperlink ref="D302" r:id="rId40" xr:uid="{00000000-0004-0000-0200-000027000000}"/>
    <hyperlink ref="D301" r:id="rId41" xr:uid="{00000000-0004-0000-0200-000028000000}"/>
    <hyperlink ref="D300" r:id="rId42" xr:uid="{00000000-0004-0000-0200-000029000000}"/>
    <hyperlink ref="D299" r:id="rId43" xr:uid="{00000000-0004-0000-0200-00002A000000}"/>
    <hyperlink ref="D298" r:id="rId44" xr:uid="{00000000-0004-0000-0200-00002B000000}"/>
    <hyperlink ref="D297" r:id="rId45" xr:uid="{00000000-0004-0000-0200-00002C000000}"/>
    <hyperlink ref="D203" r:id="rId46" xr:uid="{00000000-0004-0000-0200-00002D000000}"/>
    <hyperlink ref="D205" r:id="rId47" xr:uid="{00000000-0004-0000-0200-00002E000000}"/>
    <hyperlink ref="D206" r:id="rId48" xr:uid="{00000000-0004-0000-0200-00002F000000}"/>
    <hyperlink ref="D209" r:id="rId49" xr:uid="{00000000-0004-0000-0200-000030000000}"/>
    <hyperlink ref="D210" r:id="rId50" xr:uid="{00000000-0004-0000-0200-000031000000}"/>
    <hyperlink ref="D211" r:id="rId51" xr:uid="{00000000-0004-0000-0200-000032000000}"/>
    <hyperlink ref="D212" r:id="rId52" xr:uid="{00000000-0004-0000-0200-000033000000}"/>
    <hyperlink ref="D213" r:id="rId53" xr:uid="{00000000-0004-0000-0200-000034000000}"/>
    <hyperlink ref="D214" r:id="rId54" xr:uid="{00000000-0004-0000-0200-000035000000}"/>
    <hyperlink ref="D216" r:id="rId55" xr:uid="{00000000-0004-0000-0200-000036000000}"/>
    <hyperlink ref="D217" r:id="rId56" xr:uid="{00000000-0004-0000-0200-000037000000}"/>
    <hyperlink ref="D218" r:id="rId57" xr:uid="{00000000-0004-0000-0200-000038000000}"/>
    <hyperlink ref="D220" r:id="rId58" xr:uid="{00000000-0004-0000-0200-000039000000}"/>
    <hyperlink ref="D221" r:id="rId59" xr:uid="{00000000-0004-0000-0200-00003A000000}"/>
    <hyperlink ref="D222" r:id="rId60" xr:uid="{00000000-0004-0000-0200-00003B000000}"/>
    <hyperlink ref="D223" r:id="rId61" xr:uid="{00000000-0004-0000-0200-00003C000000}"/>
    <hyperlink ref="D224" r:id="rId62" xr:uid="{00000000-0004-0000-0200-00003D000000}"/>
    <hyperlink ref="D225" r:id="rId63" xr:uid="{00000000-0004-0000-0200-00003E000000}"/>
    <hyperlink ref="D226" r:id="rId64" xr:uid="{00000000-0004-0000-0200-00003F000000}"/>
    <hyperlink ref="D227" r:id="rId65" xr:uid="{00000000-0004-0000-0200-000040000000}"/>
    <hyperlink ref="D228" r:id="rId66" xr:uid="{00000000-0004-0000-0200-000041000000}"/>
    <hyperlink ref="D229" r:id="rId67" xr:uid="{00000000-0004-0000-0200-000042000000}"/>
    <hyperlink ref="D230" r:id="rId68" xr:uid="{00000000-0004-0000-0200-000043000000}"/>
    <hyperlink ref="D231" r:id="rId69" xr:uid="{00000000-0004-0000-0200-000044000000}"/>
    <hyperlink ref="D232" r:id="rId70" xr:uid="{00000000-0004-0000-0200-000045000000}"/>
    <hyperlink ref="D233" r:id="rId71" xr:uid="{00000000-0004-0000-0200-000046000000}"/>
    <hyperlink ref="D234" r:id="rId72" xr:uid="{00000000-0004-0000-0200-000047000000}"/>
    <hyperlink ref="D235" r:id="rId73" xr:uid="{00000000-0004-0000-0200-000048000000}"/>
    <hyperlink ref="D236" r:id="rId74" xr:uid="{00000000-0004-0000-0200-000049000000}"/>
    <hyperlink ref="D237" r:id="rId75" xr:uid="{00000000-0004-0000-0200-00004A000000}"/>
    <hyperlink ref="D238" r:id="rId76" xr:uid="{00000000-0004-0000-0200-00004B000000}"/>
    <hyperlink ref="D239" r:id="rId77" xr:uid="{00000000-0004-0000-0200-00004C000000}"/>
    <hyperlink ref="D240" r:id="rId78" xr:uid="{00000000-0004-0000-0200-00004D000000}"/>
    <hyperlink ref="D241" r:id="rId79" xr:uid="{00000000-0004-0000-0200-00004E000000}"/>
    <hyperlink ref="D242" r:id="rId80" xr:uid="{00000000-0004-0000-0200-00004F000000}"/>
    <hyperlink ref="D243" r:id="rId81" xr:uid="{00000000-0004-0000-0200-000050000000}"/>
    <hyperlink ref="D244" r:id="rId82" xr:uid="{00000000-0004-0000-0200-000051000000}"/>
    <hyperlink ref="D245" r:id="rId83" xr:uid="{00000000-0004-0000-0200-000052000000}"/>
    <hyperlink ref="D246" r:id="rId84" xr:uid="{00000000-0004-0000-0200-000053000000}"/>
    <hyperlink ref="D247" r:id="rId85" xr:uid="{00000000-0004-0000-0200-000054000000}"/>
    <hyperlink ref="D248" r:id="rId86" xr:uid="{00000000-0004-0000-0200-000055000000}"/>
    <hyperlink ref="D249" r:id="rId87" xr:uid="{00000000-0004-0000-0200-000056000000}"/>
    <hyperlink ref="D250" r:id="rId88" xr:uid="{00000000-0004-0000-0200-000057000000}"/>
    <hyperlink ref="D251" r:id="rId89" xr:uid="{00000000-0004-0000-0200-000058000000}"/>
    <hyperlink ref="D252" r:id="rId90" xr:uid="{00000000-0004-0000-0200-000059000000}"/>
    <hyperlink ref="D253" r:id="rId91" xr:uid="{00000000-0004-0000-0200-00005A000000}"/>
    <hyperlink ref="D254" r:id="rId92" xr:uid="{00000000-0004-0000-0200-00005B000000}"/>
    <hyperlink ref="D255" r:id="rId93" xr:uid="{00000000-0004-0000-0200-00005C000000}"/>
    <hyperlink ref="D256" r:id="rId94" xr:uid="{00000000-0004-0000-0200-00005D000000}"/>
    <hyperlink ref="D257" r:id="rId95" xr:uid="{00000000-0004-0000-0200-00005E000000}"/>
    <hyperlink ref="D258" r:id="rId96" xr:uid="{00000000-0004-0000-0200-00005F000000}"/>
    <hyperlink ref="D259" r:id="rId97" xr:uid="{00000000-0004-0000-0200-000060000000}"/>
    <hyperlink ref="D260" r:id="rId98" xr:uid="{00000000-0004-0000-0200-000061000000}"/>
    <hyperlink ref="D261" r:id="rId99" xr:uid="{00000000-0004-0000-0200-000062000000}"/>
    <hyperlink ref="D262" r:id="rId100" xr:uid="{00000000-0004-0000-0200-000063000000}"/>
    <hyperlink ref="D263" r:id="rId101" xr:uid="{00000000-0004-0000-0200-000064000000}"/>
    <hyperlink ref="D264" r:id="rId102" xr:uid="{00000000-0004-0000-0200-000065000000}"/>
    <hyperlink ref="D265" r:id="rId103" xr:uid="{00000000-0004-0000-0200-000066000000}"/>
    <hyperlink ref="D266" r:id="rId104" xr:uid="{00000000-0004-0000-0200-000067000000}"/>
    <hyperlink ref="D267" r:id="rId105" xr:uid="{00000000-0004-0000-0200-000068000000}"/>
    <hyperlink ref="D268" r:id="rId106" xr:uid="{00000000-0004-0000-0200-000069000000}"/>
  </hyperlinks>
  <pageMargins left="0.69930599999999998" right="0.69930599999999998" top="0.75" bottom="0.75" header="0.3" footer="0.3"/>
  <pageSetup orientation="portrait" r:id="rId107"/>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821" t="s">
        <v>453</v>
      </c>
      <c r="D1" s="839"/>
      <c r="E1" s="45"/>
      <c r="F1" s="24" t="s">
        <v>5</v>
      </c>
      <c r="G1" s="46"/>
      <c r="H1" s="47"/>
      <c r="I1" s="48"/>
    </row>
    <row r="2" spans="1:9" ht="20.25" customHeight="1">
      <c r="A2" s="44"/>
      <c r="B2" s="29"/>
      <c r="C2" s="823"/>
      <c r="D2" s="824"/>
      <c r="E2" s="25" t="s">
        <v>6</v>
      </c>
      <c r="F2" s="22">
        <f>COUNTIF(E10:E160,"Not POR")</f>
        <v>0</v>
      </c>
      <c r="G2" s="49"/>
      <c r="H2" s="50"/>
      <c r="I2" s="51"/>
    </row>
    <row r="3" spans="1:9" ht="19.5" customHeight="1">
      <c r="A3" s="44"/>
      <c r="B3" s="29"/>
      <c r="C3" s="823"/>
      <c r="D3" s="824"/>
      <c r="E3" s="31" t="s">
        <v>8</v>
      </c>
      <c r="F3" s="22">
        <f>COUNTIF(E10:E160,"CHN validation")</f>
        <v>0</v>
      </c>
      <c r="G3" s="49"/>
      <c r="H3" s="50"/>
      <c r="I3" s="51"/>
    </row>
    <row r="4" spans="1:9" ht="18.75" customHeight="1">
      <c r="A4" s="44"/>
      <c r="B4" s="29"/>
      <c r="C4" s="823"/>
      <c r="D4" s="824"/>
      <c r="E4" s="32" t="s">
        <v>9</v>
      </c>
      <c r="F4" s="22">
        <f>COUNTIF(E10:E160,"New Item")</f>
        <v>0</v>
      </c>
      <c r="G4" s="49"/>
      <c r="H4" s="50"/>
      <c r="I4" s="51"/>
    </row>
    <row r="5" spans="1:9" ht="19.5" customHeight="1">
      <c r="A5" s="42"/>
      <c r="B5" s="29"/>
      <c r="C5" s="823"/>
      <c r="D5" s="824"/>
      <c r="E5" s="33" t="s">
        <v>7</v>
      </c>
      <c r="F5" s="22">
        <f>COUNTIF(E10:E160,"Pending update")</f>
        <v>0</v>
      </c>
      <c r="G5" s="52"/>
      <c r="H5" s="53"/>
      <c r="I5" s="54"/>
    </row>
    <row r="6" spans="1:9" ht="18.75" customHeight="1">
      <c r="A6" s="44"/>
      <c r="B6" s="29"/>
      <c r="C6" s="823"/>
      <c r="D6" s="824"/>
      <c r="E6" s="35" t="s">
        <v>10</v>
      </c>
      <c r="F6" s="22">
        <f>COUNTIF(E10:E160,"Modified")</f>
        <v>0</v>
      </c>
      <c r="G6" s="49"/>
      <c r="H6" s="50"/>
      <c r="I6" s="51"/>
    </row>
    <row r="7" spans="1:9" ht="17.25" customHeight="1">
      <c r="A7" s="44"/>
      <c r="B7" s="29"/>
      <c r="C7" s="823"/>
      <c r="D7" s="824"/>
      <c r="E7" s="36" t="s">
        <v>11</v>
      </c>
      <c r="F7" s="22">
        <f>COUNTIF(E10:E160,"Ready")</f>
        <v>149</v>
      </c>
      <c r="G7" s="49"/>
      <c r="H7" s="50"/>
      <c r="I7" s="51"/>
    </row>
    <row r="8" spans="1:9" ht="18.75" customHeight="1">
      <c r="A8" s="55"/>
      <c r="B8" s="37"/>
      <c r="C8" s="840"/>
      <c r="D8" s="841"/>
      <c r="E8" s="38" t="s">
        <v>12</v>
      </c>
      <c r="F8" s="22">
        <f>COUNTIF(E10:E160,"Not ready")</f>
        <v>0</v>
      </c>
      <c r="G8" s="56"/>
      <c r="H8" s="57"/>
      <c r="I8" s="58"/>
    </row>
    <row r="9" spans="1:9" ht="53.85" customHeight="1">
      <c r="A9" s="19" t="s">
        <v>13</v>
      </c>
      <c r="B9" s="20" t="s">
        <v>14</v>
      </c>
      <c r="C9" s="20" t="s">
        <v>454</v>
      </c>
      <c r="D9" s="20" t="s">
        <v>190</v>
      </c>
      <c r="E9" s="21" t="s">
        <v>17</v>
      </c>
      <c r="F9" s="21" t="s">
        <v>18</v>
      </c>
      <c r="G9" s="20" t="s">
        <v>455</v>
      </c>
      <c r="H9" s="20" t="s">
        <v>456</v>
      </c>
      <c r="I9" s="20" t="s">
        <v>21</v>
      </c>
    </row>
    <row r="10" spans="1:9" ht="18" customHeight="1">
      <c r="A10" s="22">
        <v>1</v>
      </c>
      <c r="B10" s="24" t="s">
        <v>23</v>
      </c>
      <c r="C10" s="40" t="s">
        <v>457</v>
      </c>
      <c r="D10" s="23"/>
      <c r="E10" s="36" t="s">
        <v>11</v>
      </c>
      <c r="F10" s="39" t="s">
        <v>196</v>
      </c>
      <c r="G10" s="41"/>
      <c r="H10" s="41"/>
      <c r="I10" s="59" t="s">
        <v>458</v>
      </c>
    </row>
    <row r="11" spans="1:9" ht="18" customHeight="1">
      <c r="A11" s="22">
        <v>2</v>
      </c>
      <c r="B11" s="24" t="s">
        <v>23</v>
      </c>
      <c r="C11" s="40" t="s">
        <v>459</v>
      </c>
      <c r="D11" s="23"/>
      <c r="E11" s="36" t="s">
        <v>11</v>
      </c>
      <c r="F11" s="60"/>
      <c r="G11" s="41"/>
      <c r="H11" s="41"/>
      <c r="I11" s="61" t="s">
        <v>460</v>
      </c>
    </row>
    <row r="12" spans="1:9" ht="18" customHeight="1">
      <c r="A12" s="842">
        <v>3</v>
      </c>
      <c r="B12" s="24" t="s">
        <v>23</v>
      </c>
      <c r="C12" s="40" t="s">
        <v>461</v>
      </c>
      <c r="D12" s="41"/>
      <c r="E12" s="36" t="s">
        <v>11</v>
      </c>
      <c r="F12" s="27"/>
      <c r="G12" s="62"/>
      <c r="H12" s="62"/>
      <c r="I12" s="62"/>
    </row>
    <row r="13" spans="1:9" ht="18" customHeight="1">
      <c r="A13" s="843"/>
      <c r="B13" s="24" t="s">
        <v>23</v>
      </c>
      <c r="C13" s="63" t="s">
        <v>462</v>
      </c>
      <c r="D13" s="24" t="s">
        <v>463</v>
      </c>
      <c r="E13" s="36" t="s">
        <v>11</v>
      </c>
      <c r="F13" s="27"/>
      <c r="G13" s="62"/>
      <c r="H13" s="62"/>
      <c r="I13" s="62"/>
    </row>
    <row r="14" spans="1:9" ht="18" customHeight="1">
      <c r="A14" s="843"/>
      <c r="B14" s="24" t="s">
        <v>23</v>
      </c>
      <c r="C14" s="63" t="s">
        <v>464</v>
      </c>
      <c r="D14" s="24" t="s">
        <v>463</v>
      </c>
      <c r="E14" s="36" t="s">
        <v>11</v>
      </c>
      <c r="F14" s="27"/>
      <c r="G14" s="62"/>
      <c r="H14" s="62"/>
      <c r="I14" s="62"/>
    </row>
    <row r="15" spans="1:9" ht="18" customHeight="1">
      <c r="A15" s="843"/>
      <c r="B15" s="24" t="s">
        <v>23</v>
      </c>
      <c r="C15" s="63" t="s">
        <v>465</v>
      </c>
      <c r="D15" s="24" t="s">
        <v>463</v>
      </c>
      <c r="E15" s="36" t="s">
        <v>11</v>
      </c>
      <c r="F15" s="27"/>
      <c r="G15" s="62"/>
      <c r="H15" s="62"/>
      <c r="I15" s="62"/>
    </row>
    <row r="16" spans="1:9" ht="18" customHeight="1">
      <c r="A16" s="843"/>
      <c r="B16" s="24" t="s">
        <v>23</v>
      </c>
      <c r="C16" s="63" t="s">
        <v>466</v>
      </c>
      <c r="D16" s="24" t="s">
        <v>463</v>
      </c>
      <c r="E16" s="36" t="s">
        <v>11</v>
      </c>
      <c r="F16" s="27"/>
      <c r="G16" s="62"/>
      <c r="H16" s="62"/>
      <c r="I16" s="62"/>
    </row>
    <row r="17" spans="1:9" ht="18" customHeight="1">
      <c r="A17" s="843"/>
      <c r="B17" s="24" t="s">
        <v>23</v>
      </c>
      <c r="C17" s="63" t="s">
        <v>467</v>
      </c>
      <c r="D17" s="24" t="s">
        <v>463</v>
      </c>
      <c r="E17" s="36" t="s">
        <v>11</v>
      </c>
      <c r="F17" s="27"/>
      <c r="G17" s="62"/>
      <c r="H17" s="62"/>
      <c r="I17" s="62"/>
    </row>
    <row r="18" spans="1:9" ht="18" customHeight="1">
      <c r="A18" s="843"/>
      <c r="B18" s="24" t="s">
        <v>23</v>
      </c>
      <c r="C18" s="63" t="s">
        <v>468</v>
      </c>
      <c r="D18" s="24" t="s">
        <v>469</v>
      </c>
      <c r="E18" s="36" t="s">
        <v>11</v>
      </c>
      <c r="F18" s="27"/>
      <c r="G18" s="62"/>
      <c r="H18" s="62"/>
      <c r="I18" s="62"/>
    </row>
    <row r="19" spans="1:9" ht="18" customHeight="1">
      <c r="A19" s="843"/>
      <c r="B19" s="24" t="s">
        <v>23</v>
      </c>
      <c r="C19" s="63" t="s">
        <v>470</v>
      </c>
      <c r="D19" s="26"/>
      <c r="E19" s="36" t="s">
        <v>11</v>
      </c>
      <c r="F19" s="27"/>
      <c r="G19" s="62"/>
      <c r="H19" s="62"/>
      <c r="I19" s="62"/>
    </row>
    <row r="20" spans="1:9" ht="18" customHeight="1">
      <c r="A20" s="843"/>
      <c r="B20" s="24" t="s">
        <v>23</v>
      </c>
      <c r="C20" s="63" t="s">
        <v>471</v>
      </c>
      <c r="D20" s="24" t="s">
        <v>472</v>
      </c>
      <c r="E20" s="36" t="s">
        <v>11</v>
      </c>
      <c r="F20" s="27"/>
      <c r="G20" s="62"/>
      <c r="H20" s="62"/>
      <c r="I20" s="62"/>
    </row>
    <row r="21" spans="1:9" ht="18" customHeight="1">
      <c r="A21" s="844"/>
      <c r="B21" s="24" t="s">
        <v>23</v>
      </c>
      <c r="C21" s="63" t="s">
        <v>473</v>
      </c>
      <c r="D21" s="24" t="s">
        <v>474</v>
      </c>
      <c r="E21" s="36" t="s">
        <v>11</v>
      </c>
      <c r="F21" s="27"/>
      <c r="G21" s="62"/>
      <c r="H21" s="62"/>
      <c r="I21" s="62"/>
    </row>
    <row r="22" spans="1:9" ht="18" customHeight="1">
      <c r="A22" s="842">
        <v>4</v>
      </c>
      <c r="B22" s="24" t="s">
        <v>23</v>
      </c>
      <c r="C22" s="40" t="s">
        <v>475</v>
      </c>
      <c r="D22" s="26"/>
      <c r="E22" s="36" t="s">
        <v>11</v>
      </c>
      <c r="F22" s="60"/>
      <c r="G22" s="62"/>
      <c r="H22" s="62"/>
      <c r="I22" s="62"/>
    </row>
    <row r="23" spans="1:9" ht="18" customHeight="1">
      <c r="A23" s="843"/>
      <c r="B23" s="24" t="s">
        <v>23</v>
      </c>
      <c r="C23" s="63" t="s">
        <v>476</v>
      </c>
      <c r="D23" s="24" t="s">
        <v>477</v>
      </c>
      <c r="E23" s="36" t="s">
        <v>11</v>
      </c>
      <c r="F23" s="60"/>
      <c r="G23" s="62"/>
      <c r="H23" s="62"/>
      <c r="I23" s="62"/>
    </row>
    <row r="24" spans="1:9" ht="18" customHeight="1">
      <c r="A24" s="843"/>
      <c r="B24" s="24" t="s">
        <v>23</v>
      </c>
      <c r="C24" s="63" t="s">
        <v>478</v>
      </c>
      <c r="D24" s="24" t="s">
        <v>479</v>
      </c>
      <c r="E24" s="36" t="s">
        <v>11</v>
      </c>
      <c r="F24" s="60"/>
      <c r="G24" s="62"/>
      <c r="H24" s="62"/>
      <c r="I24" s="62"/>
    </row>
    <row r="25" spans="1:9" ht="18" customHeight="1">
      <c r="A25" s="843"/>
      <c r="B25" s="24" t="s">
        <v>23</v>
      </c>
      <c r="C25" s="63" t="s">
        <v>480</v>
      </c>
      <c r="D25" s="24" t="s">
        <v>481</v>
      </c>
      <c r="E25" s="36" t="s">
        <v>11</v>
      </c>
      <c r="F25" s="60"/>
      <c r="G25" s="62"/>
      <c r="H25" s="62"/>
      <c r="I25" s="62"/>
    </row>
    <row r="26" spans="1:9" ht="18" customHeight="1">
      <c r="A26" s="843"/>
      <c r="B26" s="24" t="s">
        <v>23</v>
      </c>
      <c r="C26" s="63" t="s">
        <v>482</v>
      </c>
      <c r="D26" s="24" t="s">
        <v>483</v>
      </c>
      <c r="E26" s="36" t="s">
        <v>11</v>
      </c>
      <c r="F26" s="60"/>
      <c r="G26" s="62"/>
      <c r="H26" s="62"/>
      <c r="I26" s="62"/>
    </row>
    <row r="27" spans="1:9" ht="18" customHeight="1">
      <c r="A27" s="844"/>
      <c r="B27" s="24" t="s">
        <v>23</v>
      </c>
      <c r="C27" s="63" t="s">
        <v>484</v>
      </c>
      <c r="D27" s="24" t="s">
        <v>485</v>
      </c>
      <c r="E27" s="36" t="s">
        <v>11</v>
      </c>
      <c r="F27" s="60"/>
      <c r="G27" s="62"/>
      <c r="H27" s="62"/>
      <c r="I27" s="62"/>
    </row>
    <row r="28" spans="1:9" ht="18" customHeight="1">
      <c r="A28" s="22">
        <v>5</v>
      </c>
      <c r="B28" s="24" t="s">
        <v>23</v>
      </c>
      <c r="C28" s="40" t="s">
        <v>486</v>
      </c>
      <c r="D28" s="41"/>
      <c r="E28" s="36" t="s">
        <v>11</v>
      </c>
      <c r="F28" s="60"/>
      <c r="G28" s="62"/>
      <c r="H28" s="62"/>
      <c r="I28" s="62"/>
    </row>
    <row r="29" spans="1:9" ht="18" customHeight="1">
      <c r="A29" s="842">
        <v>6</v>
      </c>
      <c r="B29" s="24" t="s">
        <v>23</v>
      </c>
      <c r="C29" s="40" t="s">
        <v>487</v>
      </c>
      <c r="D29" s="41"/>
      <c r="E29" s="36" t="s">
        <v>11</v>
      </c>
      <c r="F29" s="60"/>
      <c r="G29" s="62"/>
      <c r="H29" s="62"/>
      <c r="I29" s="62"/>
    </row>
    <row r="30" spans="1:9" ht="18" customHeight="1">
      <c r="A30" s="843"/>
      <c r="B30" s="24" t="s">
        <v>23</v>
      </c>
      <c r="C30" s="63" t="s">
        <v>488</v>
      </c>
      <c r="D30" s="24" t="s">
        <v>489</v>
      </c>
      <c r="E30" s="36" t="s">
        <v>11</v>
      </c>
      <c r="F30" s="60"/>
      <c r="G30" s="62"/>
      <c r="H30" s="62"/>
      <c r="I30" s="62"/>
    </row>
    <row r="31" spans="1:9" ht="18" customHeight="1">
      <c r="A31" s="843"/>
      <c r="B31" s="24" t="s">
        <v>23</v>
      </c>
      <c r="C31" s="63" t="s">
        <v>490</v>
      </c>
      <c r="D31" s="26"/>
      <c r="E31" s="36" t="s">
        <v>11</v>
      </c>
      <c r="F31" s="60"/>
      <c r="G31" s="62"/>
      <c r="H31" s="62"/>
      <c r="I31" s="62"/>
    </row>
    <row r="32" spans="1:9" ht="18" customHeight="1">
      <c r="A32" s="843"/>
      <c r="B32" s="24" t="s">
        <v>23</v>
      </c>
      <c r="C32" s="63" t="s">
        <v>491</v>
      </c>
      <c r="D32" s="24" t="s">
        <v>492</v>
      </c>
      <c r="E32" s="36" t="s">
        <v>11</v>
      </c>
      <c r="F32" s="60"/>
      <c r="G32" s="62"/>
      <c r="H32" s="62"/>
      <c r="I32" s="62"/>
    </row>
    <row r="33" spans="1:9" ht="18" customHeight="1">
      <c r="A33" s="844"/>
      <c r="B33" s="24" t="s">
        <v>23</v>
      </c>
      <c r="C33" s="63" t="s">
        <v>493</v>
      </c>
      <c r="D33" s="41"/>
      <c r="E33" s="36" t="s">
        <v>11</v>
      </c>
      <c r="F33" s="60"/>
      <c r="G33" s="62"/>
      <c r="H33" s="62"/>
      <c r="I33" s="62"/>
    </row>
    <row r="34" spans="1:9" ht="18" customHeight="1">
      <c r="A34" s="842">
        <v>7</v>
      </c>
      <c r="B34" s="24" t="s">
        <v>23</v>
      </c>
      <c r="C34" s="40" t="s">
        <v>494</v>
      </c>
      <c r="D34" s="41"/>
      <c r="E34" s="36" t="s">
        <v>11</v>
      </c>
      <c r="F34" s="60"/>
      <c r="G34" s="62"/>
      <c r="H34" s="62"/>
      <c r="I34" s="61" t="s">
        <v>495</v>
      </c>
    </row>
    <row r="35" spans="1:9" ht="18" customHeight="1">
      <c r="A35" s="843"/>
      <c r="B35" s="24" t="s">
        <v>23</v>
      </c>
      <c r="C35" s="63" t="s">
        <v>496</v>
      </c>
      <c r="D35" s="41"/>
      <c r="E35" s="36" t="s">
        <v>11</v>
      </c>
      <c r="F35" s="60"/>
      <c r="G35" s="62"/>
      <c r="H35" s="62"/>
      <c r="I35" s="61" t="s">
        <v>212</v>
      </c>
    </row>
    <row r="36" spans="1:9" ht="18" customHeight="1">
      <c r="A36" s="843"/>
      <c r="B36" s="24" t="s">
        <v>23</v>
      </c>
      <c r="C36" s="63" t="s">
        <v>497</v>
      </c>
      <c r="D36" s="24" t="s">
        <v>498</v>
      </c>
      <c r="E36" s="36" t="s">
        <v>11</v>
      </c>
      <c r="F36" s="60"/>
      <c r="G36" s="62"/>
      <c r="H36" s="62"/>
      <c r="I36" s="61" t="s">
        <v>499</v>
      </c>
    </row>
    <row r="37" spans="1:9" ht="18" customHeight="1">
      <c r="A37" s="844"/>
      <c r="B37" s="24" t="s">
        <v>23</v>
      </c>
      <c r="C37" s="63" t="s">
        <v>500</v>
      </c>
      <c r="D37" s="24" t="s">
        <v>498</v>
      </c>
      <c r="E37" s="36" t="s">
        <v>11</v>
      </c>
      <c r="F37" s="60"/>
      <c r="G37" s="62"/>
      <c r="H37" s="62"/>
      <c r="I37" s="62"/>
    </row>
    <row r="38" spans="1:9" ht="18" customHeight="1">
      <c r="A38" s="842">
        <v>8</v>
      </c>
      <c r="B38" s="24" t="s">
        <v>23</v>
      </c>
      <c r="C38" s="40" t="s">
        <v>501</v>
      </c>
      <c r="D38" s="41"/>
      <c r="E38" s="36" t="s">
        <v>11</v>
      </c>
      <c r="F38" s="60"/>
      <c r="G38" s="62"/>
      <c r="H38" s="62"/>
      <c r="I38" s="61" t="s">
        <v>502</v>
      </c>
    </row>
    <row r="39" spans="1:9" ht="18" customHeight="1">
      <c r="A39" s="843"/>
      <c r="B39" s="24" t="s">
        <v>23</v>
      </c>
      <c r="C39" s="63" t="s">
        <v>503</v>
      </c>
      <c r="D39" s="41"/>
      <c r="E39" s="36" t="s">
        <v>11</v>
      </c>
      <c r="F39" s="60"/>
      <c r="G39" s="62"/>
      <c r="H39" s="62"/>
      <c r="I39" s="61" t="s">
        <v>212</v>
      </c>
    </row>
    <row r="40" spans="1:9" ht="18" customHeight="1">
      <c r="A40" s="843"/>
      <c r="B40" s="24" t="s">
        <v>23</v>
      </c>
      <c r="C40" s="63" t="s">
        <v>504</v>
      </c>
      <c r="D40" s="41"/>
      <c r="E40" s="36" t="s">
        <v>11</v>
      </c>
      <c r="F40" s="60"/>
      <c r="G40" s="62"/>
      <c r="H40" s="62"/>
      <c r="I40" s="62"/>
    </row>
    <row r="41" spans="1:9" ht="18" customHeight="1">
      <c r="A41" s="843"/>
      <c r="B41" s="24" t="s">
        <v>23</v>
      </c>
      <c r="C41" s="63" t="s">
        <v>505</v>
      </c>
      <c r="D41" s="24" t="s">
        <v>506</v>
      </c>
      <c r="E41" s="36" t="s">
        <v>11</v>
      </c>
      <c r="F41" s="60"/>
      <c r="G41" s="62"/>
      <c r="H41" s="62"/>
      <c r="I41" s="62"/>
    </row>
    <row r="42" spans="1:9" ht="18" customHeight="1">
      <c r="A42" s="843"/>
      <c r="B42" s="24" t="s">
        <v>23</v>
      </c>
      <c r="C42" s="63" t="s">
        <v>507</v>
      </c>
      <c r="D42" s="24" t="s">
        <v>508</v>
      </c>
      <c r="E42" s="36" t="s">
        <v>11</v>
      </c>
      <c r="F42" s="60"/>
      <c r="G42" s="62"/>
      <c r="H42" s="62"/>
      <c r="I42" s="61" t="s">
        <v>509</v>
      </c>
    </row>
    <row r="43" spans="1:9" ht="18" customHeight="1">
      <c r="A43" s="843"/>
      <c r="B43" s="24" t="s">
        <v>23</v>
      </c>
      <c r="C43" s="63" t="s">
        <v>510</v>
      </c>
      <c r="D43" s="41"/>
      <c r="E43" s="36" t="s">
        <v>11</v>
      </c>
      <c r="F43" s="60"/>
      <c r="G43" s="62"/>
      <c r="H43" s="62"/>
      <c r="I43" s="62"/>
    </row>
    <row r="44" spans="1:9" ht="18" customHeight="1">
      <c r="A44" s="843"/>
      <c r="B44" s="24" t="s">
        <v>23</v>
      </c>
      <c r="C44" s="63" t="s">
        <v>511</v>
      </c>
      <c r="D44" s="24" t="s">
        <v>512</v>
      </c>
      <c r="E44" s="36" t="s">
        <v>11</v>
      </c>
      <c r="F44" s="60"/>
      <c r="G44" s="62"/>
      <c r="H44" s="62"/>
      <c r="I44" s="62"/>
    </row>
    <row r="45" spans="1:9" ht="18" customHeight="1">
      <c r="A45" s="843"/>
      <c r="B45" s="24" t="s">
        <v>23</v>
      </c>
      <c r="C45" s="63" t="s">
        <v>513</v>
      </c>
      <c r="D45" s="41"/>
      <c r="E45" s="36" t="s">
        <v>11</v>
      </c>
      <c r="F45" s="60"/>
      <c r="G45" s="62"/>
      <c r="H45" s="62"/>
      <c r="I45" s="62"/>
    </row>
    <row r="46" spans="1:9" ht="18" customHeight="1">
      <c r="A46" s="844"/>
      <c r="B46" s="24" t="s">
        <v>23</v>
      </c>
      <c r="C46" s="63" t="s">
        <v>514</v>
      </c>
      <c r="D46" s="24" t="s">
        <v>515</v>
      </c>
      <c r="E46" s="36" t="s">
        <v>11</v>
      </c>
      <c r="F46" s="60"/>
      <c r="G46" s="62"/>
      <c r="H46" s="62"/>
      <c r="I46" s="62"/>
    </row>
    <row r="47" spans="1:9" ht="18" customHeight="1">
      <c r="A47" s="842">
        <v>9</v>
      </c>
      <c r="B47" s="24" t="s">
        <v>23</v>
      </c>
      <c r="C47" s="40" t="s">
        <v>516</v>
      </c>
      <c r="D47" s="41"/>
      <c r="E47" s="36" t="s">
        <v>11</v>
      </c>
      <c r="F47" s="60"/>
      <c r="G47" s="62"/>
      <c r="H47" s="62"/>
      <c r="I47" s="61" t="s">
        <v>502</v>
      </c>
    </row>
    <row r="48" spans="1:9" ht="18" customHeight="1">
      <c r="A48" s="843"/>
      <c r="B48" s="24" t="s">
        <v>23</v>
      </c>
      <c r="C48" s="63" t="s">
        <v>517</v>
      </c>
      <c r="D48" s="41"/>
      <c r="E48" s="36" t="s">
        <v>11</v>
      </c>
      <c r="F48" s="60"/>
      <c r="G48" s="62"/>
      <c r="H48" s="62"/>
      <c r="I48" s="61" t="s">
        <v>212</v>
      </c>
    </row>
    <row r="49" spans="1:9" ht="18" customHeight="1">
      <c r="A49" s="843"/>
      <c r="B49" s="24" t="s">
        <v>23</v>
      </c>
      <c r="C49" s="63" t="s">
        <v>518</v>
      </c>
      <c r="D49" s="41"/>
      <c r="E49" s="36" t="s">
        <v>11</v>
      </c>
      <c r="F49" s="60"/>
      <c r="G49" s="62"/>
      <c r="H49" s="62"/>
      <c r="I49" s="62"/>
    </row>
    <row r="50" spans="1:9" ht="18" customHeight="1">
      <c r="A50" s="843"/>
      <c r="B50" s="24" t="s">
        <v>23</v>
      </c>
      <c r="C50" s="63" t="s">
        <v>519</v>
      </c>
      <c r="D50" s="24" t="s">
        <v>506</v>
      </c>
      <c r="E50" s="36" t="s">
        <v>11</v>
      </c>
      <c r="F50" s="60"/>
      <c r="G50" s="62"/>
      <c r="H50" s="62"/>
      <c r="I50" s="62"/>
    </row>
    <row r="51" spans="1:9" ht="18" customHeight="1">
      <c r="A51" s="843"/>
      <c r="B51" s="24" t="s">
        <v>23</v>
      </c>
      <c r="C51" s="63" t="s">
        <v>520</v>
      </c>
      <c r="D51" s="24" t="s">
        <v>521</v>
      </c>
      <c r="E51" s="36" t="s">
        <v>11</v>
      </c>
      <c r="F51" s="60"/>
      <c r="G51" s="62"/>
      <c r="H51" s="62"/>
      <c r="I51" s="61" t="s">
        <v>522</v>
      </c>
    </row>
    <row r="52" spans="1:9" ht="18" customHeight="1">
      <c r="A52" s="843"/>
      <c r="B52" s="24" t="s">
        <v>23</v>
      </c>
      <c r="C52" s="63" t="s">
        <v>523</v>
      </c>
      <c r="D52" s="26"/>
      <c r="E52" s="36" t="s">
        <v>11</v>
      </c>
      <c r="F52" s="60"/>
      <c r="G52" s="62"/>
      <c r="H52" s="62"/>
      <c r="I52" s="62"/>
    </row>
    <row r="53" spans="1:9" ht="18" customHeight="1">
      <c r="A53" s="843"/>
      <c r="B53" s="24" t="s">
        <v>23</v>
      </c>
      <c r="C53" s="63" t="s">
        <v>524</v>
      </c>
      <c r="D53" s="24" t="s">
        <v>512</v>
      </c>
      <c r="E53" s="36" t="s">
        <v>11</v>
      </c>
      <c r="F53" s="60"/>
      <c r="G53" s="62"/>
      <c r="H53" s="62"/>
      <c r="I53" s="62"/>
    </row>
    <row r="54" spans="1:9" ht="18" customHeight="1">
      <c r="A54" s="843"/>
      <c r="B54" s="24" t="s">
        <v>23</v>
      </c>
      <c r="C54" s="63" t="s">
        <v>525</v>
      </c>
      <c r="D54" s="26"/>
      <c r="E54" s="36" t="s">
        <v>11</v>
      </c>
      <c r="F54" s="60"/>
      <c r="G54" s="62"/>
      <c r="H54" s="62"/>
      <c r="I54" s="62"/>
    </row>
    <row r="55" spans="1:9" ht="18" customHeight="1">
      <c r="A55" s="844"/>
      <c r="B55" s="24" t="s">
        <v>23</v>
      </c>
      <c r="C55" s="63" t="s">
        <v>526</v>
      </c>
      <c r="D55" s="24" t="s">
        <v>527</v>
      </c>
      <c r="E55" s="36" t="s">
        <v>11</v>
      </c>
      <c r="F55" s="60"/>
      <c r="G55" s="62"/>
      <c r="H55" s="62"/>
      <c r="I55" s="62"/>
    </row>
    <row r="56" spans="1:9" ht="18" customHeight="1">
      <c r="A56" s="842">
        <v>10</v>
      </c>
      <c r="B56" s="24" t="s">
        <v>23</v>
      </c>
      <c r="C56" s="40" t="s">
        <v>528</v>
      </c>
      <c r="D56" s="26"/>
      <c r="E56" s="36" t="s">
        <v>11</v>
      </c>
      <c r="F56" s="60"/>
      <c r="G56" s="62"/>
      <c r="H56" s="62"/>
      <c r="I56" s="61" t="s">
        <v>502</v>
      </c>
    </row>
    <row r="57" spans="1:9" ht="18" customHeight="1">
      <c r="A57" s="843"/>
      <c r="B57" s="24" t="s">
        <v>23</v>
      </c>
      <c r="C57" s="63" t="s">
        <v>529</v>
      </c>
      <c r="D57" s="41"/>
      <c r="E57" s="36" t="s">
        <v>11</v>
      </c>
      <c r="F57" s="60"/>
      <c r="G57" s="62"/>
      <c r="H57" s="62"/>
      <c r="I57" s="61" t="s">
        <v>212</v>
      </c>
    </row>
    <row r="58" spans="1:9" ht="18" customHeight="1">
      <c r="A58" s="843"/>
      <c r="B58" s="24" t="s">
        <v>23</v>
      </c>
      <c r="C58" s="63" t="s">
        <v>530</v>
      </c>
      <c r="D58" s="41"/>
      <c r="E58" s="36" t="s">
        <v>11</v>
      </c>
      <c r="F58" s="60"/>
      <c r="G58" s="62"/>
      <c r="H58" s="62"/>
      <c r="I58" s="62"/>
    </row>
    <row r="59" spans="1:9" ht="18" customHeight="1">
      <c r="A59" s="843"/>
      <c r="B59" s="24" t="s">
        <v>23</v>
      </c>
      <c r="C59" s="63" t="s">
        <v>531</v>
      </c>
      <c r="D59" s="24" t="s">
        <v>506</v>
      </c>
      <c r="E59" s="36" t="s">
        <v>11</v>
      </c>
      <c r="F59" s="60"/>
      <c r="G59" s="62"/>
      <c r="H59" s="62"/>
      <c r="I59" s="62"/>
    </row>
    <row r="60" spans="1:9" ht="18" customHeight="1">
      <c r="A60" s="843"/>
      <c r="B60" s="24" t="s">
        <v>23</v>
      </c>
      <c r="C60" s="63" t="s">
        <v>532</v>
      </c>
      <c r="D60" s="24" t="s">
        <v>533</v>
      </c>
      <c r="E60" s="36" t="s">
        <v>11</v>
      </c>
      <c r="F60" s="60"/>
      <c r="G60" s="62"/>
      <c r="H60" s="62"/>
      <c r="I60" s="61" t="s">
        <v>534</v>
      </c>
    </row>
    <row r="61" spans="1:9" ht="18" customHeight="1">
      <c r="A61" s="843"/>
      <c r="B61" s="24" t="s">
        <v>23</v>
      </c>
      <c r="C61" s="63" t="s">
        <v>535</v>
      </c>
      <c r="D61" s="41"/>
      <c r="E61" s="36" t="s">
        <v>11</v>
      </c>
      <c r="F61" s="60"/>
      <c r="G61" s="62"/>
      <c r="H61" s="62"/>
      <c r="I61" s="62"/>
    </row>
    <row r="62" spans="1:9" ht="18" customHeight="1">
      <c r="A62" s="843"/>
      <c r="B62" s="24" t="s">
        <v>23</v>
      </c>
      <c r="C62" s="63" t="s">
        <v>536</v>
      </c>
      <c r="D62" s="24" t="s">
        <v>512</v>
      </c>
      <c r="E62" s="36" t="s">
        <v>11</v>
      </c>
      <c r="F62" s="60"/>
      <c r="G62" s="62"/>
      <c r="H62" s="62"/>
      <c r="I62" s="62"/>
    </row>
    <row r="63" spans="1:9" ht="18" customHeight="1">
      <c r="A63" s="843"/>
      <c r="B63" s="24" t="s">
        <v>23</v>
      </c>
      <c r="C63" s="63" t="s">
        <v>537</v>
      </c>
      <c r="D63" s="41"/>
      <c r="E63" s="36" t="s">
        <v>11</v>
      </c>
      <c r="F63" s="60"/>
      <c r="G63" s="62"/>
      <c r="H63" s="62"/>
      <c r="I63" s="62"/>
    </row>
    <row r="64" spans="1:9" ht="18" customHeight="1">
      <c r="A64" s="844"/>
      <c r="B64" s="24" t="s">
        <v>23</v>
      </c>
      <c r="C64" s="63" t="s">
        <v>538</v>
      </c>
      <c r="D64" s="24" t="s">
        <v>539</v>
      </c>
      <c r="E64" s="36" t="s">
        <v>11</v>
      </c>
      <c r="F64" s="60"/>
      <c r="G64" s="62"/>
      <c r="H64" s="62"/>
      <c r="I64" s="62"/>
    </row>
    <row r="65" spans="1:9" ht="18" customHeight="1">
      <c r="A65" s="842">
        <v>11</v>
      </c>
      <c r="B65" s="24" t="s">
        <v>23</v>
      </c>
      <c r="C65" s="40" t="s">
        <v>540</v>
      </c>
      <c r="D65" s="41"/>
      <c r="E65" s="36" t="s">
        <v>11</v>
      </c>
      <c r="F65" s="60"/>
      <c r="G65" s="62"/>
      <c r="H65" s="62"/>
      <c r="I65" s="61" t="s">
        <v>502</v>
      </c>
    </row>
    <row r="66" spans="1:9" ht="18" customHeight="1">
      <c r="A66" s="843"/>
      <c r="B66" s="24" t="s">
        <v>23</v>
      </c>
      <c r="C66" s="63" t="s">
        <v>541</v>
      </c>
      <c r="D66" s="41"/>
      <c r="E66" s="36" t="s">
        <v>11</v>
      </c>
      <c r="F66" s="60"/>
      <c r="G66" s="62"/>
      <c r="H66" s="62"/>
      <c r="I66" s="61" t="s">
        <v>212</v>
      </c>
    </row>
    <row r="67" spans="1:9" ht="18" customHeight="1">
      <c r="A67" s="843"/>
      <c r="B67" s="24" t="s">
        <v>23</v>
      </c>
      <c r="C67" s="63" t="s">
        <v>542</v>
      </c>
      <c r="D67" s="41"/>
      <c r="E67" s="36" t="s">
        <v>11</v>
      </c>
      <c r="F67" s="60"/>
      <c r="G67" s="62"/>
      <c r="H67" s="62"/>
      <c r="I67" s="61" t="s">
        <v>543</v>
      </c>
    </row>
    <row r="68" spans="1:9" ht="18" customHeight="1">
      <c r="A68" s="843"/>
      <c r="B68" s="24" t="s">
        <v>23</v>
      </c>
      <c r="C68" s="63" t="s">
        <v>544</v>
      </c>
      <c r="D68" s="41"/>
      <c r="E68" s="36" t="s">
        <v>11</v>
      </c>
      <c r="F68" s="60"/>
      <c r="G68" s="62"/>
      <c r="H68" s="62"/>
      <c r="I68" s="62"/>
    </row>
    <row r="69" spans="1:9" ht="18" customHeight="1">
      <c r="A69" s="844"/>
      <c r="B69" s="24" t="s">
        <v>23</v>
      </c>
      <c r="C69" s="63" t="s">
        <v>545</v>
      </c>
      <c r="D69" s="41"/>
      <c r="E69" s="36" t="s">
        <v>11</v>
      </c>
      <c r="F69" s="60"/>
      <c r="G69" s="62"/>
      <c r="H69" s="62"/>
      <c r="I69" s="62"/>
    </row>
    <row r="70" spans="1:9" ht="18" customHeight="1">
      <c r="A70" s="842">
        <v>12</v>
      </c>
      <c r="B70" s="24" t="s">
        <v>23</v>
      </c>
      <c r="C70" s="40" t="s">
        <v>546</v>
      </c>
      <c r="D70" s="41"/>
      <c r="E70" s="36" t="s">
        <v>11</v>
      </c>
      <c r="F70" s="60"/>
      <c r="G70" s="62"/>
      <c r="H70" s="62"/>
      <c r="I70" s="62"/>
    </row>
    <row r="71" spans="1:9" ht="18" customHeight="1">
      <c r="A71" s="843"/>
      <c r="B71" s="24" t="s">
        <v>23</v>
      </c>
      <c r="C71" s="63" t="s">
        <v>547</v>
      </c>
      <c r="D71" s="24" t="s">
        <v>548</v>
      </c>
      <c r="E71" s="36" t="s">
        <v>11</v>
      </c>
      <c r="F71" s="60"/>
      <c r="G71" s="62"/>
      <c r="H71" s="62"/>
      <c r="I71" s="62"/>
    </row>
    <row r="72" spans="1:9" ht="18" customHeight="1">
      <c r="A72" s="843"/>
      <c r="B72" s="24" t="s">
        <v>23</v>
      </c>
      <c r="C72" s="63" t="s">
        <v>549</v>
      </c>
      <c r="D72" s="24" t="s">
        <v>550</v>
      </c>
      <c r="E72" s="36" t="s">
        <v>11</v>
      </c>
      <c r="F72" s="60"/>
      <c r="G72" s="62"/>
      <c r="H72" s="62"/>
      <c r="I72" s="62"/>
    </row>
    <row r="73" spans="1:9" ht="18" customHeight="1">
      <c r="A73" s="843"/>
      <c r="B73" s="24" t="s">
        <v>23</v>
      </c>
      <c r="C73" s="63" t="s">
        <v>551</v>
      </c>
      <c r="D73" s="24" t="s">
        <v>552</v>
      </c>
      <c r="E73" s="36" t="s">
        <v>11</v>
      </c>
      <c r="F73" s="60"/>
      <c r="G73" s="62"/>
      <c r="H73" s="62"/>
      <c r="I73" s="62"/>
    </row>
    <row r="74" spans="1:9" ht="18" customHeight="1">
      <c r="A74" s="843"/>
      <c r="B74" s="24" t="s">
        <v>23</v>
      </c>
      <c r="C74" s="63" t="s">
        <v>553</v>
      </c>
      <c r="D74" s="24" t="s">
        <v>554</v>
      </c>
      <c r="E74" s="36" t="s">
        <v>11</v>
      </c>
      <c r="F74" s="60"/>
      <c r="G74" s="62"/>
      <c r="H74" s="62"/>
      <c r="I74" s="62"/>
    </row>
    <row r="75" spans="1:9" ht="18" customHeight="1">
      <c r="A75" s="844"/>
      <c r="B75" s="24" t="s">
        <v>23</v>
      </c>
      <c r="C75" s="63" t="s">
        <v>555</v>
      </c>
      <c r="D75" s="24" t="s">
        <v>556</v>
      </c>
      <c r="E75" s="36" t="s">
        <v>11</v>
      </c>
      <c r="F75" s="60"/>
      <c r="G75" s="62"/>
      <c r="H75" s="62"/>
      <c r="I75" s="62"/>
    </row>
    <row r="76" spans="1:9" ht="18" customHeight="1">
      <c r="A76" s="842">
        <v>13</v>
      </c>
      <c r="B76" s="24" t="s">
        <v>23</v>
      </c>
      <c r="C76" s="40" t="s">
        <v>557</v>
      </c>
      <c r="D76" s="26"/>
      <c r="E76" s="36" t="s">
        <v>11</v>
      </c>
      <c r="F76" s="60"/>
      <c r="G76" s="62"/>
      <c r="H76" s="64"/>
      <c r="I76" s="62"/>
    </row>
    <row r="77" spans="1:9" ht="18" customHeight="1">
      <c r="A77" s="843"/>
      <c r="B77" s="24" t="s">
        <v>23</v>
      </c>
      <c r="C77" s="63" t="s">
        <v>558</v>
      </c>
      <c r="D77" s="24" t="s">
        <v>559</v>
      </c>
      <c r="E77" s="36" t="s">
        <v>11</v>
      </c>
      <c r="F77" s="60"/>
      <c r="G77" s="62"/>
      <c r="H77" s="64"/>
      <c r="I77" s="62"/>
    </row>
    <row r="78" spans="1:9" ht="18" customHeight="1">
      <c r="A78" s="843"/>
      <c r="B78" s="24" t="s">
        <v>23</v>
      </c>
      <c r="C78" s="63" t="s">
        <v>560</v>
      </c>
      <c r="D78" s="24" t="s">
        <v>561</v>
      </c>
      <c r="E78" s="36" t="s">
        <v>11</v>
      </c>
      <c r="F78" s="60"/>
      <c r="G78" s="62"/>
      <c r="H78" s="64"/>
      <c r="I78" s="62"/>
    </row>
    <row r="79" spans="1:9" ht="18" customHeight="1">
      <c r="A79" s="843"/>
      <c r="B79" s="24" t="s">
        <v>23</v>
      </c>
      <c r="C79" s="63" t="s">
        <v>562</v>
      </c>
      <c r="D79" s="24" t="s">
        <v>563</v>
      </c>
      <c r="E79" s="36" t="s">
        <v>11</v>
      </c>
      <c r="F79" s="60"/>
      <c r="G79" s="62"/>
      <c r="H79" s="64"/>
      <c r="I79" s="62"/>
    </row>
    <row r="80" spans="1:9" ht="18" customHeight="1">
      <c r="A80" s="844"/>
      <c r="B80" s="24" t="s">
        <v>23</v>
      </c>
      <c r="C80" s="63" t="s">
        <v>564</v>
      </c>
      <c r="D80" s="26"/>
      <c r="E80" s="36" t="s">
        <v>11</v>
      </c>
      <c r="F80" s="60"/>
      <c r="G80" s="62"/>
      <c r="H80" s="64"/>
      <c r="I80" s="62"/>
    </row>
    <row r="81" spans="1:9" ht="18" customHeight="1">
      <c r="A81" s="22">
        <v>14</v>
      </c>
      <c r="B81" s="24" t="s">
        <v>23</v>
      </c>
      <c r="C81" s="40" t="s">
        <v>565</v>
      </c>
      <c r="D81" s="26"/>
      <c r="E81" s="65"/>
      <c r="F81" s="60"/>
      <c r="G81" s="62"/>
      <c r="H81" s="62"/>
      <c r="I81" s="62"/>
    </row>
    <row r="82" spans="1:9" ht="18" customHeight="1">
      <c r="A82" s="842">
        <v>15</v>
      </c>
      <c r="B82" s="24" t="s">
        <v>23</v>
      </c>
      <c r="C82" s="40" t="s">
        <v>566</v>
      </c>
      <c r="D82" s="41"/>
      <c r="E82" s="36" t="s">
        <v>11</v>
      </c>
      <c r="F82" s="60"/>
      <c r="G82" s="62"/>
      <c r="H82" s="62"/>
      <c r="I82" s="62"/>
    </row>
    <row r="83" spans="1:9" ht="18" customHeight="1">
      <c r="A83" s="843"/>
      <c r="B83" s="24" t="s">
        <v>23</v>
      </c>
      <c r="C83" s="63" t="s">
        <v>567</v>
      </c>
      <c r="D83" s="24" t="s">
        <v>548</v>
      </c>
      <c r="E83" s="36" t="s">
        <v>11</v>
      </c>
      <c r="F83" s="60"/>
      <c r="G83" s="62"/>
      <c r="H83" s="62"/>
      <c r="I83" s="62"/>
    </row>
    <row r="84" spans="1:9" ht="18" customHeight="1">
      <c r="A84" s="843"/>
      <c r="B84" s="24" t="s">
        <v>23</v>
      </c>
      <c r="C84" s="63" t="s">
        <v>568</v>
      </c>
      <c r="D84" s="24" t="s">
        <v>550</v>
      </c>
      <c r="E84" s="36" t="s">
        <v>11</v>
      </c>
      <c r="F84" s="60"/>
      <c r="G84" s="62"/>
      <c r="H84" s="62"/>
      <c r="I84" s="62"/>
    </row>
    <row r="85" spans="1:9" ht="18" customHeight="1">
      <c r="A85" s="843"/>
      <c r="B85" s="24" t="s">
        <v>23</v>
      </c>
      <c r="C85" s="63" t="s">
        <v>569</v>
      </c>
      <c r="D85" s="24" t="s">
        <v>570</v>
      </c>
      <c r="E85" s="36" t="s">
        <v>11</v>
      </c>
      <c r="F85" s="60"/>
      <c r="G85" s="62"/>
      <c r="H85" s="62"/>
      <c r="I85" s="62"/>
    </row>
    <row r="86" spans="1:9" ht="18" customHeight="1">
      <c r="A86" s="843"/>
      <c r="B86" s="24" t="s">
        <v>23</v>
      </c>
      <c r="C86" s="63" t="s">
        <v>571</v>
      </c>
      <c r="D86" s="24" t="s">
        <v>572</v>
      </c>
      <c r="E86" s="36" t="s">
        <v>11</v>
      </c>
      <c r="F86" s="60"/>
      <c r="G86" s="62"/>
      <c r="H86" s="62"/>
      <c r="I86" s="62"/>
    </row>
    <row r="87" spans="1:9" ht="18" customHeight="1">
      <c r="A87" s="844"/>
      <c r="B87" s="24" t="s">
        <v>23</v>
      </c>
      <c r="C87" s="63" t="s">
        <v>573</v>
      </c>
      <c r="D87" s="24" t="s">
        <v>574</v>
      </c>
      <c r="E87" s="36" t="s">
        <v>11</v>
      </c>
      <c r="F87" s="60"/>
      <c r="G87" s="62"/>
      <c r="H87" s="62"/>
      <c r="I87" s="62"/>
    </row>
    <row r="88" spans="1:9" ht="18" customHeight="1">
      <c r="A88" s="842">
        <v>16</v>
      </c>
      <c r="B88" s="24" t="s">
        <v>23</v>
      </c>
      <c r="C88" s="40" t="s">
        <v>575</v>
      </c>
      <c r="D88" s="26"/>
      <c r="E88" s="36" t="s">
        <v>11</v>
      </c>
      <c r="F88" s="60"/>
      <c r="G88" s="62"/>
      <c r="H88" s="64"/>
      <c r="I88" s="61" t="s">
        <v>576</v>
      </c>
    </row>
    <row r="89" spans="1:9" ht="18" customHeight="1">
      <c r="A89" s="843"/>
      <c r="B89" s="24" t="s">
        <v>23</v>
      </c>
      <c r="C89" s="63" t="s">
        <v>577</v>
      </c>
      <c r="D89" s="26"/>
      <c r="E89" s="36" t="s">
        <v>11</v>
      </c>
      <c r="F89" s="60"/>
      <c r="G89" s="62"/>
      <c r="H89" s="64"/>
      <c r="I89" s="62"/>
    </row>
    <row r="90" spans="1:9" ht="18" customHeight="1">
      <c r="A90" s="843"/>
      <c r="B90" s="24" t="s">
        <v>23</v>
      </c>
      <c r="C90" s="63" t="s">
        <v>578</v>
      </c>
      <c r="D90" s="26"/>
      <c r="E90" s="36" t="s">
        <v>11</v>
      </c>
      <c r="F90" s="60"/>
      <c r="G90" s="62"/>
      <c r="H90" s="64"/>
      <c r="I90" s="62"/>
    </row>
    <row r="91" spans="1:9" ht="18" customHeight="1">
      <c r="A91" s="843"/>
      <c r="B91" s="24" t="s">
        <v>23</v>
      </c>
      <c r="C91" s="63" t="s">
        <v>579</v>
      </c>
      <c r="D91" s="24" t="s">
        <v>580</v>
      </c>
      <c r="E91" s="36" t="s">
        <v>11</v>
      </c>
      <c r="F91" s="60"/>
      <c r="G91" s="62"/>
      <c r="H91" s="64"/>
      <c r="I91" s="62"/>
    </row>
    <row r="92" spans="1:9" ht="18" customHeight="1">
      <c r="A92" s="844"/>
      <c r="B92" s="24" t="s">
        <v>23</v>
      </c>
      <c r="C92" s="63" t="s">
        <v>581</v>
      </c>
      <c r="D92" s="24" t="s">
        <v>582</v>
      </c>
      <c r="E92" s="36" t="s">
        <v>11</v>
      </c>
      <c r="F92" s="60"/>
      <c r="G92" s="62"/>
      <c r="H92" s="64"/>
      <c r="I92" s="61" t="s">
        <v>583</v>
      </c>
    </row>
    <row r="93" spans="1:9" ht="18" customHeight="1">
      <c r="A93" s="842">
        <v>17</v>
      </c>
      <c r="B93" s="24" t="s">
        <v>23</v>
      </c>
      <c r="C93" s="40" t="s">
        <v>584</v>
      </c>
      <c r="D93" s="41"/>
      <c r="E93" s="36" t="s">
        <v>11</v>
      </c>
      <c r="F93" s="60"/>
      <c r="G93" s="62"/>
      <c r="H93" s="64"/>
      <c r="I93" s="61" t="s">
        <v>576</v>
      </c>
    </row>
    <row r="94" spans="1:9" ht="18" customHeight="1">
      <c r="A94" s="843"/>
      <c r="B94" s="24" t="s">
        <v>23</v>
      </c>
      <c r="C94" s="63" t="s">
        <v>585</v>
      </c>
      <c r="D94" s="41"/>
      <c r="E94" s="36" t="s">
        <v>11</v>
      </c>
      <c r="F94" s="60"/>
      <c r="G94" s="62"/>
      <c r="H94" s="64"/>
      <c r="I94" s="62"/>
    </row>
    <row r="95" spans="1:9" ht="18" customHeight="1">
      <c r="A95" s="843"/>
      <c r="B95" s="24" t="s">
        <v>23</v>
      </c>
      <c r="C95" s="63" t="s">
        <v>586</v>
      </c>
      <c r="D95" s="26"/>
      <c r="E95" s="36" t="s">
        <v>11</v>
      </c>
      <c r="F95" s="60"/>
      <c r="G95" s="62"/>
      <c r="H95" s="64"/>
      <c r="I95" s="62"/>
    </row>
    <row r="96" spans="1:9" ht="18" customHeight="1">
      <c r="A96" s="843"/>
      <c r="B96" s="24" t="s">
        <v>23</v>
      </c>
      <c r="C96" s="63" t="s">
        <v>587</v>
      </c>
      <c r="D96" s="26"/>
      <c r="E96" s="36" t="s">
        <v>11</v>
      </c>
      <c r="F96" s="60"/>
      <c r="G96" s="62"/>
      <c r="H96" s="64"/>
      <c r="I96" s="62"/>
    </row>
    <row r="97" spans="1:9" ht="18" customHeight="1">
      <c r="A97" s="844"/>
      <c r="B97" s="24" t="s">
        <v>23</v>
      </c>
      <c r="C97" s="63" t="s">
        <v>588</v>
      </c>
      <c r="D97" s="26"/>
      <c r="E97" s="36" t="s">
        <v>11</v>
      </c>
      <c r="F97" s="60"/>
      <c r="G97" s="62"/>
      <c r="H97" s="64"/>
      <c r="I97" s="61" t="s">
        <v>583</v>
      </c>
    </row>
    <row r="98" spans="1:9" ht="18" customHeight="1">
      <c r="A98" s="22">
        <v>18</v>
      </c>
      <c r="B98" s="24" t="s">
        <v>23</v>
      </c>
      <c r="C98" s="40" t="s">
        <v>589</v>
      </c>
      <c r="D98" s="26"/>
      <c r="E98" s="65"/>
      <c r="F98" s="60"/>
      <c r="G98" s="62"/>
      <c r="H98" s="64"/>
      <c r="I98" s="62"/>
    </row>
    <row r="99" spans="1:9" ht="18" customHeight="1">
      <c r="A99" s="842">
        <v>19</v>
      </c>
      <c r="B99" s="24" t="s">
        <v>23</v>
      </c>
      <c r="C99" s="40" t="s">
        <v>590</v>
      </c>
      <c r="D99" s="41"/>
      <c r="E99" s="36" t="s">
        <v>11</v>
      </c>
      <c r="F99" s="60"/>
      <c r="G99" s="62"/>
      <c r="H99" s="64"/>
      <c r="I99" s="62"/>
    </row>
    <row r="100" spans="1:9" ht="18" customHeight="1">
      <c r="A100" s="843"/>
      <c r="B100" s="24" t="s">
        <v>23</v>
      </c>
      <c r="C100" s="63" t="s">
        <v>591</v>
      </c>
      <c r="D100" s="24" t="s">
        <v>548</v>
      </c>
      <c r="E100" s="36" t="s">
        <v>11</v>
      </c>
      <c r="F100" s="60"/>
      <c r="G100" s="62"/>
      <c r="H100" s="64"/>
      <c r="I100" s="62"/>
    </row>
    <row r="101" spans="1:9" ht="18" customHeight="1">
      <c r="A101" s="843"/>
      <c r="B101" s="24" t="s">
        <v>23</v>
      </c>
      <c r="C101" s="63" t="s">
        <v>592</v>
      </c>
      <c r="D101" s="24" t="s">
        <v>550</v>
      </c>
      <c r="E101" s="36" t="s">
        <v>11</v>
      </c>
      <c r="F101" s="60"/>
      <c r="G101" s="62"/>
      <c r="H101" s="64"/>
      <c r="I101" s="62"/>
    </row>
    <row r="102" spans="1:9" ht="18" customHeight="1">
      <c r="A102" s="843"/>
      <c r="B102" s="24" t="s">
        <v>23</v>
      </c>
      <c r="C102" s="63" t="s">
        <v>593</v>
      </c>
      <c r="D102" s="24" t="s">
        <v>570</v>
      </c>
      <c r="E102" s="36" t="s">
        <v>11</v>
      </c>
      <c r="F102" s="60"/>
      <c r="G102" s="62"/>
      <c r="H102" s="64"/>
      <c r="I102" s="62"/>
    </row>
    <row r="103" spans="1:9" ht="18" customHeight="1">
      <c r="A103" s="843"/>
      <c r="B103" s="24" t="s">
        <v>23</v>
      </c>
      <c r="C103" s="63" t="s">
        <v>594</v>
      </c>
      <c r="D103" s="24" t="s">
        <v>572</v>
      </c>
      <c r="E103" s="36" t="s">
        <v>11</v>
      </c>
      <c r="F103" s="60"/>
      <c r="G103" s="62"/>
      <c r="H103" s="64"/>
      <c r="I103" s="62"/>
    </row>
    <row r="104" spans="1:9" ht="18" customHeight="1">
      <c r="A104" s="844"/>
      <c r="B104" s="24" t="s">
        <v>23</v>
      </c>
      <c r="C104" s="63" t="s">
        <v>595</v>
      </c>
      <c r="D104" s="24" t="s">
        <v>574</v>
      </c>
      <c r="E104" s="36" t="s">
        <v>11</v>
      </c>
      <c r="F104" s="60"/>
      <c r="G104" s="62"/>
      <c r="H104" s="64"/>
      <c r="I104" s="62"/>
    </row>
    <row r="105" spans="1:9" ht="18" customHeight="1">
      <c r="A105" s="22">
        <v>73</v>
      </c>
      <c r="B105" s="24" t="s">
        <v>23</v>
      </c>
      <c r="C105" s="40" t="s">
        <v>596</v>
      </c>
      <c r="D105" s="41"/>
      <c r="E105" s="36" t="s">
        <v>11</v>
      </c>
      <c r="F105" s="60"/>
      <c r="G105" s="62"/>
      <c r="H105" s="64"/>
      <c r="I105" s="62"/>
    </row>
    <row r="106" spans="1:9" ht="18" customHeight="1">
      <c r="A106" s="22">
        <v>74</v>
      </c>
      <c r="B106" s="24" t="s">
        <v>23</v>
      </c>
      <c r="C106" s="63" t="s">
        <v>597</v>
      </c>
      <c r="D106" s="24" t="s">
        <v>598</v>
      </c>
      <c r="E106" s="36" t="s">
        <v>11</v>
      </c>
      <c r="F106" s="60"/>
      <c r="G106" s="62"/>
      <c r="H106" s="64"/>
      <c r="I106" s="62"/>
    </row>
    <row r="107" spans="1:9" ht="18" customHeight="1">
      <c r="A107" s="22">
        <v>75</v>
      </c>
      <c r="B107" s="24" t="s">
        <v>23</v>
      </c>
      <c r="C107" s="63" t="s">
        <v>599</v>
      </c>
      <c r="D107" s="24" t="s">
        <v>600</v>
      </c>
      <c r="E107" s="36" t="s">
        <v>11</v>
      </c>
      <c r="F107" s="60"/>
      <c r="G107" s="62"/>
      <c r="H107" s="64"/>
      <c r="I107" s="62"/>
    </row>
    <row r="108" spans="1:9" ht="18" customHeight="1">
      <c r="A108" s="22">
        <v>76</v>
      </c>
      <c r="B108" s="24" t="s">
        <v>23</v>
      </c>
      <c r="C108" s="63" t="s">
        <v>601</v>
      </c>
      <c r="D108" s="24" t="s">
        <v>602</v>
      </c>
      <c r="E108" s="36" t="s">
        <v>11</v>
      </c>
      <c r="F108" s="60"/>
      <c r="G108" s="62"/>
      <c r="H108" s="64"/>
      <c r="I108" s="62"/>
    </row>
    <row r="109" spans="1:9" ht="18" customHeight="1">
      <c r="A109" s="22">
        <v>77</v>
      </c>
      <c r="B109" s="24" t="s">
        <v>23</v>
      </c>
      <c r="C109" s="63" t="s">
        <v>603</v>
      </c>
      <c r="D109" s="24" t="s">
        <v>604</v>
      </c>
      <c r="E109" s="36" t="s">
        <v>11</v>
      </c>
      <c r="F109" s="60"/>
      <c r="G109" s="62"/>
      <c r="H109" s="64"/>
      <c r="I109" s="62"/>
    </row>
    <row r="110" spans="1:9" ht="18" customHeight="1">
      <c r="A110" s="842">
        <v>20</v>
      </c>
      <c r="B110" s="24" t="s">
        <v>23</v>
      </c>
      <c r="C110" s="40" t="s">
        <v>605</v>
      </c>
      <c r="D110" s="26"/>
      <c r="E110" s="36" t="s">
        <v>11</v>
      </c>
      <c r="F110" s="60"/>
      <c r="G110" s="62"/>
      <c r="H110" s="64"/>
      <c r="I110" s="61" t="s">
        <v>576</v>
      </c>
    </row>
    <row r="111" spans="1:9" ht="18" customHeight="1">
      <c r="A111" s="843"/>
      <c r="B111" s="24" t="s">
        <v>23</v>
      </c>
      <c r="C111" s="63" t="s">
        <v>606</v>
      </c>
      <c r="D111" s="26"/>
      <c r="E111" s="36" t="s">
        <v>11</v>
      </c>
      <c r="F111" s="60"/>
      <c r="G111" s="62"/>
      <c r="H111" s="64"/>
      <c r="I111" s="62"/>
    </row>
    <row r="112" spans="1:9" ht="18" customHeight="1">
      <c r="A112" s="843"/>
      <c r="B112" s="24" t="s">
        <v>23</v>
      </c>
      <c r="C112" s="63" t="s">
        <v>607</v>
      </c>
      <c r="D112" s="26"/>
      <c r="E112" s="36" t="s">
        <v>11</v>
      </c>
      <c r="F112" s="60"/>
      <c r="G112" s="62"/>
      <c r="H112" s="64"/>
      <c r="I112" s="62"/>
    </row>
    <row r="113" spans="1:9" ht="18" customHeight="1">
      <c r="A113" s="843"/>
      <c r="B113" s="24" t="s">
        <v>23</v>
      </c>
      <c r="C113" s="63" t="s">
        <v>608</v>
      </c>
      <c r="D113" s="24" t="s">
        <v>580</v>
      </c>
      <c r="E113" s="36" t="s">
        <v>11</v>
      </c>
      <c r="F113" s="60"/>
      <c r="G113" s="62"/>
      <c r="H113" s="64"/>
      <c r="I113" s="62"/>
    </row>
    <row r="114" spans="1:9" ht="18" customHeight="1">
      <c r="A114" s="844"/>
      <c r="B114" s="24" t="s">
        <v>23</v>
      </c>
      <c r="C114" s="63" t="s">
        <v>609</v>
      </c>
      <c r="D114" s="24" t="s">
        <v>582</v>
      </c>
      <c r="E114" s="36" t="s">
        <v>11</v>
      </c>
      <c r="F114" s="60"/>
      <c r="G114" s="62"/>
      <c r="H114" s="64"/>
      <c r="I114" s="61" t="s">
        <v>583</v>
      </c>
    </row>
    <row r="115" spans="1:9" ht="18" customHeight="1">
      <c r="A115" s="842">
        <v>21</v>
      </c>
      <c r="B115" s="24" t="s">
        <v>23</v>
      </c>
      <c r="C115" s="40" t="s">
        <v>610</v>
      </c>
      <c r="D115" s="41"/>
      <c r="E115" s="36" t="s">
        <v>11</v>
      </c>
      <c r="F115" s="60"/>
      <c r="G115" s="62"/>
      <c r="H115" s="64"/>
      <c r="I115" s="61" t="s">
        <v>576</v>
      </c>
    </row>
    <row r="116" spans="1:9" ht="18" customHeight="1">
      <c r="A116" s="843"/>
      <c r="B116" s="24" t="s">
        <v>23</v>
      </c>
      <c r="C116" s="63" t="s">
        <v>611</v>
      </c>
      <c r="D116" s="41"/>
      <c r="E116" s="36" t="s">
        <v>11</v>
      </c>
      <c r="F116" s="60"/>
      <c r="G116" s="23"/>
      <c r="H116" s="64"/>
      <c r="I116" s="62"/>
    </row>
    <row r="117" spans="1:9" ht="18" customHeight="1">
      <c r="A117" s="843"/>
      <c r="B117" s="24" t="s">
        <v>23</v>
      </c>
      <c r="C117" s="63" t="s">
        <v>612</v>
      </c>
      <c r="D117" s="26"/>
      <c r="E117" s="36" t="s">
        <v>11</v>
      </c>
      <c r="F117" s="60"/>
      <c r="G117" s="62"/>
      <c r="H117" s="64"/>
      <c r="I117" s="62"/>
    </row>
    <row r="118" spans="1:9" ht="18" customHeight="1">
      <c r="A118" s="843"/>
      <c r="B118" s="24" t="s">
        <v>23</v>
      </c>
      <c r="C118" s="63" t="s">
        <v>613</v>
      </c>
      <c r="D118" s="26"/>
      <c r="E118" s="36" t="s">
        <v>11</v>
      </c>
      <c r="F118" s="60"/>
      <c r="G118" s="62"/>
      <c r="H118" s="64"/>
      <c r="I118" s="62"/>
    </row>
    <row r="119" spans="1:9" ht="18" customHeight="1">
      <c r="A119" s="844"/>
      <c r="B119" s="24" t="s">
        <v>23</v>
      </c>
      <c r="C119" s="63" t="s">
        <v>614</v>
      </c>
      <c r="D119" s="26"/>
      <c r="E119" s="36" t="s">
        <v>11</v>
      </c>
      <c r="F119" s="60"/>
      <c r="G119" s="62"/>
      <c r="H119" s="64"/>
      <c r="I119" s="61" t="s">
        <v>583</v>
      </c>
    </row>
    <row r="120" spans="1:9" ht="18" customHeight="1">
      <c r="A120" s="842">
        <v>22</v>
      </c>
      <c r="B120" s="24" t="s">
        <v>23</v>
      </c>
      <c r="C120" s="40" t="s">
        <v>615</v>
      </c>
      <c r="D120" s="41"/>
      <c r="E120" s="36" t="s">
        <v>11</v>
      </c>
      <c r="F120" s="60"/>
      <c r="G120" s="62"/>
      <c r="H120" s="64"/>
      <c r="I120" s="61" t="s">
        <v>616</v>
      </c>
    </row>
    <row r="121" spans="1:9" ht="18" customHeight="1">
      <c r="A121" s="843"/>
      <c r="B121" s="24" t="s">
        <v>23</v>
      </c>
      <c r="C121" s="63" t="s">
        <v>617</v>
      </c>
      <c r="D121" s="41"/>
      <c r="E121" s="36" t="s">
        <v>11</v>
      </c>
      <c r="F121" s="60"/>
      <c r="G121" s="62"/>
      <c r="H121" s="64"/>
      <c r="I121" s="62"/>
    </row>
    <row r="122" spans="1:9" ht="18" customHeight="1">
      <c r="A122" s="843"/>
      <c r="B122" s="24" t="s">
        <v>23</v>
      </c>
      <c r="C122" s="63" t="s">
        <v>618</v>
      </c>
      <c r="D122" s="24" t="s">
        <v>619</v>
      </c>
      <c r="E122" s="36" t="s">
        <v>11</v>
      </c>
      <c r="F122" s="60"/>
      <c r="G122" s="62"/>
      <c r="H122" s="64"/>
      <c r="I122" s="62"/>
    </row>
    <row r="123" spans="1:9" ht="18" customHeight="1">
      <c r="A123" s="843"/>
      <c r="B123" s="24" t="s">
        <v>23</v>
      </c>
      <c r="C123" s="63" t="s">
        <v>620</v>
      </c>
      <c r="D123" s="24" t="s">
        <v>582</v>
      </c>
      <c r="E123" s="36" t="s">
        <v>11</v>
      </c>
      <c r="F123" s="60"/>
      <c r="G123" s="62"/>
      <c r="H123" s="64"/>
      <c r="I123" s="62"/>
    </row>
    <row r="124" spans="1:9" ht="18" customHeight="1">
      <c r="A124" s="843"/>
      <c r="B124" s="24" t="s">
        <v>23</v>
      </c>
      <c r="C124" s="63" t="s">
        <v>621</v>
      </c>
      <c r="D124" s="41"/>
      <c r="E124" s="36" t="s">
        <v>11</v>
      </c>
      <c r="F124" s="60"/>
      <c r="G124" s="62"/>
      <c r="H124" s="64"/>
      <c r="I124" s="62"/>
    </row>
    <row r="125" spans="1:9" ht="18" customHeight="1">
      <c r="A125" s="843"/>
      <c r="B125" s="24" t="s">
        <v>23</v>
      </c>
      <c r="C125" s="63" t="s">
        <v>622</v>
      </c>
      <c r="D125" s="41"/>
      <c r="E125" s="36" t="s">
        <v>11</v>
      </c>
      <c r="F125" s="60"/>
      <c r="G125" s="62"/>
      <c r="H125" s="64"/>
      <c r="I125" s="62"/>
    </row>
    <row r="126" spans="1:9" ht="18" customHeight="1">
      <c r="A126" s="843"/>
      <c r="B126" s="24" t="s">
        <v>23</v>
      </c>
      <c r="C126" s="63" t="s">
        <v>623</v>
      </c>
      <c r="D126" s="24" t="s">
        <v>619</v>
      </c>
      <c r="E126" s="36" t="s">
        <v>11</v>
      </c>
      <c r="F126" s="60"/>
      <c r="G126" s="62"/>
      <c r="H126" s="64"/>
      <c r="I126" s="62"/>
    </row>
    <row r="127" spans="1:9" ht="18" customHeight="1">
      <c r="A127" s="843"/>
      <c r="B127" s="24" t="s">
        <v>23</v>
      </c>
      <c r="C127" s="63" t="s">
        <v>624</v>
      </c>
      <c r="D127" s="24" t="s">
        <v>582</v>
      </c>
      <c r="E127" s="36" t="s">
        <v>11</v>
      </c>
      <c r="F127" s="60"/>
      <c r="G127" s="62"/>
      <c r="H127" s="64"/>
      <c r="I127" s="62"/>
    </row>
    <row r="128" spans="1:9" ht="18" customHeight="1">
      <c r="A128" s="843"/>
      <c r="B128" s="24" t="s">
        <v>23</v>
      </c>
      <c r="C128" s="63" t="s">
        <v>625</v>
      </c>
      <c r="D128" s="41"/>
      <c r="E128" s="36" t="s">
        <v>11</v>
      </c>
      <c r="F128" s="60"/>
      <c r="G128" s="62"/>
      <c r="H128" s="64"/>
      <c r="I128" s="62"/>
    </row>
    <row r="129" spans="1:9" ht="18" customHeight="1">
      <c r="A129" s="843"/>
      <c r="B129" s="24" t="s">
        <v>23</v>
      </c>
      <c r="C129" s="63" t="s">
        <v>626</v>
      </c>
      <c r="D129" s="41"/>
      <c r="E129" s="36" t="s">
        <v>11</v>
      </c>
      <c r="F129" s="60"/>
      <c r="G129" s="62"/>
      <c r="H129" s="64"/>
      <c r="I129" s="62"/>
    </row>
    <row r="130" spans="1:9" ht="18" customHeight="1">
      <c r="A130" s="843"/>
      <c r="B130" s="24" t="s">
        <v>23</v>
      </c>
      <c r="C130" s="63" t="s">
        <v>627</v>
      </c>
      <c r="D130" s="24" t="s">
        <v>619</v>
      </c>
      <c r="E130" s="36" t="s">
        <v>11</v>
      </c>
      <c r="F130" s="60"/>
      <c r="G130" s="62"/>
      <c r="H130" s="64"/>
      <c r="I130" s="62"/>
    </row>
    <row r="131" spans="1:9" ht="18" customHeight="1">
      <c r="A131" s="843"/>
      <c r="B131" s="24" t="s">
        <v>23</v>
      </c>
      <c r="C131" s="63" t="s">
        <v>628</v>
      </c>
      <c r="D131" s="24" t="s">
        <v>582</v>
      </c>
      <c r="E131" s="36" t="s">
        <v>11</v>
      </c>
      <c r="F131" s="60"/>
      <c r="G131" s="62"/>
      <c r="H131" s="64"/>
      <c r="I131" s="62"/>
    </row>
    <row r="132" spans="1:9" ht="18" customHeight="1">
      <c r="A132" s="843"/>
      <c r="B132" s="24" t="s">
        <v>23</v>
      </c>
      <c r="C132" s="63" t="s">
        <v>629</v>
      </c>
      <c r="D132" s="41"/>
      <c r="E132" s="36" t="s">
        <v>11</v>
      </c>
      <c r="F132" s="60"/>
      <c r="G132" s="62"/>
      <c r="H132" s="64"/>
      <c r="I132" s="62"/>
    </row>
    <row r="133" spans="1:9" ht="18" customHeight="1">
      <c r="A133" s="843"/>
      <c r="B133" s="24" t="s">
        <v>23</v>
      </c>
      <c r="C133" s="63" t="s">
        <v>630</v>
      </c>
      <c r="D133" s="41"/>
      <c r="E133" s="36" t="s">
        <v>11</v>
      </c>
      <c r="F133" s="60"/>
      <c r="G133" s="62"/>
      <c r="H133" s="64"/>
      <c r="I133" s="62"/>
    </row>
    <row r="134" spans="1:9" ht="18" customHeight="1">
      <c r="A134" s="843"/>
      <c r="B134" s="24" t="s">
        <v>23</v>
      </c>
      <c r="C134" s="63" t="s">
        <v>631</v>
      </c>
      <c r="D134" s="24" t="s">
        <v>619</v>
      </c>
      <c r="E134" s="36" t="s">
        <v>11</v>
      </c>
      <c r="F134" s="60"/>
      <c r="G134" s="62"/>
      <c r="H134" s="64"/>
      <c r="I134" s="62"/>
    </row>
    <row r="135" spans="1:9" ht="18" customHeight="1">
      <c r="A135" s="843"/>
      <c r="B135" s="24" t="s">
        <v>23</v>
      </c>
      <c r="C135" s="63" t="s">
        <v>632</v>
      </c>
      <c r="D135" s="24" t="s">
        <v>582</v>
      </c>
      <c r="E135" s="36" t="s">
        <v>11</v>
      </c>
      <c r="F135" s="60"/>
      <c r="G135" s="62"/>
      <c r="H135" s="64"/>
      <c r="I135" s="62"/>
    </row>
    <row r="136" spans="1:9" ht="18" customHeight="1">
      <c r="A136" s="843"/>
      <c r="B136" s="24" t="s">
        <v>23</v>
      </c>
      <c r="C136" s="63" t="s">
        <v>633</v>
      </c>
      <c r="D136" s="41"/>
      <c r="E136" s="36" t="s">
        <v>11</v>
      </c>
      <c r="F136" s="60"/>
      <c r="G136" s="62"/>
      <c r="H136" s="64"/>
      <c r="I136" s="62"/>
    </row>
    <row r="137" spans="1:9" ht="18" customHeight="1">
      <c r="A137" s="843"/>
      <c r="B137" s="24" t="s">
        <v>23</v>
      </c>
      <c r="C137" s="63" t="s">
        <v>634</v>
      </c>
      <c r="D137" s="24" t="s">
        <v>635</v>
      </c>
      <c r="E137" s="36" t="s">
        <v>11</v>
      </c>
      <c r="F137" s="60"/>
      <c r="G137" s="62"/>
      <c r="H137" s="64"/>
      <c r="I137" s="62"/>
    </row>
    <row r="138" spans="1:9" ht="18" customHeight="1">
      <c r="A138" s="843"/>
      <c r="B138" s="24" t="s">
        <v>23</v>
      </c>
      <c r="C138" s="63" t="s">
        <v>636</v>
      </c>
      <c r="D138" s="24" t="s">
        <v>637</v>
      </c>
      <c r="E138" s="36" t="s">
        <v>11</v>
      </c>
      <c r="F138" s="60"/>
      <c r="G138" s="62"/>
      <c r="H138" s="64"/>
      <c r="I138" s="62"/>
    </row>
    <row r="139" spans="1:9" ht="18" customHeight="1">
      <c r="A139" s="843"/>
      <c r="B139" s="24" t="s">
        <v>23</v>
      </c>
      <c r="C139" s="63" t="s">
        <v>638</v>
      </c>
      <c r="D139" s="24" t="s">
        <v>635</v>
      </c>
      <c r="E139" s="36" t="s">
        <v>11</v>
      </c>
      <c r="F139" s="60"/>
      <c r="G139" s="62"/>
      <c r="H139" s="64"/>
      <c r="I139" s="62"/>
    </row>
    <row r="140" spans="1:9" ht="18" customHeight="1">
      <c r="A140" s="843"/>
      <c r="B140" s="24" t="s">
        <v>23</v>
      </c>
      <c r="C140" s="63" t="s">
        <v>639</v>
      </c>
      <c r="D140" s="24" t="s">
        <v>640</v>
      </c>
      <c r="E140" s="36" t="s">
        <v>11</v>
      </c>
      <c r="F140" s="60"/>
      <c r="G140" s="62"/>
      <c r="H140" s="64"/>
      <c r="I140" s="62"/>
    </row>
    <row r="141" spans="1:9" ht="18" customHeight="1">
      <c r="A141" s="843"/>
      <c r="B141" s="24" t="s">
        <v>23</v>
      </c>
      <c r="C141" s="63" t="s">
        <v>641</v>
      </c>
      <c r="D141" s="24" t="s">
        <v>635</v>
      </c>
      <c r="E141" s="36" t="s">
        <v>11</v>
      </c>
      <c r="F141" s="60"/>
      <c r="G141" s="62"/>
      <c r="H141" s="64"/>
      <c r="I141" s="62"/>
    </row>
    <row r="142" spans="1:9" ht="18" customHeight="1">
      <c r="A142" s="843"/>
      <c r="B142" s="24" t="s">
        <v>23</v>
      </c>
      <c r="C142" s="63" t="s">
        <v>642</v>
      </c>
      <c r="D142" s="24" t="s">
        <v>643</v>
      </c>
      <c r="E142" s="36" t="s">
        <v>11</v>
      </c>
      <c r="F142" s="60"/>
      <c r="G142" s="62"/>
      <c r="H142" s="64"/>
      <c r="I142" s="62"/>
    </row>
    <row r="143" spans="1:9" ht="18" customHeight="1">
      <c r="A143" s="843"/>
      <c r="B143" s="24" t="s">
        <v>23</v>
      </c>
      <c r="C143" s="63" t="s">
        <v>644</v>
      </c>
      <c r="D143" s="24" t="s">
        <v>645</v>
      </c>
      <c r="E143" s="36" t="s">
        <v>11</v>
      </c>
      <c r="F143" s="60"/>
      <c r="G143" s="62"/>
      <c r="H143" s="64"/>
      <c r="I143" s="62"/>
    </row>
    <row r="144" spans="1:9" ht="18" customHeight="1">
      <c r="A144" s="843"/>
      <c r="B144" s="24" t="s">
        <v>23</v>
      </c>
      <c r="C144" s="63" t="s">
        <v>646</v>
      </c>
      <c r="D144" s="24" t="s">
        <v>647</v>
      </c>
      <c r="E144" s="36" t="s">
        <v>11</v>
      </c>
      <c r="F144" s="60"/>
      <c r="G144" s="62"/>
      <c r="H144" s="64"/>
      <c r="I144" s="62"/>
    </row>
    <row r="145" spans="1:9" ht="18" customHeight="1">
      <c r="A145" s="843"/>
      <c r="B145" s="24" t="s">
        <v>23</v>
      </c>
      <c r="C145" s="63" t="s">
        <v>648</v>
      </c>
      <c r="D145" s="24" t="s">
        <v>649</v>
      </c>
      <c r="E145" s="36" t="s">
        <v>11</v>
      </c>
      <c r="F145" s="60"/>
      <c r="G145" s="62"/>
      <c r="H145" s="64"/>
      <c r="I145" s="62"/>
    </row>
    <row r="146" spans="1:9" ht="18" customHeight="1">
      <c r="A146" s="843"/>
      <c r="B146" s="24" t="s">
        <v>23</v>
      </c>
      <c r="C146" s="63" t="s">
        <v>650</v>
      </c>
      <c r="D146" s="24" t="s">
        <v>651</v>
      </c>
      <c r="E146" s="36" t="s">
        <v>11</v>
      </c>
      <c r="F146" s="60"/>
      <c r="G146" s="62"/>
      <c r="H146" s="64"/>
      <c r="I146" s="62"/>
    </row>
    <row r="147" spans="1:9" ht="18" customHeight="1">
      <c r="A147" s="843"/>
      <c r="B147" s="24" t="s">
        <v>23</v>
      </c>
      <c r="C147" s="63" t="s">
        <v>652</v>
      </c>
      <c r="D147" s="24" t="s">
        <v>653</v>
      </c>
      <c r="E147" s="36" t="s">
        <v>11</v>
      </c>
      <c r="F147" s="60"/>
      <c r="G147" s="62"/>
      <c r="H147" s="64"/>
      <c r="I147" s="62"/>
    </row>
    <row r="148" spans="1:9" ht="18" customHeight="1">
      <c r="A148" s="843"/>
      <c r="B148" s="24" t="s">
        <v>23</v>
      </c>
      <c r="C148" s="63" t="s">
        <v>654</v>
      </c>
      <c r="D148" s="24" t="s">
        <v>651</v>
      </c>
      <c r="E148" s="36" t="s">
        <v>11</v>
      </c>
      <c r="F148" s="60"/>
      <c r="G148" s="62"/>
      <c r="H148" s="64"/>
      <c r="I148" s="62"/>
    </row>
    <row r="149" spans="1:9" ht="18" customHeight="1">
      <c r="A149" s="843"/>
      <c r="B149" s="24" t="s">
        <v>23</v>
      </c>
      <c r="C149" s="63" t="s">
        <v>655</v>
      </c>
      <c r="D149" s="24" t="s">
        <v>651</v>
      </c>
      <c r="E149" s="36" t="s">
        <v>11</v>
      </c>
      <c r="F149" s="60"/>
      <c r="G149" s="62"/>
      <c r="H149" s="64"/>
      <c r="I149" s="62"/>
    </row>
    <row r="150" spans="1:9" ht="18" customHeight="1">
      <c r="A150" s="843"/>
      <c r="B150" s="24" t="s">
        <v>23</v>
      </c>
      <c r="C150" s="63" t="s">
        <v>656</v>
      </c>
      <c r="D150" s="24" t="s">
        <v>657</v>
      </c>
      <c r="E150" s="36" t="s">
        <v>11</v>
      </c>
      <c r="F150" s="60"/>
      <c r="G150" s="62"/>
      <c r="H150" s="64"/>
      <c r="I150" s="62"/>
    </row>
    <row r="151" spans="1:9" ht="18" customHeight="1">
      <c r="A151" s="843"/>
      <c r="B151" s="24" t="s">
        <v>23</v>
      </c>
      <c r="C151" s="63" t="s">
        <v>658</v>
      </c>
      <c r="D151" s="24" t="s">
        <v>651</v>
      </c>
      <c r="E151" s="36" t="s">
        <v>11</v>
      </c>
      <c r="F151" s="60"/>
      <c r="G151" s="62"/>
      <c r="H151" s="64"/>
      <c r="I151" s="62"/>
    </row>
    <row r="152" spans="1:9" ht="18" customHeight="1">
      <c r="A152" s="843"/>
      <c r="B152" s="24" t="s">
        <v>23</v>
      </c>
      <c r="C152" s="63" t="s">
        <v>659</v>
      </c>
      <c r="D152" s="24" t="s">
        <v>660</v>
      </c>
      <c r="E152" s="36" t="s">
        <v>11</v>
      </c>
      <c r="F152" s="60"/>
      <c r="G152" s="62"/>
      <c r="H152" s="64"/>
      <c r="I152" s="62"/>
    </row>
    <row r="153" spans="1:9" ht="18" customHeight="1">
      <c r="A153" s="843"/>
      <c r="B153" s="24" t="s">
        <v>23</v>
      </c>
      <c r="C153" s="63" t="s">
        <v>661</v>
      </c>
      <c r="D153" s="24" t="s">
        <v>662</v>
      </c>
      <c r="E153" s="36" t="s">
        <v>11</v>
      </c>
      <c r="F153" s="60"/>
      <c r="G153" s="62"/>
      <c r="H153" s="64"/>
      <c r="I153" s="62"/>
    </row>
    <row r="154" spans="1:9" ht="18" customHeight="1">
      <c r="A154" s="843"/>
      <c r="B154" s="24" t="s">
        <v>23</v>
      </c>
      <c r="C154" s="63" t="s">
        <v>663</v>
      </c>
      <c r="D154" s="24" t="s">
        <v>651</v>
      </c>
      <c r="E154" s="36" t="s">
        <v>11</v>
      </c>
      <c r="F154" s="60"/>
      <c r="G154" s="62"/>
      <c r="H154" s="64"/>
      <c r="I154" s="62"/>
    </row>
    <row r="155" spans="1:9" ht="18" customHeight="1">
      <c r="A155" s="843"/>
      <c r="B155" s="24" t="s">
        <v>23</v>
      </c>
      <c r="C155" s="63" t="s">
        <v>664</v>
      </c>
      <c r="D155" s="24" t="s">
        <v>665</v>
      </c>
      <c r="E155" s="36" t="s">
        <v>11</v>
      </c>
      <c r="F155" s="60"/>
      <c r="G155" s="62"/>
      <c r="H155" s="64"/>
      <c r="I155" s="62"/>
    </row>
    <row r="156" spans="1:9" ht="18" customHeight="1">
      <c r="A156" s="843"/>
      <c r="B156" s="24" t="s">
        <v>23</v>
      </c>
      <c r="C156" s="63" t="s">
        <v>666</v>
      </c>
      <c r="D156" s="24" t="s">
        <v>651</v>
      </c>
      <c r="E156" s="36" t="s">
        <v>11</v>
      </c>
      <c r="F156" s="60"/>
      <c r="G156" s="62"/>
      <c r="H156" s="64"/>
      <c r="I156" s="62"/>
    </row>
    <row r="157" spans="1:9" ht="18" customHeight="1">
      <c r="A157" s="843"/>
      <c r="B157" s="24" t="s">
        <v>23</v>
      </c>
      <c r="C157" s="63" t="s">
        <v>667</v>
      </c>
      <c r="D157" s="24" t="s">
        <v>668</v>
      </c>
      <c r="E157" s="36" t="s">
        <v>11</v>
      </c>
      <c r="F157" s="60"/>
      <c r="G157" s="62"/>
      <c r="H157" s="64"/>
      <c r="I157" s="62"/>
    </row>
    <row r="158" spans="1:9" ht="18" customHeight="1">
      <c r="A158" s="844"/>
      <c r="B158" s="24" t="s">
        <v>23</v>
      </c>
      <c r="C158" s="63" t="s">
        <v>669</v>
      </c>
      <c r="D158" s="24" t="s">
        <v>635</v>
      </c>
      <c r="E158" s="36" t="s">
        <v>11</v>
      </c>
      <c r="F158" s="60"/>
      <c r="G158" s="62"/>
      <c r="H158" s="64"/>
      <c r="I158" s="61" t="s">
        <v>670</v>
      </c>
    </row>
    <row r="159" spans="1:9" ht="18" customHeight="1">
      <c r="A159" s="22">
        <v>23</v>
      </c>
      <c r="B159" s="24" t="s">
        <v>23</v>
      </c>
      <c r="C159" s="40" t="s">
        <v>671</v>
      </c>
      <c r="D159" s="41"/>
      <c r="E159" s="36" t="s">
        <v>11</v>
      </c>
      <c r="F159" s="60"/>
      <c r="G159" s="62"/>
      <c r="H159" s="64"/>
      <c r="I159" s="62"/>
    </row>
    <row r="160" spans="1:9" ht="18" customHeight="1">
      <c r="A160" s="22">
        <v>24</v>
      </c>
      <c r="B160" s="24" t="s">
        <v>23</v>
      </c>
      <c r="C160" s="40" t="s">
        <v>672</v>
      </c>
      <c r="D160" s="41"/>
      <c r="E160" s="36" t="s">
        <v>11</v>
      </c>
      <c r="F160" s="26"/>
      <c r="G160" s="41"/>
      <c r="H160" s="41"/>
      <c r="I160" s="40" t="s">
        <v>673</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A70:A75"/>
    <mergeCell ref="A47:A55"/>
    <mergeCell ref="A88:A92"/>
    <mergeCell ref="A65:A69"/>
    <mergeCell ref="A120:A158"/>
    <mergeCell ref="A115:A119"/>
    <mergeCell ref="A110:A114"/>
    <mergeCell ref="A82:A87"/>
    <mergeCell ref="A99:A104"/>
    <mergeCell ref="A76:A80"/>
    <mergeCell ref="A93:A97"/>
    <mergeCell ref="C1:D8"/>
    <mergeCell ref="A38:A46"/>
    <mergeCell ref="A22:A27"/>
    <mergeCell ref="A56:A64"/>
    <mergeCell ref="A34:A37"/>
    <mergeCell ref="A12:A21"/>
    <mergeCell ref="A29:A33"/>
  </mergeCells>
  <phoneticPr fontId="22"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30"/>
  <sheetViews>
    <sheetView topLeftCell="A181" zoomScale="85" zoomScaleNormal="85" workbookViewId="0">
      <selection activeCell="C44" sqref="C44:C47"/>
    </sheetView>
  </sheetViews>
  <sheetFormatPr defaultColWidth="9" defaultRowHeight="16.5"/>
  <cols>
    <col min="1" max="1" width="5.375" style="126" customWidth="1"/>
    <col min="2" max="2" width="9.5" style="126" customWidth="1"/>
    <col min="3" max="3" width="65.5" style="126" customWidth="1"/>
    <col min="4" max="4" width="25.125" style="126" customWidth="1"/>
    <col min="5" max="5" width="13.625" style="126" customWidth="1"/>
    <col min="6" max="6" width="16" style="126" customWidth="1"/>
    <col min="7" max="7" width="32.5" style="126" customWidth="1"/>
    <col min="8" max="8" width="19.125" style="126" customWidth="1"/>
    <col min="9" max="9" width="30.5" style="740" customWidth="1"/>
    <col min="10" max="10" width="9.125" style="125" customWidth="1"/>
    <col min="11" max="256" width="9" style="126" customWidth="1"/>
    <col min="257" max="16384" width="9" style="133"/>
  </cols>
  <sheetData>
    <row r="1" spans="1:10" ht="21.75" customHeight="1">
      <c r="A1" s="695"/>
      <c r="B1" s="696"/>
      <c r="C1" s="846" t="s">
        <v>2973</v>
      </c>
      <c r="D1" s="846"/>
      <c r="E1" s="697"/>
      <c r="F1" s="698" t="s">
        <v>5</v>
      </c>
      <c r="G1" s="520"/>
      <c r="H1" s="519"/>
      <c r="I1" s="518"/>
    </row>
    <row r="2" spans="1:10" ht="20.25" customHeight="1">
      <c r="A2" s="695"/>
      <c r="B2" s="696"/>
      <c r="C2" s="846"/>
      <c r="D2" s="846"/>
      <c r="E2" s="699" t="s">
        <v>6</v>
      </c>
      <c r="F2" s="700">
        <f>COUNTIF(E10:E193,"Not POR")</f>
        <v>0</v>
      </c>
      <c r="G2" s="701"/>
      <c r="H2" s="127"/>
      <c r="I2" s="128"/>
    </row>
    <row r="3" spans="1:10" ht="19.5" customHeight="1">
      <c r="A3" s="695"/>
      <c r="B3" s="696"/>
      <c r="C3" s="846"/>
      <c r="D3" s="846"/>
      <c r="E3" s="702" t="s">
        <v>8</v>
      </c>
      <c r="F3" s="700">
        <f>COUNTIF(E10:E193,"CHN validation")</f>
        <v>0</v>
      </c>
      <c r="G3" s="701"/>
      <c r="H3" s="127"/>
      <c r="I3" s="128"/>
    </row>
    <row r="4" spans="1:10" ht="18.75" customHeight="1">
      <c r="A4" s="695"/>
      <c r="B4" s="696"/>
      <c r="C4" s="846"/>
      <c r="D4" s="846"/>
      <c r="E4" s="703" t="s">
        <v>9</v>
      </c>
      <c r="F4" s="700">
        <f>COUNTIF(E10:E193,"New Item")</f>
        <v>0</v>
      </c>
      <c r="G4" s="701"/>
      <c r="H4" s="127"/>
      <c r="I4" s="128"/>
    </row>
    <row r="5" spans="1:10" ht="19.5" customHeight="1">
      <c r="A5" s="603"/>
      <c r="B5" s="696"/>
      <c r="C5" s="846"/>
      <c r="D5" s="846"/>
      <c r="E5" s="704" t="s">
        <v>7</v>
      </c>
      <c r="F5" s="700">
        <f>COUNTIF(E10:E193,"Pending update")</f>
        <v>0</v>
      </c>
      <c r="G5" s="705"/>
      <c r="H5" s="706"/>
      <c r="I5" s="707"/>
    </row>
    <row r="6" spans="1:10" ht="18.75" customHeight="1">
      <c r="A6" s="695"/>
      <c r="B6" s="696"/>
      <c r="C6" s="846"/>
      <c r="D6" s="846"/>
      <c r="E6" s="708" t="s">
        <v>10</v>
      </c>
      <c r="F6" s="700">
        <f>COUNTIF(E10:E193,"Modified")</f>
        <v>0</v>
      </c>
      <c r="G6" s="701"/>
      <c r="H6" s="127"/>
      <c r="I6" s="128"/>
    </row>
    <row r="7" spans="1:10" ht="17.25" customHeight="1">
      <c r="A7" s="695"/>
      <c r="B7" s="696"/>
      <c r="C7" s="846"/>
      <c r="D7" s="846"/>
      <c r="E7" s="709" t="s">
        <v>11</v>
      </c>
      <c r="F7" s="700">
        <f>COUNTIF(E10:E193,"Ready")</f>
        <v>184</v>
      </c>
      <c r="G7" s="701"/>
      <c r="H7" s="127"/>
      <c r="I7" s="128"/>
    </row>
    <row r="8" spans="1:10" ht="18.75" customHeight="1" thickBot="1">
      <c r="A8" s="710"/>
      <c r="B8" s="711"/>
      <c r="C8" s="846"/>
      <c r="D8" s="846"/>
      <c r="E8" s="712" t="s">
        <v>12</v>
      </c>
      <c r="F8" s="700">
        <f>COUNTIF(E10:E193,"Not ready")</f>
        <v>0</v>
      </c>
      <c r="G8" s="713"/>
      <c r="H8" s="714"/>
      <c r="I8" s="715"/>
    </row>
    <row r="9" spans="1:10" ht="53.85" customHeight="1">
      <c r="A9" s="716" t="s">
        <v>13</v>
      </c>
      <c r="B9" s="130" t="s">
        <v>14</v>
      </c>
      <c r="C9" s="717" t="s">
        <v>2300</v>
      </c>
      <c r="D9" s="718" t="s">
        <v>190</v>
      </c>
      <c r="E9" s="719" t="s">
        <v>17</v>
      </c>
      <c r="F9" s="719" t="s">
        <v>18</v>
      </c>
      <c r="G9" s="132" t="s">
        <v>455</v>
      </c>
      <c r="H9" s="132" t="s">
        <v>456</v>
      </c>
      <c r="I9" s="130" t="s">
        <v>1468</v>
      </c>
      <c r="J9" s="132" t="s">
        <v>2974</v>
      </c>
    </row>
    <row r="10" spans="1:10" ht="18" customHeight="1">
      <c r="A10" s="845">
        <v>1</v>
      </c>
      <c r="B10" s="720" t="s">
        <v>23</v>
      </c>
      <c r="C10" s="721" t="s">
        <v>2975</v>
      </c>
      <c r="D10" s="722"/>
      <c r="E10" s="723" t="s">
        <v>11</v>
      </c>
      <c r="F10" s="724"/>
      <c r="G10" s="684"/>
      <c r="H10" s="684"/>
      <c r="I10" s="522" t="s">
        <v>2976</v>
      </c>
      <c r="J10" s="725"/>
    </row>
    <row r="11" spans="1:10" ht="18" customHeight="1">
      <c r="A11" s="845"/>
      <c r="B11" s="720" t="s">
        <v>23</v>
      </c>
      <c r="C11" s="726" t="s">
        <v>2977</v>
      </c>
      <c r="D11" s="722"/>
      <c r="E11" s="723" t="s">
        <v>11</v>
      </c>
      <c r="F11" s="724"/>
      <c r="G11" s="684"/>
      <c r="H11" s="684"/>
      <c r="I11" s="522"/>
      <c r="J11" s="725"/>
    </row>
    <row r="12" spans="1:10" ht="18" customHeight="1">
      <c r="A12" s="845"/>
      <c r="B12" s="720" t="s">
        <v>23</v>
      </c>
      <c r="C12" s="727" t="s">
        <v>2978</v>
      </c>
      <c r="D12" s="722" t="s">
        <v>2979</v>
      </c>
      <c r="E12" s="723" t="s">
        <v>11</v>
      </c>
      <c r="F12" s="724"/>
      <c r="G12" s="684"/>
      <c r="H12" s="684"/>
      <c r="I12" s="522"/>
      <c r="J12" s="725"/>
    </row>
    <row r="13" spans="1:10" ht="18" customHeight="1">
      <c r="A13" s="845">
        <v>2</v>
      </c>
      <c r="B13" s="720" t="s">
        <v>23</v>
      </c>
      <c r="C13" s="721" t="s">
        <v>2980</v>
      </c>
      <c r="D13" s="722"/>
      <c r="E13" s="723" t="s">
        <v>11</v>
      </c>
      <c r="F13" s="724"/>
      <c r="G13" s="684"/>
      <c r="H13" s="684" t="s">
        <v>2981</v>
      </c>
      <c r="I13" s="728"/>
      <c r="J13" s="725"/>
    </row>
    <row r="14" spans="1:10" ht="18" customHeight="1">
      <c r="A14" s="845"/>
      <c r="B14" s="720" t="s">
        <v>23</v>
      </c>
      <c r="C14" s="727" t="s">
        <v>2978</v>
      </c>
      <c r="D14" s="722" t="s">
        <v>2982</v>
      </c>
      <c r="E14" s="723" t="s">
        <v>11</v>
      </c>
      <c r="F14" s="724"/>
      <c r="G14" s="522"/>
      <c r="H14" s="684"/>
      <c r="I14" s="522"/>
      <c r="J14" s="725"/>
    </row>
    <row r="15" spans="1:10" ht="18" customHeight="1">
      <c r="A15" s="845">
        <v>3</v>
      </c>
      <c r="B15" s="720" t="s">
        <v>23</v>
      </c>
      <c r="C15" s="721" t="s">
        <v>2983</v>
      </c>
      <c r="D15" s="722"/>
      <c r="E15" s="723" t="s">
        <v>11</v>
      </c>
      <c r="F15" s="729"/>
      <c r="G15" s="684" t="s">
        <v>2984</v>
      </c>
      <c r="H15" s="684"/>
      <c r="I15" s="728"/>
      <c r="J15" s="725"/>
    </row>
    <row r="16" spans="1:10" ht="18" customHeight="1">
      <c r="A16" s="845"/>
      <c r="B16" s="720" t="s">
        <v>23</v>
      </c>
      <c r="C16" s="727" t="s">
        <v>2978</v>
      </c>
      <c r="D16" s="722" t="s">
        <v>2985</v>
      </c>
      <c r="E16" s="723" t="s">
        <v>11</v>
      </c>
      <c r="F16" s="729"/>
      <c r="G16" s="684"/>
      <c r="H16" s="684"/>
      <c r="I16" s="730"/>
      <c r="J16" s="725"/>
    </row>
    <row r="17" spans="1:10" ht="18" customHeight="1">
      <c r="A17" s="845">
        <v>4</v>
      </c>
      <c r="B17" s="720" t="s">
        <v>23</v>
      </c>
      <c r="C17" s="721" t="s">
        <v>2986</v>
      </c>
      <c r="D17" s="722"/>
      <c r="E17" s="723" t="s">
        <v>11</v>
      </c>
      <c r="F17" s="731"/>
      <c r="G17" s="684"/>
      <c r="H17" s="732"/>
      <c r="I17" s="733" t="s">
        <v>2987</v>
      </c>
      <c r="J17" s="725"/>
    </row>
    <row r="18" spans="1:10" ht="18" customHeight="1">
      <c r="A18" s="845"/>
      <c r="B18" s="720" t="s">
        <v>23</v>
      </c>
      <c r="C18" s="727" t="s">
        <v>2978</v>
      </c>
      <c r="D18" s="722" t="s">
        <v>2979</v>
      </c>
      <c r="E18" s="723" t="s">
        <v>11</v>
      </c>
      <c r="F18" s="731"/>
      <c r="G18" s="684"/>
      <c r="H18" s="732"/>
      <c r="I18" s="733"/>
      <c r="J18" s="725"/>
    </row>
    <row r="19" spans="1:10" ht="18" customHeight="1">
      <c r="A19" s="847">
        <v>5</v>
      </c>
      <c r="B19" s="720" t="s">
        <v>2988</v>
      </c>
      <c r="C19" s="721" t="s">
        <v>2989</v>
      </c>
      <c r="D19" s="722"/>
      <c r="E19" s="723" t="s">
        <v>11</v>
      </c>
      <c r="F19" s="734"/>
      <c r="G19" s="735" t="s">
        <v>2990</v>
      </c>
      <c r="H19" s="734"/>
      <c r="I19" s="733" t="s">
        <v>2991</v>
      </c>
      <c r="J19" s="725"/>
    </row>
    <row r="20" spans="1:10">
      <c r="A20" s="847"/>
      <c r="B20" s="720" t="s">
        <v>23</v>
      </c>
      <c r="C20" s="726" t="s">
        <v>1924</v>
      </c>
      <c r="D20" s="722"/>
      <c r="E20" s="723" t="s">
        <v>11</v>
      </c>
      <c r="F20" s="734"/>
      <c r="G20" s="684"/>
      <c r="H20" s="734"/>
      <c r="I20" s="733"/>
      <c r="J20" s="725"/>
    </row>
    <row r="21" spans="1:10">
      <c r="A21" s="847"/>
      <c r="B21" s="720" t="s">
        <v>23</v>
      </c>
      <c r="C21" s="726" t="s">
        <v>1925</v>
      </c>
      <c r="D21" s="722"/>
      <c r="E21" s="723" t="s">
        <v>11</v>
      </c>
      <c r="F21" s="734"/>
      <c r="G21" s="684"/>
      <c r="H21" s="734"/>
      <c r="I21" s="733"/>
      <c r="J21" s="725"/>
    </row>
    <row r="22" spans="1:10">
      <c r="A22" s="847"/>
      <c r="B22" s="720" t="s">
        <v>23</v>
      </c>
      <c r="C22" s="726" t="s">
        <v>1926</v>
      </c>
      <c r="D22" s="722" t="s">
        <v>2992</v>
      </c>
      <c r="E22" s="723" t="s">
        <v>11</v>
      </c>
      <c r="F22" s="734"/>
      <c r="G22" s="684"/>
      <c r="H22" s="734"/>
      <c r="I22" s="733"/>
      <c r="J22" s="725"/>
    </row>
    <row r="23" spans="1:10">
      <c r="A23" s="847"/>
      <c r="B23" s="720" t="s">
        <v>23</v>
      </c>
      <c r="C23" s="726" t="s">
        <v>1927</v>
      </c>
      <c r="D23" s="722" t="s">
        <v>2992</v>
      </c>
      <c r="E23" s="723" t="s">
        <v>11</v>
      </c>
      <c r="F23" s="734"/>
      <c r="G23" s="684"/>
      <c r="H23" s="734"/>
      <c r="I23" s="733"/>
      <c r="J23" s="725"/>
    </row>
    <row r="24" spans="1:10">
      <c r="A24" s="847"/>
      <c r="B24" s="720" t="s">
        <v>23</v>
      </c>
      <c r="C24" s="726" t="s">
        <v>1928</v>
      </c>
      <c r="D24" s="722"/>
      <c r="E24" s="723" t="s">
        <v>11</v>
      </c>
      <c r="F24" s="734"/>
      <c r="G24" s="684"/>
      <c r="H24" s="734"/>
      <c r="I24" s="733"/>
      <c r="J24" s="725"/>
    </row>
    <row r="25" spans="1:10">
      <c r="A25" s="847"/>
      <c r="B25" s="720" t="s">
        <v>23</v>
      </c>
      <c r="C25" s="726" t="s">
        <v>1929</v>
      </c>
      <c r="D25" s="722" t="s">
        <v>2993</v>
      </c>
      <c r="E25" s="723" t="s">
        <v>11</v>
      </c>
      <c r="F25" s="734"/>
      <c r="G25" s="684"/>
      <c r="H25" s="734"/>
      <c r="I25" s="733"/>
      <c r="J25" s="725"/>
    </row>
    <row r="26" spans="1:10">
      <c r="A26" s="847"/>
      <c r="B26" s="720" t="s">
        <v>23</v>
      </c>
      <c r="C26" s="726" t="s">
        <v>1930</v>
      </c>
      <c r="D26" s="722"/>
      <c r="E26" s="723" t="s">
        <v>11</v>
      </c>
      <c r="F26" s="734"/>
      <c r="G26" s="684"/>
      <c r="H26" s="734"/>
      <c r="I26" s="733"/>
      <c r="J26" s="725"/>
    </row>
    <row r="27" spans="1:10">
      <c r="A27" s="847"/>
      <c r="B27" s="720" t="s">
        <v>23</v>
      </c>
      <c r="C27" s="726" t="s">
        <v>1931</v>
      </c>
      <c r="D27" s="722" t="s">
        <v>2993</v>
      </c>
      <c r="E27" s="723" t="s">
        <v>11</v>
      </c>
      <c r="F27" s="734"/>
      <c r="G27" s="684"/>
      <c r="H27" s="734"/>
      <c r="I27" s="733"/>
      <c r="J27" s="725"/>
    </row>
    <row r="28" spans="1:10">
      <c r="A28" s="847"/>
      <c r="B28" s="720" t="s">
        <v>23</v>
      </c>
      <c r="C28" s="726" t="s">
        <v>1932</v>
      </c>
      <c r="D28" s="722" t="s">
        <v>2994</v>
      </c>
      <c r="E28" s="723" t="s">
        <v>11</v>
      </c>
      <c r="F28" s="734"/>
      <c r="G28" s="684"/>
      <c r="H28" s="734"/>
      <c r="I28" s="733"/>
      <c r="J28" s="725"/>
    </row>
    <row r="29" spans="1:10">
      <c r="A29" s="847"/>
      <c r="B29" s="720" t="s">
        <v>23</v>
      </c>
      <c r="C29" s="726" t="s">
        <v>1933</v>
      </c>
      <c r="D29" s="722"/>
      <c r="E29" s="723" t="s">
        <v>11</v>
      </c>
      <c r="F29" s="734"/>
      <c r="G29" s="684"/>
      <c r="H29" s="734"/>
      <c r="I29" s="733"/>
      <c r="J29" s="725"/>
    </row>
    <row r="30" spans="1:10">
      <c r="A30" s="847"/>
      <c r="B30" s="720" t="s">
        <v>23</v>
      </c>
      <c r="C30" s="726" t="s">
        <v>1934</v>
      </c>
      <c r="D30" s="722"/>
      <c r="E30" s="723" t="s">
        <v>11</v>
      </c>
      <c r="F30" s="734"/>
      <c r="G30" s="684"/>
      <c r="H30" s="734"/>
      <c r="I30" s="733"/>
      <c r="J30" s="725"/>
    </row>
    <row r="31" spans="1:10">
      <c r="A31" s="847"/>
      <c r="B31" s="720" t="s">
        <v>23</v>
      </c>
      <c r="C31" s="726" t="s">
        <v>1935</v>
      </c>
      <c r="D31" s="722" t="s">
        <v>2992</v>
      </c>
      <c r="E31" s="723" t="s">
        <v>11</v>
      </c>
      <c r="F31" s="734"/>
      <c r="G31" s="684"/>
      <c r="H31" s="734"/>
      <c r="I31" s="733"/>
      <c r="J31" s="725"/>
    </row>
    <row r="32" spans="1:10">
      <c r="A32" s="847"/>
      <c r="B32" s="720" t="s">
        <v>23</v>
      </c>
      <c r="C32" s="726" t="s">
        <v>1936</v>
      </c>
      <c r="D32" s="722" t="s">
        <v>2992</v>
      </c>
      <c r="E32" s="723" t="s">
        <v>11</v>
      </c>
      <c r="F32" s="734"/>
      <c r="G32" s="684"/>
      <c r="H32" s="734"/>
      <c r="I32" s="733"/>
      <c r="J32" s="725"/>
    </row>
    <row r="33" spans="1:10">
      <c r="A33" s="847"/>
      <c r="B33" s="720" t="s">
        <v>23</v>
      </c>
      <c r="C33" s="726" t="s">
        <v>1937</v>
      </c>
      <c r="D33" s="722"/>
      <c r="E33" s="723" t="s">
        <v>11</v>
      </c>
      <c r="F33" s="734"/>
      <c r="G33" s="684"/>
      <c r="H33" s="684"/>
      <c r="I33" s="733"/>
      <c r="J33" s="725"/>
    </row>
    <row r="34" spans="1:10">
      <c r="A34" s="847"/>
      <c r="B34" s="720" t="s">
        <v>23</v>
      </c>
      <c r="C34" s="726" t="s">
        <v>1938</v>
      </c>
      <c r="D34" s="722" t="s">
        <v>2995</v>
      </c>
      <c r="E34" s="723" t="s">
        <v>11</v>
      </c>
      <c r="F34" s="734"/>
      <c r="G34" s="684"/>
      <c r="H34" s="734"/>
      <c r="I34" s="733"/>
      <c r="J34" s="725"/>
    </row>
    <row r="35" spans="1:10">
      <c r="A35" s="847"/>
      <c r="B35" s="720" t="s">
        <v>23</v>
      </c>
      <c r="C35" s="726" t="s">
        <v>1939</v>
      </c>
      <c r="D35" s="722"/>
      <c r="E35" s="723" t="s">
        <v>11</v>
      </c>
      <c r="F35" s="734"/>
      <c r="G35" s="684"/>
      <c r="H35" s="734"/>
      <c r="I35" s="733"/>
      <c r="J35" s="725"/>
    </row>
    <row r="36" spans="1:10">
      <c r="A36" s="847"/>
      <c r="B36" s="720" t="s">
        <v>23</v>
      </c>
      <c r="C36" s="726" t="s">
        <v>1940</v>
      </c>
      <c r="D36" s="722" t="s">
        <v>2995</v>
      </c>
      <c r="E36" s="723" t="s">
        <v>11</v>
      </c>
      <c r="F36" s="734"/>
      <c r="G36" s="684"/>
      <c r="H36" s="734"/>
      <c r="I36" s="733"/>
      <c r="J36" s="725"/>
    </row>
    <row r="37" spans="1:10">
      <c r="A37" s="847"/>
      <c r="B37" s="720" t="s">
        <v>23</v>
      </c>
      <c r="C37" s="726" t="s">
        <v>1941</v>
      </c>
      <c r="D37" s="722" t="s">
        <v>2994</v>
      </c>
      <c r="E37" s="723" t="s">
        <v>11</v>
      </c>
      <c r="F37" s="734"/>
      <c r="G37" s="684"/>
      <c r="H37" s="734"/>
      <c r="I37" s="733"/>
      <c r="J37" s="725"/>
    </row>
    <row r="38" spans="1:10">
      <c r="A38" s="847"/>
      <c r="B38" s="720"/>
      <c r="C38" s="726" t="s">
        <v>1921</v>
      </c>
      <c r="D38" s="722" t="s">
        <v>2996</v>
      </c>
      <c r="E38" s="723" t="s">
        <v>11</v>
      </c>
      <c r="F38" s="734"/>
      <c r="G38" s="684"/>
      <c r="H38" s="734"/>
      <c r="I38" s="733"/>
      <c r="J38" s="725"/>
    </row>
    <row r="39" spans="1:10">
      <c r="A39" s="847"/>
      <c r="B39" s="720" t="s">
        <v>23</v>
      </c>
      <c r="C39" s="726" t="s">
        <v>1919</v>
      </c>
      <c r="D39" s="722" t="s">
        <v>2997</v>
      </c>
      <c r="E39" s="723" t="s">
        <v>11</v>
      </c>
      <c r="F39" s="734"/>
      <c r="G39" s="684"/>
      <c r="H39" s="734"/>
      <c r="I39" s="733"/>
      <c r="J39" s="725"/>
    </row>
    <row r="40" spans="1:10" ht="14.25" customHeight="1">
      <c r="A40" s="847">
        <v>6</v>
      </c>
      <c r="B40" s="720" t="s">
        <v>23</v>
      </c>
      <c r="C40" s="721" t="s">
        <v>2998</v>
      </c>
      <c r="D40" s="722"/>
      <c r="E40" s="723" t="s">
        <v>11</v>
      </c>
      <c r="F40" s="734"/>
      <c r="G40" s="728" t="s">
        <v>2999</v>
      </c>
      <c r="H40" s="734"/>
      <c r="I40" s="733" t="s">
        <v>3000</v>
      </c>
      <c r="J40" s="725"/>
    </row>
    <row r="41" spans="1:10">
      <c r="A41" s="847"/>
      <c r="B41" s="720" t="s">
        <v>23</v>
      </c>
      <c r="C41" s="726" t="s">
        <v>1924</v>
      </c>
      <c r="D41" s="736"/>
      <c r="E41" s="723" t="s">
        <v>11</v>
      </c>
      <c r="F41" s="734"/>
      <c r="G41" s="684"/>
      <c r="H41" s="734"/>
      <c r="I41" s="733"/>
      <c r="J41" s="725"/>
    </row>
    <row r="42" spans="1:10">
      <c r="A42" s="847"/>
      <c r="B42" s="720" t="s">
        <v>23</v>
      </c>
      <c r="C42" s="726" t="s">
        <v>1925</v>
      </c>
      <c r="D42" s="736"/>
      <c r="E42" s="723" t="s">
        <v>11</v>
      </c>
      <c r="F42" s="734"/>
      <c r="G42" s="684"/>
      <c r="H42" s="734"/>
      <c r="I42" s="733"/>
      <c r="J42" s="725"/>
    </row>
    <row r="43" spans="1:10">
      <c r="A43" s="847"/>
      <c r="B43" s="720" t="s">
        <v>23</v>
      </c>
      <c r="C43" s="726" t="s">
        <v>1926</v>
      </c>
      <c r="D43" s="736" t="s">
        <v>3001</v>
      </c>
      <c r="E43" s="723" t="s">
        <v>11</v>
      </c>
      <c r="F43" s="734"/>
      <c r="G43" s="684"/>
      <c r="H43" s="734"/>
      <c r="I43" s="733"/>
      <c r="J43" s="725"/>
    </row>
    <row r="44" spans="1:10">
      <c r="A44" s="847"/>
      <c r="B44" s="720" t="s">
        <v>23</v>
      </c>
      <c r="C44" s="726" t="s">
        <v>1927</v>
      </c>
      <c r="D44" s="736" t="s">
        <v>3001</v>
      </c>
      <c r="E44" s="723" t="s">
        <v>11</v>
      </c>
      <c r="F44" s="734"/>
      <c r="G44" s="684"/>
      <c r="H44" s="734"/>
      <c r="I44" s="733"/>
      <c r="J44" s="725"/>
    </row>
    <row r="45" spans="1:10">
      <c r="A45" s="847"/>
      <c r="B45" s="720" t="s">
        <v>23</v>
      </c>
      <c r="C45" s="726" t="s">
        <v>1928</v>
      </c>
      <c r="D45" s="736"/>
      <c r="E45" s="723" t="s">
        <v>11</v>
      </c>
      <c r="F45" s="734"/>
      <c r="G45" s="684"/>
      <c r="H45" s="734"/>
      <c r="I45" s="733"/>
      <c r="J45" s="725"/>
    </row>
    <row r="46" spans="1:10">
      <c r="A46" s="847"/>
      <c r="B46" s="720" t="s">
        <v>23</v>
      </c>
      <c r="C46" s="726" t="s">
        <v>1929</v>
      </c>
      <c r="D46" s="736" t="s">
        <v>3002</v>
      </c>
      <c r="E46" s="723" t="s">
        <v>11</v>
      </c>
      <c r="F46" s="734"/>
      <c r="G46" s="684"/>
      <c r="H46" s="734"/>
      <c r="I46" s="733"/>
      <c r="J46" s="725"/>
    </row>
    <row r="47" spans="1:10">
      <c r="A47" s="847"/>
      <c r="B47" s="720" t="s">
        <v>23</v>
      </c>
      <c r="C47" s="726" t="s">
        <v>1930</v>
      </c>
      <c r="D47" s="736"/>
      <c r="E47" s="723" t="s">
        <v>11</v>
      </c>
      <c r="F47" s="734"/>
      <c r="G47" s="734"/>
      <c r="H47" s="734"/>
      <c r="I47" s="733"/>
      <c r="J47" s="725"/>
    </row>
    <row r="48" spans="1:10">
      <c r="A48" s="847"/>
      <c r="B48" s="720" t="s">
        <v>23</v>
      </c>
      <c r="C48" s="726" t="s">
        <v>1931</v>
      </c>
      <c r="D48" s="736" t="s">
        <v>3002</v>
      </c>
      <c r="E48" s="723" t="s">
        <v>11</v>
      </c>
      <c r="F48" s="734"/>
      <c r="G48" s="734"/>
      <c r="H48" s="734"/>
      <c r="I48" s="733"/>
      <c r="J48" s="725"/>
    </row>
    <row r="49" spans="1:10">
      <c r="A49" s="847"/>
      <c r="B49" s="720" t="s">
        <v>23</v>
      </c>
      <c r="C49" s="726" t="s">
        <v>1932</v>
      </c>
      <c r="D49" s="736" t="s">
        <v>3001</v>
      </c>
      <c r="E49" s="723" t="s">
        <v>11</v>
      </c>
      <c r="F49" s="734"/>
      <c r="G49" s="734"/>
      <c r="H49" s="734"/>
      <c r="I49" s="733"/>
      <c r="J49" s="725"/>
    </row>
    <row r="50" spans="1:10">
      <c r="A50" s="847"/>
      <c r="B50" s="720" t="s">
        <v>23</v>
      </c>
      <c r="C50" s="726" t="s">
        <v>1933</v>
      </c>
      <c r="D50" s="736"/>
      <c r="E50" s="723" t="s">
        <v>11</v>
      </c>
      <c r="F50" s="734"/>
      <c r="G50" s="734"/>
      <c r="H50" s="734"/>
      <c r="I50" s="733"/>
      <c r="J50" s="725"/>
    </row>
    <row r="51" spans="1:10">
      <c r="A51" s="847"/>
      <c r="B51" s="720" t="s">
        <v>23</v>
      </c>
      <c r="C51" s="726" t="s">
        <v>1934</v>
      </c>
      <c r="D51" s="736"/>
      <c r="E51" s="723" t="s">
        <v>11</v>
      </c>
      <c r="F51" s="734"/>
      <c r="G51" s="734"/>
      <c r="H51" s="734"/>
      <c r="I51" s="733"/>
      <c r="J51" s="725"/>
    </row>
    <row r="52" spans="1:10">
      <c r="A52" s="847"/>
      <c r="B52" s="720" t="s">
        <v>23</v>
      </c>
      <c r="C52" s="726" t="s">
        <v>1935</v>
      </c>
      <c r="D52" s="736" t="s">
        <v>3001</v>
      </c>
      <c r="E52" s="723" t="s">
        <v>11</v>
      </c>
      <c r="F52" s="734"/>
      <c r="G52" s="734"/>
      <c r="H52" s="734"/>
      <c r="I52" s="733"/>
      <c r="J52" s="725"/>
    </row>
    <row r="53" spans="1:10">
      <c r="A53" s="847"/>
      <c r="B53" s="720" t="s">
        <v>23</v>
      </c>
      <c r="C53" s="726" t="s">
        <v>1936</v>
      </c>
      <c r="D53" s="736" t="s">
        <v>3001</v>
      </c>
      <c r="E53" s="723" t="s">
        <v>11</v>
      </c>
      <c r="F53" s="734"/>
      <c r="G53" s="734"/>
      <c r="H53" s="734"/>
      <c r="I53" s="733"/>
      <c r="J53" s="725"/>
    </row>
    <row r="54" spans="1:10">
      <c r="A54" s="847"/>
      <c r="B54" s="720" t="s">
        <v>23</v>
      </c>
      <c r="C54" s="726" t="s">
        <v>1937</v>
      </c>
      <c r="D54" s="736"/>
      <c r="E54" s="723" t="s">
        <v>11</v>
      </c>
      <c r="F54" s="734"/>
      <c r="G54" s="734"/>
      <c r="H54" s="734"/>
      <c r="I54" s="733"/>
      <c r="J54" s="725"/>
    </row>
    <row r="55" spans="1:10">
      <c r="A55" s="847"/>
      <c r="B55" s="720" t="s">
        <v>23</v>
      </c>
      <c r="C55" s="726" t="s">
        <v>1938</v>
      </c>
      <c r="D55" s="736" t="s">
        <v>3003</v>
      </c>
      <c r="E55" s="723" t="s">
        <v>11</v>
      </c>
      <c r="F55" s="734"/>
      <c r="G55" s="734"/>
      <c r="H55" s="734"/>
      <c r="I55" s="733"/>
      <c r="J55" s="725"/>
    </row>
    <row r="56" spans="1:10">
      <c r="A56" s="847"/>
      <c r="B56" s="720" t="s">
        <v>23</v>
      </c>
      <c r="C56" s="726" t="s">
        <v>1939</v>
      </c>
      <c r="D56" s="736"/>
      <c r="E56" s="723" t="s">
        <v>11</v>
      </c>
      <c r="F56" s="734"/>
      <c r="G56" s="734"/>
      <c r="H56" s="734"/>
      <c r="I56" s="733"/>
      <c r="J56" s="725"/>
    </row>
    <row r="57" spans="1:10">
      <c r="A57" s="847"/>
      <c r="B57" s="720" t="s">
        <v>23</v>
      </c>
      <c r="C57" s="726" t="s">
        <v>1940</v>
      </c>
      <c r="D57" s="736" t="s">
        <v>3003</v>
      </c>
      <c r="E57" s="723" t="s">
        <v>11</v>
      </c>
      <c r="F57" s="734"/>
      <c r="G57" s="734"/>
      <c r="H57" s="734"/>
      <c r="I57" s="733"/>
      <c r="J57" s="725"/>
    </row>
    <row r="58" spans="1:10">
      <c r="A58" s="847"/>
      <c r="B58" s="720" t="s">
        <v>23</v>
      </c>
      <c r="C58" s="726" t="s">
        <v>1941</v>
      </c>
      <c r="D58" s="736" t="s">
        <v>3001</v>
      </c>
      <c r="E58" s="723" t="s">
        <v>11</v>
      </c>
      <c r="F58" s="734"/>
      <c r="G58" s="734"/>
      <c r="H58" s="734"/>
      <c r="I58" s="733"/>
      <c r="J58" s="725"/>
    </row>
    <row r="59" spans="1:10">
      <c r="A59" s="847"/>
      <c r="B59" s="720"/>
      <c r="C59" s="726" t="s">
        <v>1921</v>
      </c>
      <c r="D59" s="736" t="s">
        <v>3004</v>
      </c>
      <c r="E59" s="723" t="s">
        <v>11</v>
      </c>
      <c r="F59" s="734"/>
      <c r="G59" s="734"/>
      <c r="H59" s="734"/>
      <c r="I59" s="733"/>
      <c r="J59" s="725"/>
    </row>
    <row r="60" spans="1:10">
      <c r="A60" s="847"/>
      <c r="B60" s="720" t="s">
        <v>23</v>
      </c>
      <c r="C60" s="726" t="s">
        <v>1919</v>
      </c>
      <c r="D60" s="736" t="s">
        <v>3005</v>
      </c>
      <c r="E60" s="723" t="s">
        <v>11</v>
      </c>
      <c r="F60" s="734"/>
      <c r="G60" s="734"/>
      <c r="H60" s="734"/>
      <c r="I60" s="733"/>
      <c r="J60" s="725"/>
    </row>
    <row r="61" spans="1:10" ht="20.25" customHeight="1">
      <c r="A61" s="847">
        <v>7</v>
      </c>
      <c r="B61" s="720" t="s">
        <v>23</v>
      </c>
      <c r="C61" s="721" t="s">
        <v>3006</v>
      </c>
      <c r="D61" s="722"/>
      <c r="E61" s="723" t="s">
        <v>11</v>
      </c>
      <c r="F61" s="734"/>
      <c r="G61" s="728" t="s">
        <v>3007</v>
      </c>
      <c r="H61" s="734"/>
      <c r="I61" s="733" t="s">
        <v>3008</v>
      </c>
      <c r="J61" s="725"/>
    </row>
    <row r="62" spans="1:10">
      <c r="A62" s="847"/>
      <c r="B62" s="720" t="s">
        <v>23</v>
      </c>
      <c r="C62" s="726" t="s">
        <v>1924</v>
      </c>
      <c r="D62" s="736"/>
      <c r="E62" s="723" t="s">
        <v>11</v>
      </c>
      <c r="F62" s="734"/>
      <c r="G62" s="684"/>
      <c r="H62" s="734"/>
      <c r="I62" s="733"/>
      <c r="J62" s="725"/>
    </row>
    <row r="63" spans="1:10">
      <c r="A63" s="847"/>
      <c r="B63" s="720" t="s">
        <v>23</v>
      </c>
      <c r="C63" s="726" t="s">
        <v>1925</v>
      </c>
      <c r="D63" s="736"/>
      <c r="E63" s="723" t="s">
        <v>11</v>
      </c>
      <c r="F63" s="734"/>
      <c r="G63" s="684"/>
      <c r="H63" s="734"/>
      <c r="I63" s="733"/>
      <c r="J63" s="725"/>
    </row>
    <row r="64" spans="1:10">
      <c r="A64" s="847"/>
      <c r="B64" s="720" t="s">
        <v>23</v>
      </c>
      <c r="C64" s="726" t="s">
        <v>1926</v>
      </c>
      <c r="D64" s="736" t="s">
        <v>3009</v>
      </c>
      <c r="E64" s="723" t="s">
        <v>11</v>
      </c>
      <c r="F64" s="734"/>
      <c r="G64" s="684"/>
      <c r="H64" s="734"/>
      <c r="I64" s="733"/>
      <c r="J64" s="725"/>
    </row>
    <row r="65" spans="1:10">
      <c r="A65" s="847"/>
      <c r="B65" s="720" t="s">
        <v>23</v>
      </c>
      <c r="C65" s="726" t="s">
        <v>1927</v>
      </c>
      <c r="D65" s="736" t="s">
        <v>3009</v>
      </c>
      <c r="E65" s="723" t="s">
        <v>11</v>
      </c>
      <c r="F65" s="734"/>
      <c r="G65" s="684"/>
      <c r="H65" s="734"/>
      <c r="I65" s="733"/>
      <c r="J65" s="725"/>
    </row>
    <row r="66" spans="1:10">
      <c r="A66" s="847"/>
      <c r="B66" s="720" t="s">
        <v>23</v>
      </c>
      <c r="C66" s="726" t="s">
        <v>1928</v>
      </c>
      <c r="D66" s="736"/>
      <c r="E66" s="723" t="s">
        <v>11</v>
      </c>
      <c r="F66" s="734"/>
      <c r="G66" s="684"/>
      <c r="H66" s="734"/>
      <c r="I66" s="733"/>
      <c r="J66" s="725"/>
    </row>
    <row r="67" spans="1:10">
      <c r="A67" s="847"/>
      <c r="B67" s="720" t="s">
        <v>23</v>
      </c>
      <c r="C67" s="726" t="s">
        <v>1929</v>
      </c>
      <c r="D67" s="736" t="s">
        <v>3002</v>
      </c>
      <c r="E67" s="723" t="s">
        <v>11</v>
      </c>
      <c r="F67" s="734"/>
      <c r="G67" s="684"/>
      <c r="H67" s="734"/>
      <c r="I67" s="733"/>
      <c r="J67" s="725"/>
    </row>
    <row r="68" spans="1:10">
      <c r="A68" s="847"/>
      <c r="B68" s="720" t="s">
        <v>23</v>
      </c>
      <c r="C68" s="726" t="s">
        <v>1930</v>
      </c>
      <c r="D68" s="736"/>
      <c r="E68" s="723" t="s">
        <v>11</v>
      </c>
      <c r="F68" s="734"/>
      <c r="G68" s="684"/>
      <c r="H68" s="734"/>
      <c r="I68" s="733"/>
      <c r="J68" s="725"/>
    </row>
    <row r="69" spans="1:10">
      <c r="A69" s="847"/>
      <c r="B69" s="720" t="s">
        <v>23</v>
      </c>
      <c r="C69" s="726" t="s">
        <v>1931</v>
      </c>
      <c r="D69" s="736" t="s">
        <v>3002</v>
      </c>
      <c r="E69" s="723" t="s">
        <v>11</v>
      </c>
      <c r="F69" s="734"/>
      <c r="G69" s="684"/>
      <c r="H69" s="734"/>
      <c r="I69" s="733"/>
      <c r="J69" s="725"/>
    </row>
    <row r="70" spans="1:10">
      <c r="A70" s="847"/>
      <c r="B70" s="720" t="s">
        <v>23</v>
      </c>
      <c r="C70" s="726" t="s">
        <v>1932</v>
      </c>
      <c r="D70" s="736" t="s">
        <v>3010</v>
      </c>
      <c r="E70" s="723" t="s">
        <v>11</v>
      </c>
      <c r="F70" s="734"/>
      <c r="G70" s="684"/>
      <c r="H70" s="734"/>
      <c r="I70" s="733"/>
      <c r="J70" s="725"/>
    </row>
    <row r="71" spans="1:10">
      <c r="A71" s="847"/>
      <c r="B71" s="720" t="s">
        <v>23</v>
      </c>
      <c r="C71" s="726" t="s">
        <v>1933</v>
      </c>
      <c r="D71" s="736"/>
      <c r="E71" s="723" t="s">
        <v>11</v>
      </c>
      <c r="F71" s="734"/>
      <c r="G71" s="684"/>
      <c r="H71" s="734"/>
      <c r="I71" s="733"/>
      <c r="J71" s="725"/>
    </row>
    <row r="72" spans="1:10">
      <c r="A72" s="847"/>
      <c r="B72" s="720" t="s">
        <v>23</v>
      </c>
      <c r="C72" s="726" t="s">
        <v>1934</v>
      </c>
      <c r="D72" s="736"/>
      <c r="E72" s="723" t="s">
        <v>11</v>
      </c>
      <c r="F72" s="734"/>
      <c r="G72" s="684"/>
      <c r="H72" s="734"/>
      <c r="I72" s="733"/>
      <c r="J72" s="725"/>
    </row>
    <row r="73" spans="1:10">
      <c r="A73" s="847"/>
      <c r="B73" s="720" t="s">
        <v>23</v>
      </c>
      <c r="C73" s="726" t="s">
        <v>1935</v>
      </c>
      <c r="D73" s="736" t="s">
        <v>3009</v>
      </c>
      <c r="E73" s="723" t="s">
        <v>11</v>
      </c>
      <c r="F73" s="734"/>
      <c r="G73" s="684"/>
      <c r="H73" s="734"/>
      <c r="I73" s="733"/>
      <c r="J73" s="725"/>
    </row>
    <row r="74" spans="1:10">
      <c r="A74" s="847"/>
      <c r="B74" s="720" t="s">
        <v>23</v>
      </c>
      <c r="C74" s="726" t="s">
        <v>1936</v>
      </c>
      <c r="D74" s="736" t="s">
        <v>3009</v>
      </c>
      <c r="E74" s="723" t="s">
        <v>11</v>
      </c>
      <c r="F74" s="734"/>
      <c r="G74" s="684"/>
      <c r="H74" s="734"/>
      <c r="I74" s="733"/>
      <c r="J74" s="725"/>
    </row>
    <row r="75" spans="1:10">
      <c r="A75" s="847"/>
      <c r="B75" s="720" t="s">
        <v>23</v>
      </c>
      <c r="C75" s="726" t="s">
        <v>1937</v>
      </c>
      <c r="D75" s="736"/>
      <c r="E75" s="723" t="s">
        <v>11</v>
      </c>
      <c r="F75" s="734"/>
      <c r="G75" s="684"/>
      <c r="H75" s="734"/>
      <c r="I75" s="733"/>
      <c r="J75" s="725"/>
    </row>
    <row r="76" spans="1:10">
      <c r="A76" s="847"/>
      <c r="B76" s="720" t="s">
        <v>23</v>
      </c>
      <c r="C76" s="726" t="s">
        <v>1938</v>
      </c>
      <c r="D76" s="736" t="s">
        <v>3003</v>
      </c>
      <c r="E76" s="723" t="s">
        <v>11</v>
      </c>
      <c r="F76" s="734"/>
      <c r="G76" s="684"/>
      <c r="H76" s="734"/>
      <c r="I76" s="733"/>
      <c r="J76" s="725"/>
    </row>
    <row r="77" spans="1:10">
      <c r="A77" s="847"/>
      <c r="B77" s="720" t="s">
        <v>23</v>
      </c>
      <c r="C77" s="726" t="s">
        <v>1939</v>
      </c>
      <c r="D77" s="736"/>
      <c r="E77" s="723" t="s">
        <v>11</v>
      </c>
      <c r="F77" s="734"/>
      <c r="G77" s="684"/>
      <c r="H77" s="734"/>
      <c r="I77" s="733"/>
      <c r="J77" s="725"/>
    </row>
    <row r="78" spans="1:10">
      <c r="A78" s="847"/>
      <c r="B78" s="720" t="s">
        <v>23</v>
      </c>
      <c r="C78" s="726" t="s">
        <v>1940</v>
      </c>
      <c r="D78" s="736" t="s">
        <v>3003</v>
      </c>
      <c r="E78" s="723" t="s">
        <v>11</v>
      </c>
      <c r="F78" s="734"/>
      <c r="G78" s="684"/>
      <c r="H78" s="734"/>
      <c r="I78" s="733"/>
      <c r="J78" s="725"/>
    </row>
    <row r="79" spans="1:10">
      <c r="A79" s="847"/>
      <c r="B79" s="720" t="s">
        <v>23</v>
      </c>
      <c r="C79" s="726" t="s">
        <v>1941</v>
      </c>
      <c r="D79" s="736" t="s">
        <v>3010</v>
      </c>
      <c r="E79" s="723" t="s">
        <v>11</v>
      </c>
      <c r="F79" s="734"/>
      <c r="G79" s="684"/>
      <c r="H79" s="734"/>
      <c r="I79" s="733"/>
      <c r="J79" s="725"/>
    </row>
    <row r="80" spans="1:10">
      <c r="A80" s="847"/>
      <c r="B80" s="720"/>
      <c r="C80" s="726" t="s">
        <v>1921</v>
      </c>
      <c r="D80" s="736" t="s">
        <v>3004</v>
      </c>
      <c r="E80" s="723" t="s">
        <v>11</v>
      </c>
      <c r="F80" s="734"/>
      <c r="G80" s="684"/>
      <c r="H80" s="734"/>
      <c r="I80" s="733"/>
      <c r="J80" s="725"/>
    </row>
    <row r="81" spans="1:10">
      <c r="A81" s="847"/>
      <c r="B81" s="720" t="s">
        <v>23</v>
      </c>
      <c r="C81" s="727" t="s">
        <v>3011</v>
      </c>
      <c r="D81" s="736" t="s">
        <v>3005</v>
      </c>
      <c r="E81" s="723" t="s">
        <v>11</v>
      </c>
      <c r="F81" s="734"/>
      <c r="G81" s="684"/>
      <c r="H81" s="734"/>
      <c r="I81" s="733"/>
      <c r="J81" s="725"/>
    </row>
    <row r="82" spans="1:10" ht="20.25" customHeight="1">
      <c r="A82" s="847">
        <v>8</v>
      </c>
      <c r="B82" s="720" t="s">
        <v>23</v>
      </c>
      <c r="C82" s="721" t="s">
        <v>3012</v>
      </c>
      <c r="D82" s="722"/>
      <c r="E82" s="723" t="s">
        <v>11</v>
      </c>
      <c r="F82" s="734"/>
      <c r="G82" s="728" t="s">
        <v>3013</v>
      </c>
      <c r="H82" s="734"/>
      <c r="I82" s="733" t="s">
        <v>3014</v>
      </c>
      <c r="J82" s="725"/>
    </row>
    <row r="83" spans="1:10">
      <c r="A83" s="847"/>
      <c r="B83" s="720" t="s">
        <v>23</v>
      </c>
      <c r="C83" s="726" t="s">
        <v>1924</v>
      </c>
      <c r="D83" s="722"/>
      <c r="E83" s="723" t="s">
        <v>11</v>
      </c>
      <c r="F83" s="734"/>
      <c r="G83" s="684"/>
      <c r="H83" s="734"/>
      <c r="I83" s="733"/>
      <c r="J83" s="725"/>
    </row>
    <row r="84" spans="1:10">
      <c r="A84" s="847"/>
      <c r="B84" s="720" t="s">
        <v>23</v>
      </c>
      <c r="C84" s="726" t="s">
        <v>1925</v>
      </c>
      <c r="D84" s="722"/>
      <c r="E84" s="723" t="s">
        <v>11</v>
      </c>
      <c r="F84" s="734"/>
      <c r="G84" s="684"/>
      <c r="H84" s="734"/>
      <c r="I84" s="733"/>
      <c r="J84" s="725"/>
    </row>
    <row r="85" spans="1:10">
      <c r="A85" s="847"/>
      <c r="B85" s="720" t="s">
        <v>23</v>
      </c>
      <c r="C85" s="726" t="s">
        <v>1926</v>
      </c>
      <c r="D85" s="722" t="s">
        <v>3015</v>
      </c>
      <c r="E85" s="723" t="s">
        <v>11</v>
      </c>
      <c r="F85" s="734"/>
      <c r="G85" s="684"/>
      <c r="H85" s="734"/>
      <c r="I85" s="733"/>
      <c r="J85" s="725"/>
    </row>
    <row r="86" spans="1:10">
      <c r="A86" s="847"/>
      <c r="B86" s="720" t="s">
        <v>23</v>
      </c>
      <c r="C86" s="726" t="s">
        <v>1927</v>
      </c>
      <c r="D86" s="722" t="s">
        <v>3015</v>
      </c>
      <c r="E86" s="723" t="s">
        <v>11</v>
      </c>
      <c r="F86" s="734"/>
      <c r="G86" s="684"/>
      <c r="H86" s="734"/>
      <c r="I86" s="733"/>
      <c r="J86" s="725"/>
    </row>
    <row r="87" spans="1:10">
      <c r="A87" s="847"/>
      <c r="B87" s="720" t="s">
        <v>23</v>
      </c>
      <c r="C87" s="726" t="s">
        <v>1928</v>
      </c>
      <c r="D87" s="722"/>
      <c r="E87" s="723" t="s">
        <v>11</v>
      </c>
      <c r="F87" s="734"/>
      <c r="G87" s="684"/>
      <c r="H87" s="734"/>
      <c r="I87" s="733"/>
      <c r="J87" s="725"/>
    </row>
    <row r="88" spans="1:10">
      <c r="A88" s="847"/>
      <c r="B88" s="720" t="s">
        <v>23</v>
      </c>
      <c r="C88" s="726" t="s">
        <v>1929</v>
      </c>
      <c r="D88" s="722" t="s">
        <v>3016</v>
      </c>
      <c r="E88" s="723" t="s">
        <v>11</v>
      </c>
      <c r="F88" s="734"/>
      <c r="G88" s="684"/>
      <c r="H88" s="734"/>
      <c r="I88" s="733"/>
      <c r="J88" s="725"/>
    </row>
    <row r="89" spans="1:10">
      <c r="A89" s="847"/>
      <c r="B89" s="720" t="s">
        <v>23</v>
      </c>
      <c r="C89" s="726" t="s">
        <v>1930</v>
      </c>
      <c r="D89" s="722"/>
      <c r="E89" s="723" t="s">
        <v>11</v>
      </c>
      <c r="F89" s="734"/>
      <c r="G89" s="684"/>
      <c r="H89" s="734"/>
      <c r="I89" s="733"/>
      <c r="J89" s="725"/>
    </row>
    <row r="90" spans="1:10">
      <c r="A90" s="847"/>
      <c r="B90" s="720" t="s">
        <v>23</v>
      </c>
      <c r="C90" s="726" t="s">
        <v>1931</v>
      </c>
      <c r="D90" s="722" t="s">
        <v>3016</v>
      </c>
      <c r="E90" s="723" t="s">
        <v>11</v>
      </c>
      <c r="F90" s="734"/>
      <c r="G90" s="684"/>
      <c r="H90" s="734"/>
      <c r="I90" s="733"/>
      <c r="J90" s="725"/>
    </row>
    <row r="91" spans="1:10">
      <c r="A91" s="847"/>
      <c r="B91" s="720" t="s">
        <v>23</v>
      </c>
      <c r="C91" s="726" t="s">
        <v>1932</v>
      </c>
      <c r="D91" s="722" t="s">
        <v>3015</v>
      </c>
      <c r="E91" s="723" t="s">
        <v>11</v>
      </c>
      <c r="F91" s="734"/>
      <c r="G91" s="684"/>
      <c r="H91" s="734"/>
      <c r="I91" s="733"/>
      <c r="J91" s="725"/>
    </row>
    <row r="92" spans="1:10">
      <c r="A92" s="847"/>
      <c r="B92" s="720" t="s">
        <v>23</v>
      </c>
      <c r="C92" s="726" t="s">
        <v>1933</v>
      </c>
      <c r="D92" s="722"/>
      <c r="E92" s="723" t="s">
        <v>11</v>
      </c>
      <c r="F92" s="734"/>
      <c r="G92" s="684"/>
      <c r="H92" s="734"/>
      <c r="I92" s="733"/>
      <c r="J92" s="725"/>
    </row>
    <row r="93" spans="1:10">
      <c r="A93" s="847"/>
      <c r="B93" s="720" t="s">
        <v>23</v>
      </c>
      <c r="C93" s="726" t="s">
        <v>1934</v>
      </c>
      <c r="D93" s="722"/>
      <c r="E93" s="723" t="s">
        <v>11</v>
      </c>
      <c r="F93" s="734"/>
      <c r="G93" s="684"/>
      <c r="H93" s="734"/>
      <c r="I93" s="733"/>
      <c r="J93" s="725"/>
    </row>
    <row r="94" spans="1:10">
      <c r="A94" s="847"/>
      <c r="B94" s="720" t="s">
        <v>23</v>
      </c>
      <c r="C94" s="726" t="s">
        <v>1935</v>
      </c>
      <c r="D94" s="722" t="s">
        <v>3015</v>
      </c>
      <c r="E94" s="723" t="s">
        <v>11</v>
      </c>
      <c r="F94" s="734"/>
      <c r="G94" s="684"/>
      <c r="H94" s="734"/>
      <c r="I94" s="733"/>
      <c r="J94" s="725"/>
    </row>
    <row r="95" spans="1:10">
      <c r="A95" s="847"/>
      <c r="B95" s="720" t="s">
        <v>23</v>
      </c>
      <c r="C95" s="726" t="s">
        <v>1936</v>
      </c>
      <c r="D95" s="722" t="s">
        <v>3015</v>
      </c>
      <c r="E95" s="723" t="s">
        <v>11</v>
      </c>
      <c r="F95" s="734"/>
      <c r="G95" s="684"/>
      <c r="H95" s="734"/>
      <c r="I95" s="733"/>
      <c r="J95" s="725"/>
    </row>
    <row r="96" spans="1:10">
      <c r="A96" s="847"/>
      <c r="B96" s="720" t="s">
        <v>23</v>
      </c>
      <c r="C96" s="726" t="s">
        <v>1937</v>
      </c>
      <c r="D96" s="722"/>
      <c r="E96" s="723" t="s">
        <v>11</v>
      </c>
      <c r="F96" s="734"/>
      <c r="G96" s="684"/>
      <c r="H96" s="734"/>
      <c r="I96" s="733"/>
      <c r="J96" s="725"/>
    </row>
    <row r="97" spans="1:10">
      <c r="A97" s="847"/>
      <c r="B97" s="720" t="s">
        <v>23</v>
      </c>
      <c r="C97" s="726" t="s">
        <v>1938</v>
      </c>
      <c r="D97" s="722" t="s">
        <v>3017</v>
      </c>
      <c r="E97" s="723" t="s">
        <v>11</v>
      </c>
      <c r="F97" s="734"/>
      <c r="G97" s="684"/>
      <c r="H97" s="734"/>
      <c r="I97" s="733"/>
      <c r="J97" s="725"/>
    </row>
    <row r="98" spans="1:10">
      <c r="A98" s="847"/>
      <c r="B98" s="720" t="s">
        <v>23</v>
      </c>
      <c r="C98" s="726" t="s">
        <v>1939</v>
      </c>
      <c r="D98" s="722"/>
      <c r="E98" s="723" t="s">
        <v>11</v>
      </c>
      <c r="F98" s="734"/>
      <c r="G98" s="684"/>
      <c r="H98" s="734"/>
      <c r="I98" s="733"/>
      <c r="J98" s="725"/>
    </row>
    <row r="99" spans="1:10">
      <c r="A99" s="847"/>
      <c r="B99" s="720" t="s">
        <v>23</v>
      </c>
      <c r="C99" s="726" t="s">
        <v>1940</v>
      </c>
      <c r="D99" s="722" t="s">
        <v>3017</v>
      </c>
      <c r="E99" s="723" t="s">
        <v>11</v>
      </c>
      <c r="F99" s="734"/>
      <c r="G99" s="684"/>
      <c r="H99" s="734"/>
      <c r="I99" s="733"/>
      <c r="J99" s="725"/>
    </row>
    <row r="100" spans="1:10">
      <c r="A100" s="847"/>
      <c r="B100" s="720" t="s">
        <v>23</v>
      </c>
      <c r="C100" s="726" t="s">
        <v>1941</v>
      </c>
      <c r="D100" s="737" t="s">
        <v>3015</v>
      </c>
      <c r="E100" s="723" t="s">
        <v>11</v>
      </c>
      <c r="F100" s="734"/>
      <c r="G100" s="684"/>
      <c r="H100" s="734"/>
      <c r="I100" s="733"/>
      <c r="J100" s="725"/>
    </row>
    <row r="101" spans="1:10">
      <c r="A101" s="847"/>
      <c r="B101" s="720" t="s">
        <v>23</v>
      </c>
      <c r="C101" s="726" t="s">
        <v>1921</v>
      </c>
      <c r="D101" s="736" t="s">
        <v>3004</v>
      </c>
      <c r="E101" s="723" t="s">
        <v>11</v>
      </c>
      <c r="F101" s="734"/>
      <c r="G101" s="684"/>
      <c r="H101" s="734"/>
      <c r="I101" s="733"/>
      <c r="J101" s="725"/>
    </row>
    <row r="102" spans="1:10">
      <c r="A102" s="847"/>
      <c r="B102" s="720" t="s">
        <v>23</v>
      </c>
      <c r="C102" s="726" t="s">
        <v>1919</v>
      </c>
      <c r="D102" s="737" t="s">
        <v>2979</v>
      </c>
      <c r="E102" s="723" t="s">
        <v>11</v>
      </c>
      <c r="F102" s="734"/>
      <c r="G102" s="684"/>
      <c r="H102" s="734"/>
      <c r="I102" s="733"/>
      <c r="J102" s="725"/>
    </row>
    <row r="103" spans="1:10">
      <c r="A103" s="848">
        <v>9</v>
      </c>
      <c r="B103" s="720" t="s">
        <v>23</v>
      </c>
      <c r="C103" s="721" t="s">
        <v>3018</v>
      </c>
      <c r="D103" s="722"/>
      <c r="E103" s="723" t="s">
        <v>11</v>
      </c>
      <c r="F103" s="734"/>
      <c r="G103" s="684"/>
      <c r="H103" s="734"/>
      <c r="I103" s="733" t="s">
        <v>3019</v>
      </c>
      <c r="J103" s="725"/>
    </row>
    <row r="104" spans="1:10">
      <c r="A104" s="849"/>
      <c r="B104" s="720" t="s">
        <v>23</v>
      </c>
      <c r="C104" s="726" t="s">
        <v>3020</v>
      </c>
      <c r="D104" s="737"/>
      <c r="E104" s="723" t="s">
        <v>11</v>
      </c>
      <c r="F104" s="734"/>
      <c r="G104" s="684"/>
      <c r="H104" s="734"/>
      <c r="I104" s="733"/>
      <c r="J104" s="725"/>
    </row>
    <row r="105" spans="1:10">
      <c r="A105" s="850"/>
      <c r="B105" s="720" t="s">
        <v>23</v>
      </c>
      <c r="C105" s="726" t="s">
        <v>1919</v>
      </c>
      <c r="D105" s="737" t="s">
        <v>2979</v>
      </c>
      <c r="E105" s="723" t="s">
        <v>11</v>
      </c>
      <c r="F105" s="734"/>
      <c r="G105" s="684"/>
      <c r="H105" s="734"/>
      <c r="I105" s="733"/>
      <c r="J105" s="725"/>
    </row>
    <row r="106" spans="1:10" ht="18" customHeight="1">
      <c r="A106" s="845">
        <v>10</v>
      </c>
      <c r="B106" s="720" t="s">
        <v>23</v>
      </c>
      <c r="C106" s="721" t="s">
        <v>3021</v>
      </c>
      <c r="D106" s="737"/>
      <c r="E106" s="723" t="s">
        <v>11</v>
      </c>
      <c r="F106" s="729"/>
      <c r="G106" s="684" t="s">
        <v>3022</v>
      </c>
      <c r="H106" s="732"/>
      <c r="I106" s="733" t="s">
        <v>3023</v>
      </c>
      <c r="J106" s="725"/>
    </row>
    <row r="107" spans="1:10" ht="18" customHeight="1">
      <c r="A107" s="845"/>
      <c r="B107" s="720" t="s">
        <v>23</v>
      </c>
      <c r="C107" s="727" t="s">
        <v>3024</v>
      </c>
      <c r="D107" s="737" t="s">
        <v>3025</v>
      </c>
      <c r="E107" s="723" t="s">
        <v>11</v>
      </c>
      <c r="F107" s="729"/>
      <c r="G107" s="732"/>
      <c r="H107" s="732"/>
      <c r="I107" s="733"/>
      <c r="J107" s="725"/>
    </row>
    <row r="108" spans="1:10" ht="18" customHeight="1">
      <c r="A108" s="845">
        <v>11</v>
      </c>
      <c r="B108" s="720" t="s">
        <v>23</v>
      </c>
      <c r="C108" s="721" t="s">
        <v>3026</v>
      </c>
      <c r="D108" s="737"/>
      <c r="E108" s="723" t="s">
        <v>11</v>
      </c>
      <c r="F108" s="729"/>
      <c r="G108" s="732"/>
      <c r="H108" s="732"/>
      <c r="I108" s="733" t="s">
        <v>3027</v>
      </c>
      <c r="J108" s="725"/>
    </row>
    <row r="109" spans="1:10" ht="18" customHeight="1">
      <c r="A109" s="845"/>
      <c r="B109" s="720" t="s">
        <v>23</v>
      </c>
      <c r="C109" s="727" t="s">
        <v>3028</v>
      </c>
      <c r="D109" s="737" t="s">
        <v>3025</v>
      </c>
      <c r="E109" s="723" t="s">
        <v>11</v>
      </c>
      <c r="F109" s="729"/>
      <c r="G109" s="732"/>
      <c r="H109" s="732"/>
      <c r="I109" s="733"/>
      <c r="J109" s="725"/>
    </row>
    <row r="110" spans="1:10" ht="18" customHeight="1">
      <c r="A110" s="845"/>
      <c r="B110" s="720" t="s">
        <v>23</v>
      </c>
      <c r="C110" s="727" t="s">
        <v>3024</v>
      </c>
      <c r="D110" s="737" t="s">
        <v>3025</v>
      </c>
      <c r="E110" s="723" t="s">
        <v>11</v>
      </c>
      <c r="F110" s="729"/>
      <c r="G110" s="684"/>
      <c r="H110" s="732"/>
      <c r="I110" s="733"/>
      <c r="J110" s="725"/>
    </row>
    <row r="111" spans="1:10" ht="18" customHeight="1">
      <c r="A111" s="845">
        <v>12</v>
      </c>
      <c r="B111" s="720" t="s">
        <v>23</v>
      </c>
      <c r="C111" s="721" t="s">
        <v>3029</v>
      </c>
      <c r="D111" s="737"/>
      <c r="E111" s="723" t="s">
        <v>11</v>
      </c>
      <c r="F111" s="729"/>
      <c r="G111" s="684" t="s">
        <v>3030</v>
      </c>
      <c r="H111" s="732"/>
      <c r="I111" s="733" t="s">
        <v>3023</v>
      </c>
      <c r="J111" s="725"/>
    </row>
    <row r="112" spans="1:10" ht="18" customHeight="1">
      <c r="A112" s="845"/>
      <c r="B112" s="720" t="s">
        <v>23</v>
      </c>
      <c r="C112" s="727" t="s">
        <v>3024</v>
      </c>
      <c r="D112" s="737" t="s">
        <v>3025</v>
      </c>
      <c r="E112" s="723" t="s">
        <v>11</v>
      </c>
      <c r="F112" s="729"/>
      <c r="G112" s="732"/>
      <c r="H112" s="732"/>
      <c r="I112" s="733"/>
      <c r="J112" s="725"/>
    </row>
    <row r="113" spans="1:10" ht="18" customHeight="1">
      <c r="A113" s="845">
        <v>13</v>
      </c>
      <c r="B113" s="720" t="s">
        <v>23</v>
      </c>
      <c r="C113" s="721" t="s">
        <v>3031</v>
      </c>
      <c r="D113" s="737"/>
      <c r="E113" s="723" t="s">
        <v>11</v>
      </c>
      <c r="F113" s="729"/>
      <c r="G113" s="732"/>
      <c r="H113" s="732"/>
      <c r="I113" s="733" t="s">
        <v>3027</v>
      </c>
      <c r="J113" s="725"/>
    </row>
    <row r="114" spans="1:10" ht="18" customHeight="1">
      <c r="A114" s="845"/>
      <c r="B114" s="720" t="s">
        <v>23</v>
      </c>
      <c r="C114" s="727" t="s">
        <v>3028</v>
      </c>
      <c r="D114" s="737" t="s">
        <v>3025</v>
      </c>
      <c r="E114" s="723" t="s">
        <v>11</v>
      </c>
      <c r="F114" s="729"/>
      <c r="G114" s="732"/>
      <c r="H114" s="732"/>
      <c r="I114" s="733"/>
      <c r="J114" s="725"/>
    </row>
    <row r="115" spans="1:10" ht="18" customHeight="1">
      <c r="A115" s="845"/>
      <c r="B115" s="720" t="s">
        <v>23</v>
      </c>
      <c r="C115" s="727" t="s">
        <v>3024</v>
      </c>
      <c r="D115" s="737" t="s">
        <v>3025</v>
      </c>
      <c r="E115" s="723" t="s">
        <v>11</v>
      </c>
      <c r="F115" s="729"/>
      <c r="G115" s="732"/>
      <c r="H115" s="732"/>
      <c r="I115" s="733"/>
      <c r="J115" s="725"/>
    </row>
    <row r="116" spans="1:10" ht="18" customHeight="1">
      <c r="A116" s="845">
        <v>14</v>
      </c>
      <c r="B116" s="720" t="s">
        <v>23</v>
      </c>
      <c r="C116" s="721" t="s">
        <v>3032</v>
      </c>
      <c r="D116" s="737"/>
      <c r="E116" s="723" t="s">
        <v>11</v>
      </c>
      <c r="F116" s="729"/>
      <c r="G116" s="684" t="s">
        <v>3033</v>
      </c>
      <c r="H116" s="732"/>
      <c r="I116" s="733" t="s">
        <v>3023</v>
      </c>
      <c r="J116" s="725"/>
    </row>
    <row r="117" spans="1:10" ht="18" customHeight="1">
      <c r="A117" s="845"/>
      <c r="B117" s="720" t="s">
        <v>23</v>
      </c>
      <c r="C117" s="727" t="s">
        <v>3024</v>
      </c>
      <c r="D117" s="737" t="s">
        <v>3025</v>
      </c>
      <c r="E117" s="723" t="s">
        <v>11</v>
      </c>
      <c r="F117" s="729"/>
      <c r="G117" s="732"/>
      <c r="H117" s="732"/>
      <c r="I117" s="733"/>
      <c r="J117" s="725"/>
    </row>
    <row r="118" spans="1:10" ht="18" customHeight="1">
      <c r="A118" s="851">
        <v>15</v>
      </c>
      <c r="B118" s="720" t="s">
        <v>23</v>
      </c>
      <c r="C118" s="721" t="s">
        <v>3034</v>
      </c>
      <c r="D118" s="737"/>
      <c r="E118" s="723" t="s">
        <v>11</v>
      </c>
      <c r="F118" s="729"/>
      <c r="G118" s="732"/>
      <c r="H118" s="732"/>
      <c r="I118" s="733" t="s">
        <v>3027</v>
      </c>
      <c r="J118" s="725"/>
    </row>
    <row r="119" spans="1:10" ht="18" customHeight="1">
      <c r="A119" s="851"/>
      <c r="B119" s="720" t="s">
        <v>23</v>
      </c>
      <c r="C119" s="727" t="s">
        <v>3028</v>
      </c>
      <c r="D119" s="737" t="s">
        <v>3025</v>
      </c>
      <c r="E119" s="723" t="s">
        <v>11</v>
      </c>
      <c r="F119" s="729"/>
      <c r="G119" s="732"/>
      <c r="H119" s="732"/>
      <c r="I119" s="733"/>
      <c r="J119" s="725"/>
    </row>
    <row r="120" spans="1:10" ht="18" customHeight="1">
      <c r="A120" s="851"/>
      <c r="B120" s="720" t="s">
        <v>23</v>
      </c>
      <c r="C120" s="727" t="s">
        <v>3024</v>
      </c>
      <c r="D120" s="737" t="s">
        <v>3025</v>
      </c>
      <c r="E120" s="723" t="s">
        <v>11</v>
      </c>
      <c r="F120" s="729"/>
      <c r="G120" s="732"/>
      <c r="H120" s="732"/>
      <c r="I120" s="733"/>
      <c r="J120" s="725"/>
    </row>
    <row r="121" spans="1:10" ht="18" customHeight="1">
      <c r="A121" s="851">
        <v>16</v>
      </c>
      <c r="B121" s="720" t="s">
        <v>23</v>
      </c>
      <c r="C121" s="721" t="s">
        <v>3035</v>
      </c>
      <c r="D121" s="737"/>
      <c r="E121" s="723" t="s">
        <v>11</v>
      </c>
      <c r="F121" s="729"/>
      <c r="G121" s="732"/>
      <c r="H121" s="732"/>
      <c r="I121" s="733" t="s">
        <v>3036</v>
      </c>
      <c r="J121" s="725"/>
    </row>
    <row r="122" spans="1:10" ht="18" customHeight="1">
      <c r="A122" s="851"/>
      <c r="B122" s="720" t="s">
        <v>23</v>
      </c>
      <c r="C122" s="727" t="s">
        <v>3037</v>
      </c>
      <c r="D122" s="737" t="s">
        <v>3038</v>
      </c>
      <c r="E122" s="723" t="s">
        <v>11</v>
      </c>
      <c r="F122" s="729"/>
      <c r="G122" s="732"/>
      <c r="H122" s="732"/>
      <c r="I122" s="733"/>
      <c r="J122" s="725"/>
    </row>
    <row r="123" spans="1:10" ht="18" customHeight="1">
      <c r="A123" s="851"/>
      <c r="B123" s="720" t="s">
        <v>23</v>
      </c>
      <c r="C123" s="727" t="s">
        <v>3024</v>
      </c>
      <c r="D123" s="722" t="s">
        <v>3025</v>
      </c>
      <c r="E123" s="723" t="s">
        <v>11</v>
      </c>
      <c r="F123" s="729"/>
      <c r="G123" s="732"/>
      <c r="H123" s="732"/>
      <c r="I123" s="733"/>
      <c r="J123" s="725"/>
    </row>
    <row r="124" spans="1:10" ht="17.45" customHeight="1">
      <c r="A124" s="847">
        <v>17</v>
      </c>
      <c r="B124" s="720" t="s">
        <v>23</v>
      </c>
      <c r="C124" s="721" t="s">
        <v>3039</v>
      </c>
      <c r="D124" s="722"/>
      <c r="E124" s="723" t="s">
        <v>11</v>
      </c>
      <c r="F124" s="734"/>
      <c r="G124" s="728" t="s">
        <v>3040</v>
      </c>
      <c r="H124" s="734"/>
      <c r="I124" s="733" t="s">
        <v>3023</v>
      </c>
      <c r="J124" s="725"/>
    </row>
    <row r="125" spans="1:10" ht="17.45" customHeight="1">
      <c r="A125" s="847"/>
      <c r="B125" s="720" t="s">
        <v>23</v>
      </c>
      <c r="C125" s="727" t="s">
        <v>3024</v>
      </c>
      <c r="D125" s="722" t="s">
        <v>3025</v>
      </c>
      <c r="E125" s="723" t="s">
        <v>11</v>
      </c>
      <c r="F125" s="734"/>
      <c r="G125" s="734"/>
      <c r="H125" s="734"/>
      <c r="I125" s="738"/>
      <c r="J125" s="725"/>
    </row>
    <row r="126" spans="1:10" ht="17.45" customHeight="1">
      <c r="A126" s="847">
        <v>18</v>
      </c>
      <c r="B126" s="720" t="s">
        <v>23</v>
      </c>
      <c r="C126" s="721" t="s">
        <v>3041</v>
      </c>
      <c r="D126" s="722"/>
      <c r="E126" s="723" t="s">
        <v>11</v>
      </c>
      <c r="F126" s="734"/>
      <c r="G126" s="734"/>
      <c r="H126" s="734"/>
      <c r="I126" s="733" t="s">
        <v>3027</v>
      </c>
      <c r="J126" s="725"/>
    </row>
    <row r="127" spans="1:10" ht="17.45" customHeight="1">
      <c r="A127" s="847"/>
      <c r="B127" s="720" t="s">
        <v>23</v>
      </c>
      <c r="C127" s="727" t="s">
        <v>3028</v>
      </c>
      <c r="D127" s="722" t="s">
        <v>3025</v>
      </c>
      <c r="E127" s="723" t="s">
        <v>11</v>
      </c>
      <c r="F127" s="734"/>
      <c r="G127" s="734"/>
      <c r="H127" s="734"/>
      <c r="I127" s="738"/>
      <c r="J127" s="725"/>
    </row>
    <row r="128" spans="1:10" ht="17.45" customHeight="1">
      <c r="A128" s="847"/>
      <c r="B128" s="720" t="s">
        <v>23</v>
      </c>
      <c r="C128" s="727" t="s">
        <v>3024</v>
      </c>
      <c r="D128" s="722" t="s">
        <v>3025</v>
      </c>
      <c r="E128" s="723" t="s">
        <v>11</v>
      </c>
      <c r="F128" s="734"/>
      <c r="G128" s="734"/>
      <c r="H128" s="734"/>
      <c r="I128" s="738"/>
      <c r="J128" s="725"/>
    </row>
    <row r="129" spans="1:10" ht="18" customHeight="1">
      <c r="A129" s="852">
        <v>19</v>
      </c>
      <c r="B129" s="720" t="s">
        <v>23</v>
      </c>
      <c r="C129" s="721" t="s">
        <v>3042</v>
      </c>
      <c r="D129" s="722"/>
      <c r="E129" s="723" t="s">
        <v>11</v>
      </c>
      <c r="F129" s="729"/>
      <c r="G129" s="684" t="s">
        <v>3043</v>
      </c>
      <c r="H129" s="732"/>
      <c r="I129" s="733" t="s">
        <v>3023</v>
      </c>
      <c r="J129" s="725"/>
    </row>
    <row r="130" spans="1:10" ht="18" customHeight="1">
      <c r="A130" s="853"/>
      <c r="B130" s="720" t="s">
        <v>23</v>
      </c>
      <c r="C130" s="726" t="s">
        <v>1919</v>
      </c>
      <c r="D130" s="722" t="s">
        <v>3025</v>
      </c>
      <c r="E130" s="723" t="s">
        <v>11</v>
      </c>
      <c r="F130" s="729"/>
      <c r="G130" s="732"/>
      <c r="H130" s="732"/>
      <c r="I130" s="733"/>
      <c r="J130" s="725"/>
    </row>
    <row r="131" spans="1:10" ht="18" customHeight="1">
      <c r="A131" s="852">
        <v>20</v>
      </c>
      <c r="B131" s="720" t="s">
        <v>23</v>
      </c>
      <c r="C131" s="721" t="s">
        <v>3044</v>
      </c>
      <c r="D131" s="722"/>
      <c r="E131" s="723" t="s">
        <v>11</v>
      </c>
      <c r="F131" s="729"/>
      <c r="G131" s="732"/>
      <c r="H131" s="732"/>
      <c r="I131" s="733" t="s">
        <v>3027</v>
      </c>
      <c r="J131" s="725"/>
    </row>
    <row r="132" spans="1:10" ht="18" customHeight="1">
      <c r="A132" s="854"/>
      <c r="B132" s="720" t="s">
        <v>23</v>
      </c>
      <c r="C132" s="727" t="s">
        <v>3028</v>
      </c>
      <c r="D132" s="722" t="s">
        <v>3025</v>
      </c>
      <c r="E132" s="723" t="s">
        <v>11</v>
      </c>
      <c r="F132" s="729"/>
      <c r="G132" s="732"/>
      <c r="H132" s="732"/>
      <c r="I132" s="733"/>
      <c r="J132" s="725"/>
    </row>
    <row r="133" spans="1:10" ht="18" customHeight="1">
      <c r="A133" s="853"/>
      <c r="B133" s="720" t="s">
        <v>23</v>
      </c>
      <c r="C133" s="726" t="s">
        <v>1919</v>
      </c>
      <c r="D133" s="722" t="s">
        <v>3025</v>
      </c>
      <c r="E133" s="723" t="s">
        <v>11</v>
      </c>
      <c r="F133" s="729"/>
      <c r="G133" s="732"/>
      <c r="H133" s="732"/>
      <c r="I133" s="733"/>
      <c r="J133" s="725"/>
    </row>
    <row r="134" spans="1:10" ht="18" customHeight="1">
      <c r="A134" s="845">
        <v>21</v>
      </c>
      <c r="B134" s="720" t="s">
        <v>23</v>
      </c>
      <c r="C134" s="721" t="s">
        <v>3045</v>
      </c>
      <c r="D134" s="722"/>
      <c r="E134" s="723" t="s">
        <v>11</v>
      </c>
      <c r="F134" s="729"/>
      <c r="G134" s="732"/>
      <c r="H134" s="732"/>
      <c r="I134" s="733" t="s">
        <v>3046</v>
      </c>
      <c r="J134" s="725"/>
    </row>
    <row r="135" spans="1:10" ht="18" customHeight="1">
      <c r="A135" s="845"/>
      <c r="B135" s="720" t="s">
        <v>23</v>
      </c>
      <c r="C135" s="726" t="s">
        <v>1919</v>
      </c>
      <c r="D135" s="722" t="s">
        <v>3025</v>
      </c>
      <c r="E135" s="723" t="s">
        <v>11</v>
      </c>
      <c r="F135" s="729"/>
      <c r="G135" s="732"/>
      <c r="H135" s="732"/>
      <c r="I135" s="733"/>
      <c r="J135" s="725"/>
    </row>
    <row r="136" spans="1:10" ht="18" customHeight="1">
      <c r="A136" s="845">
        <v>22</v>
      </c>
      <c r="B136" s="720" t="s">
        <v>23</v>
      </c>
      <c r="C136" s="721" t="s">
        <v>3047</v>
      </c>
      <c r="D136" s="722"/>
      <c r="E136" s="723" t="s">
        <v>11</v>
      </c>
      <c r="F136" s="729"/>
      <c r="G136" s="732"/>
      <c r="H136" s="732"/>
      <c r="I136" s="733"/>
      <c r="J136" s="725"/>
    </row>
    <row r="137" spans="1:10" ht="18" customHeight="1">
      <c r="A137" s="845"/>
      <c r="B137" s="720" t="s">
        <v>23</v>
      </c>
      <c r="C137" s="726" t="s">
        <v>2258</v>
      </c>
      <c r="D137" s="722"/>
      <c r="E137" s="723" t="s">
        <v>11</v>
      </c>
      <c r="F137" s="729"/>
      <c r="G137" s="732"/>
      <c r="H137" s="732"/>
      <c r="I137" s="733"/>
      <c r="J137" s="725"/>
    </row>
    <row r="138" spans="1:10" ht="18" customHeight="1">
      <c r="A138" s="845"/>
      <c r="B138" s="720" t="s">
        <v>23</v>
      </c>
      <c r="C138" s="726" t="s">
        <v>2257</v>
      </c>
      <c r="D138" s="722"/>
      <c r="E138" s="723" t="s">
        <v>11</v>
      </c>
      <c r="F138" s="729"/>
      <c r="G138" s="732"/>
      <c r="H138" s="732"/>
      <c r="I138" s="733"/>
      <c r="J138" s="725"/>
    </row>
    <row r="139" spans="1:10" ht="18" customHeight="1">
      <c r="A139" s="845"/>
      <c r="B139" s="720" t="s">
        <v>23</v>
      </c>
      <c r="C139" s="726" t="s">
        <v>2256</v>
      </c>
      <c r="D139" s="722" t="s">
        <v>3048</v>
      </c>
      <c r="E139" s="723" t="s">
        <v>11</v>
      </c>
      <c r="F139" s="729"/>
      <c r="G139" s="732"/>
      <c r="H139" s="732"/>
      <c r="I139" s="733"/>
      <c r="J139" s="725"/>
    </row>
    <row r="140" spans="1:10" ht="18" customHeight="1">
      <c r="A140" s="845"/>
      <c r="B140" s="720" t="s">
        <v>23</v>
      </c>
      <c r="C140" s="726" t="s">
        <v>2255</v>
      </c>
      <c r="D140" s="722" t="s">
        <v>3049</v>
      </c>
      <c r="E140" s="723" t="s">
        <v>11</v>
      </c>
      <c r="F140" s="729"/>
      <c r="G140" s="732"/>
      <c r="H140" s="732"/>
      <c r="I140" s="733"/>
      <c r="J140" s="725"/>
    </row>
    <row r="141" spans="1:10" ht="18" customHeight="1">
      <c r="A141" s="845"/>
      <c r="B141" s="720" t="s">
        <v>23</v>
      </c>
      <c r="C141" s="726" t="s">
        <v>1919</v>
      </c>
      <c r="D141" s="722" t="s">
        <v>3025</v>
      </c>
      <c r="E141" s="723" t="s">
        <v>11</v>
      </c>
      <c r="F141" s="729"/>
      <c r="G141" s="732"/>
      <c r="H141" s="732"/>
      <c r="I141" s="733"/>
      <c r="J141" s="725"/>
    </row>
    <row r="142" spans="1:10" ht="18" customHeight="1">
      <c r="A142" s="845">
        <v>23</v>
      </c>
      <c r="B142" s="720" t="s">
        <v>23</v>
      </c>
      <c r="C142" s="721" t="s">
        <v>3050</v>
      </c>
      <c r="D142" s="722"/>
      <c r="E142" s="723" t="s">
        <v>11</v>
      </c>
      <c r="F142" s="729"/>
      <c r="G142" s="732"/>
      <c r="H142" s="732"/>
      <c r="I142" s="733" t="s">
        <v>3051</v>
      </c>
      <c r="J142" s="725"/>
    </row>
    <row r="143" spans="1:10" ht="18" customHeight="1">
      <c r="A143" s="845"/>
      <c r="B143" s="720" t="s">
        <v>23</v>
      </c>
      <c r="C143" s="727" t="s">
        <v>2978</v>
      </c>
      <c r="D143" s="722" t="s">
        <v>2979</v>
      </c>
      <c r="E143" s="723" t="s">
        <v>11</v>
      </c>
      <c r="F143" s="729"/>
      <c r="G143" s="732"/>
      <c r="H143" s="732"/>
      <c r="I143" s="733"/>
      <c r="J143" s="725"/>
    </row>
    <row r="144" spans="1:10" ht="18" customHeight="1">
      <c r="A144" s="845">
        <v>24</v>
      </c>
      <c r="B144" s="720" t="s">
        <v>23</v>
      </c>
      <c r="C144" s="721" t="s">
        <v>3052</v>
      </c>
      <c r="D144" s="722"/>
      <c r="E144" s="723" t="s">
        <v>11</v>
      </c>
      <c r="F144" s="731"/>
      <c r="G144" s="684" t="s">
        <v>3022</v>
      </c>
      <c r="H144" s="732"/>
      <c r="I144" s="733" t="s">
        <v>3053</v>
      </c>
      <c r="J144" s="725"/>
    </row>
    <row r="145" spans="1:10" ht="18" customHeight="1">
      <c r="A145" s="845"/>
      <c r="B145" s="720" t="s">
        <v>23</v>
      </c>
      <c r="C145" s="727" t="s">
        <v>2978</v>
      </c>
      <c r="D145" s="722" t="s">
        <v>2979</v>
      </c>
      <c r="E145" s="723" t="s">
        <v>11</v>
      </c>
      <c r="F145" s="731"/>
      <c r="G145" s="732"/>
      <c r="H145" s="732"/>
      <c r="I145" s="733"/>
      <c r="J145" s="725"/>
    </row>
    <row r="146" spans="1:10" ht="18" customHeight="1">
      <c r="A146" s="845">
        <v>25</v>
      </c>
      <c r="B146" s="720" t="s">
        <v>23</v>
      </c>
      <c r="C146" s="721" t="s">
        <v>3054</v>
      </c>
      <c r="D146" s="722"/>
      <c r="E146" s="723" t="s">
        <v>11</v>
      </c>
      <c r="F146" s="731"/>
      <c r="G146" s="732"/>
      <c r="H146" s="732"/>
      <c r="I146" s="733" t="s">
        <v>3055</v>
      </c>
      <c r="J146" s="725"/>
    </row>
    <row r="147" spans="1:10" ht="18" customHeight="1">
      <c r="A147" s="845"/>
      <c r="B147" s="720" t="s">
        <v>23</v>
      </c>
      <c r="C147" s="727" t="s">
        <v>3056</v>
      </c>
      <c r="D147" s="722" t="s">
        <v>2979</v>
      </c>
      <c r="E147" s="723" t="s">
        <v>11</v>
      </c>
      <c r="F147" s="731"/>
      <c r="G147" s="732"/>
      <c r="H147" s="732"/>
      <c r="I147" s="733"/>
      <c r="J147" s="725"/>
    </row>
    <row r="148" spans="1:10" ht="18" customHeight="1">
      <c r="A148" s="845"/>
      <c r="B148" s="720" t="s">
        <v>23</v>
      </c>
      <c r="C148" s="726" t="s">
        <v>1919</v>
      </c>
      <c r="D148" s="722" t="s">
        <v>2979</v>
      </c>
      <c r="E148" s="723" t="s">
        <v>11</v>
      </c>
      <c r="F148" s="731"/>
      <c r="G148" s="684"/>
      <c r="H148" s="732"/>
      <c r="I148" s="733"/>
      <c r="J148" s="725"/>
    </row>
    <row r="149" spans="1:10" ht="18" customHeight="1">
      <c r="A149" s="845">
        <v>26</v>
      </c>
      <c r="B149" s="720" t="s">
        <v>23</v>
      </c>
      <c r="C149" s="721" t="s">
        <v>3057</v>
      </c>
      <c r="D149" s="722"/>
      <c r="E149" s="723" t="s">
        <v>11</v>
      </c>
      <c r="F149" s="729"/>
      <c r="G149" s="684" t="s">
        <v>3058</v>
      </c>
      <c r="H149" s="732"/>
      <c r="I149" s="733" t="s">
        <v>3053</v>
      </c>
      <c r="J149" s="725"/>
    </row>
    <row r="150" spans="1:10" ht="18" customHeight="1">
      <c r="A150" s="845"/>
      <c r="B150" s="720" t="s">
        <v>23</v>
      </c>
      <c r="C150" s="727" t="s">
        <v>2978</v>
      </c>
      <c r="D150" s="722" t="s">
        <v>2979</v>
      </c>
      <c r="E150" s="723" t="s">
        <v>11</v>
      </c>
      <c r="F150" s="729"/>
      <c r="G150" s="732"/>
      <c r="H150" s="732"/>
      <c r="I150" s="733"/>
      <c r="J150" s="725"/>
    </row>
    <row r="151" spans="1:10" ht="18" customHeight="1">
      <c r="A151" s="845">
        <v>27</v>
      </c>
      <c r="B151" s="720" t="s">
        <v>23</v>
      </c>
      <c r="C151" s="721" t="s">
        <v>3059</v>
      </c>
      <c r="D151" s="722"/>
      <c r="E151" s="723" t="s">
        <v>11</v>
      </c>
      <c r="F151" s="729"/>
      <c r="G151" s="732"/>
      <c r="H151" s="732"/>
      <c r="I151" s="733" t="s">
        <v>3055</v>
      </c>
      <c r="J151" s="725"/>
    </row>
    <row r="152" spans="1:10" ht="18" customHeight="1">
      <c r="A152" s="845"/>
      <c r="B152" s="720" t="s">
        <v>23</v>
      </c>
      <c r="C152" s="727" t="s">
        <v>3056</v>
      </c>
      <c r="D152" s="722" t="s">
        <v>2979</v>
      </c>
      <c r="E152" s="723" t="s">
        <v>11</v>
      </c>
      <c r="F152" s="729"/>
      <c r="G152" s="732"/>
      <c r="H152" s="732"/>
      <c r="I152" s="733"/>
      <c r="J152" s="725"/>
    </row>
    <row r="153" spans="1:10" ht="18" customHeight="1">
      <c r="A153" s="845"/>
      <c r="B153" s="720" t="s">
        <v>23</v>
      </c>
      <c r="C153" s="726" t="s">
        <v>1919</v>
      </c>
      <c r="D153" s="722" t="s">
        <v>2979</v>
      </c>
      <c r="E153" s="723" t="s">
        <v>11</v>
      </c>
      <c r="F153" s="729"/>
      <c r="G153" s="732"/>
      <c r="H153" s="732"/>
      <c r="I153" s="733"/>
      <c r="J153" s="725"/>
    </row>
    <row r="154" spans="1:10" ht="18" customHeight="1">
      <c r="A154" s="845">
        <v>28</v>
      </c>
      <c r="B154" s="720" t="s">
        <v>23</v>
      </c>
      <c r="C154" s="721" t="s">
        <v>3060</v>
      </c>
      <c r="D154" s="722"/>
      <c r="E154" s="723" t="s">
        <v>11</v>
      </c>
      <c r="F154" s="729"/>
      <c r="G154" s="684" t="s">
        <v>3061</v>
      </c>
      <c r="H154" s="732"/>
      <c r="I154" s="733" t="s">
        <v>3053</v>
      </c>
      <c r="J154" s="725"/>
    </row>
    <row r="155" spans="1:10" ht="18" customHeight="1">
      <c r="A155" s="845"/>
      <c r="B155" s="720" t="s">
        <v>23</v>
      </c>
      <c r="C155" s="726" t="s">
        <v>1919</v>
      </c>
      <c r="D155" s="722" t="s">
        <v>2979</v>
      </c>
      <c r="E155" s="723" t="s">
        <v>11</v>
      </c>
      <c r="F155" s="729"/>
      <c r="G155" s="732"/>
      <c r="H155" s="732"/>
      <c r="I155" s="733"/>
      <c r="J155" s="725"/>
    </row>
    <row r="156" spans="1:10" ht="18" customHeight="1">
      <c r="A156" s="845">
        <v>29</v>
      </c>
      <c r="B156" s="720" t="s">
        <v>23</v>
      </c>
      <c r="C156" s="721" t="s">
        <v>3062</v>
      </c>
      <c r="D156" s="722"/>
      <c r="E156" s="723" t="s">
        <v>11</v>
      </c>
      <c r="F156" s="729"/>
      <c r="G156" s="732"/>
      <c r="H156" s="732"/>
      <c r="I156" s="733" t="s">
        <v>3063</v>
      </c>
      <c r="J156" s="725"/>
    </row>
    <row r="157" spans="1:10" ht="18" customHeight="1">
      <c r="A157" s="845"/>
      <c r="B157" s="720" t="s">
        <v>23</v>
      </c>
      <c r="C157" s="727" t="s">
        <v>3056</v>
      </c>
      <c r="D157" s="722" t="s">
        <v>2979</v>
      </c>
      <c r="E157" s="723" t="s">
        <v>11</v>
      </c>
      <c r="F157" s="729"/>
      <c r="G157" s="732"/>
      <c r="H157" s="732"/>
      <c r="I157" s="733"/>
      <c r="J157" s="725"/>
    </row>
    <row r="158" spans="1:10" ht="18" customHeight="1">
      <c r="A158" s="845"/>
      <c r="B158" s="720" t="s">
        <v>23</v>
      </c>
      <c r="C158" s="726" t="s">
        <v>1919</v>
      </c>
      <c r="D158" s="722" t="s">
        <v>2979</v>
      </c>
      <c r="E158" s="723" t="s">
        <v>11</v>
      </c>
      <c r="F158" s="729"/>
      <c r="G158" s="732"/>
      <c r="H158" s="732"/>
      <c r="I158" s="733"/>
      <c r="J158" s="725"/>
    </row>
    <row r="159" spans="1:10" ht="18" customHeight="1">
      <c r="A159" s="845">
        <v>30</v>
      </c>
      <c r="B159" s="720" t="s">
        <v>23</v>
      </c>
      <c r="C159" s="721" t="s">
        <v>3064</v>
      </c>
      <c r="D159" s="722"/>
      <c r="E159" s="723" t="s">
        <v>11</v>
      </c>
      <c r="F159" s="729"/>
      <c r="G159" s="732"/>
      <c r="H159" s="732"/>
      <c r="I159" s="733" t="s">
        <v>3065</v>
      </c>
      <c r="J159" s="725"/>
    </row>
    <row r="160" spans="1:10" ht="18" customHeight="1">
      <c r="A160" s="845"/>
      <c r="B160" s="720" t="s">
        <v>23</v>
      </c>
      <c r="C160" s="727" t="s">
        <v>3066</v>
      </c>
      <c r="D160" s="722" t="s">
        <v>3067</v>
      </c>
      <c r="E160" s="723" t="s">
        <v>11</v>
      </c>
      <c r="F160" s="729"/>
      <c r="G160" s="732"/>
      <c r="H160" s="732"/>
      <c r="I160" s="733"/>
      <c r="J160" s="725"/>
    </row>
    <row r="161" spans="1:10" ht="18" customHeight="1">
      <c r="A161" s="845"/>
      <c r="B161" s="720" t="s">
        <v>23</v>
      </c>
      <c r="C161" s="726" t="s">
        <v>1919</v>
      </c>
      <c r="D161" s="722" t="s">
        <v>2979</v>
      </c>
      <c r="E161" s="723" t="s">
        <v>11</v>
      </c>
      <c r="F161" s="729"/>
      <c r="G161" s="732"/>
      <c r="H161" s="732"/>
      <c r="I161" s="733"/>
      <c r="J161" s="725"/>
    </row>
    <row r="162" spans="1:10" ht="18" customHeight="1">
      <c r="A162" s="845">
        <v>31</v>
      </c>
      <c r="B162" s="720" t="s">
        <v>23</v>
      </c>
      <c r="C162" s="721" t="s">
        <v>3068</v>
      </c>
      <c r="D162" s="722"/>
      <c r="E162" s="723" t="s">
        <v>11</v>
      </c>
      <c r="F162" s="729"/>
      <c r="G162" s="728" t="s">
        <v>3069</v>
      </c>
      <c r="H162" s="732"/>
      <c r="I162" s="733" t="s">
        <v>3053</v>
      </c>
      <c r="J162" s="725"/>
    </row>
    <row r="163" spans="1:10" ht="18" customHeight="1">
      <c r="A163" s="845"/>
      <c r="B163" s="720" t="s">
        <v>23</v>
      </c>
      <c r="C163" s="726" t="s">
        <v>1919</v>
      </c>
      <c r="D163" s="722" t="s">
        <v>2979</v>
      </c>
      <c r="E163" s="723" t="s">
        <v>11</v>
      </c>
      <c r="F163" s="729"/>
      <c r="G163" s="734"/>
      <c r="H163" s="732"/>
      <c r="I163" s="733"/>
      <c r="J163" s="725"/>
    </row>
    <row r="164" spans="1:10" ht="18" customHeight="1">
      <c r="A164" s="845">
        <v>32</v>
      </c>
      <c r="B164" s="720" t="s">
        <v>23</v>
      </c>
      <c r="C164" s="721" t="s">
        <v>3070</v>
      </c>
      <c r="D164" s="722"/>
      <c r="E164" s="723" t="s">
        <v>11</v>
      </c>
      <c r="F164" s="729"/>
      <c r="G164" s="734"/>
      <c r="H164" s="732"/>
      <c r="I164" s="733" t="s">
        <v>3055</v>
      </c>
      <c r="J164" s="725"/>
    </row>
    <row r="165" spans="1:10" ht="18" customHeight="1">
      <c r="A165" s="845"/>
      <c r="B165" s="720" t="s">
        <v>23</v>
      </c>
      <c r="C165" s="727" t="s">
        <v>3056</v>
      </c>
      <c r="D165" s="722" t="s">
        <v>2979</v>
      </c>
      <c r="E165" s="723" t="s">
        <v>11</v>
      </c>
      <c r="F165" s="729"/>
      <c r="G165" s="734"/>
      <c r="H165" s="732"/>
      <c r="I165" s="733"/>
      <c r="J165" s="725"/>
    </row>
    <row r="166" spans="1:10" ht="18" customHeight="1">
      <c r="A166" s="845"/>
      <c r="B166" s="720" t="s">
        <v>23</v>
      </c>
      <c r="C166" s="726" t="s">
        <v>1919</v>
      </c>
      <c r="D166" s="722" t="s">
        <v>2979</v>
      </c>
      <c r="E166" s="723" t="s">
        <v>11</v>
      </c>
      <c r="F166" s="729"/>
      <c r="G166" s="734"/>
      <c r="H166" s="732"/>
      <c r="I166" s="733"/>
      <c r="J166" s="725"/>
    </row>
    <row r="167" spans="1:10" ht="18" customHeight="1">
      <c r="A167" s="845">
        <v>33</v>
      </c>
      <c r="B167" s="720" t="s">
        <v>23</v>
      </c>
      <c r="C167" s="721" t="s">
        <v>3071</v>
      </c>
      <c r="D167" s="722"/>
      <c r="E167" s="723" t="s">
        <v>11</v>
      </c>
      <c r="F167" s="729"/>
      <c r="G167" s="684" t="s">
        <v>3072</v>
      </c>
      <c r="H167" s="732"/>
      <c r="I167" s="733" t="s">
        <v>3053</v>
      </c>
      <c r="J167" s="725"/>
    </row>
    <row r="168" spans="1:10" ht="18" customHeight="1">
      <c r="A168" s="845"/>
      <c r="B168" s="720" t="s">
        <v>23</v>
      </c>
      <c r="C168" s="726" t="s">
        <v>1919</v>
      </c>
      <c r="D168" s="722" t="s">
        <v>2979</v>
      </c>
      <c r="E168" s="723" t="s">
        <v>11</v>
      </c>
      <c r="F168" s="729"/>
      <c r="G168" s="732"/>
      <c r="H168" s="732"/>
      <c r="I168" s="733"/>
      <c r="J168" s="725"/>
    </row>
    <row r="169" spans="1:10" ht="18" customHeight="1">
      <c r="A169" s="845">
        <v>34</v>
      </c>
      <c r="B169" s="720" t="s">
        <v>23</v>
      </c>
      <c r="C169" s="721" t="s">
        <v>3073</v>
      </c>
      <c r="D169" s="722"/>
      <c r="E169" s="723" t="s">
        <v>11</v>
      </c>
      <c r="F169" s="729"/>
      <c r="G169" s="732"/>
      <c r="H169" s="732"/>
      <c r="I169" s="733" t="s">
        <v>3055</v>
      </c>
      <c r="J169" s="725"/>
    </row>
    <row r="170" spans="1:10" ht="18" customHeight="1">
      <c r="A170" s="845"/>
      <c r="B170" s="720" t="s">
        <v>23</v>
      </c>
      <c r="C170" s="727" t="s">
        <v>3056</v>
      </c>
      <c r="D170" s="722" t="s">
        <v>2979</v>
      </c>
      <c r="E170" s="723" t="s">
        <v>11</v>
      </c>
      <c r="F170" s="729"/>
      <c r="G170" s="732"/>
      <c r="H170" s="732"/>
      <c r="I170" s="733"/>
      <c r="J170" s="725"/>
    </row>
    <row r="171" spans="1:10" ht="18" customHeight="1">
      <c r="A171" s="845"/>
      <c r="B171" s="720" t="s">
        <v>23</v>
      </c>
      <c r="C171" s="726" t="s">
        <v>1919</v>
      </c>
      <c r="D171" s="722" t="s">
        <v>2979</v>
      </c>
      <c r="E171" s="723" t="s">
        <v>11</v>
      </c>
      <c r="F171" s="729"/>
      <c r="G171" s="732"/>
      <c r="H171" s="732"/>
      <c r="I171" s="733"/>
      <c r="J171" s="725"/>
    </row>
    <row r="172" spans="1:10" ht="17.45" customHeight="1">
      <c r="A172" s="848">
        <v>35</v>
      </c>
      <c r="B172" s="720" t="s">
        <v>23</v>
      </c>
      <c r="C172" s="721" t="s">
        <v>3074</v>
      </c>
      <c r="D172" s="722"/>
      <c r="E172" s="723" t="s">
        <v>11</v>
      </c>
      <c r="F172" s="734"/>
      <c r="G172" s="734"/>
      <c r="H172" s="734"/>
      <c r="I172" s="733" t="s">
        <v>3075</v>
      </c>
      <c r="J172" s="725"/>
    </row>
    <row r="173" spans="1:10" ht="17.45" customHeight="1">
      <c r="A173" s="850"/>
      <c r="B173" s="720" t="s">
        <v>23</v>
      </c>
      <c r="C173" s="727" t="s">
        <v>2978</v>
      </c>
      <c r="D173" s="722" t="s">
        <v>2979</v>
      </c>
      <c r="E173" s="723" t="s">
        <v>11</v>
      </c>
      <c r="F173" s="734"/>
      <c r="G173" s="734"/>
      <c r="H173" s="734"/>
      <c r="I173" s="738"/>
      <c r="J173" s="725"/>
    </row>
    <row r="174" spans="1:10" ht="17.45" customHeight="1">
      <c r="A174" s="848">
        <v>36</v>
      </c>
      <c r="B174" s="720" t="s">
        <v>23</v>
      </c>
      <c r="C174" s="721" t="s">
        <v>3076</v>
      </c>
      <c r="D174" s="722"/>
      <c r="E174" s="723" t="s">
        <v>11</v>
      </c>
      <c r="F174" s="734"/>
      <c r="G174" s="734"/>
      <c r="H174" s="734"/>
      <c r="I174" s="738"/>
      <c r="J174" s="725"/>
    </row>
    <row r="175" spans="1:10" ht="17.45" customHeight="1">
      <c r="A175" s="849"/>
      <c r="B175" s="720" t="s">
        <v>23</v>
      </c>
      <c r="C175" s="726" t="s">
        <v>3077</v>
      </c>
      <c r="D175" s="722"/>
      <c r="E175" s="723" t="s">
        <v>11</v>
      </c>
      <c r="F175" s="734"/>
      <c r="G175" s="734"/>
      <c r="H175" s="734"/>
      <c r="I175" s="738"/>
      <c r="J175" s="725"/>
    </row>
    <row r="176" spans="1:10" ht="17.45" customHeight="1">
      <c r="A176" s="849"/>
      <c r="B176" s="720" t="s">
        <v>23</v>
      </c>
      <c r="C176" s="726" t="s">
        <v>3078</v>
      </c>
      <c r="D176" s="722"/>
      <c r="E176" s="723" t="s">
        <v>11</v>
      </c>
      <c r="F176" s="734"/>
      <c r="G176" s="734"/>
      <c r="H176" s="734"/>
      <c r="I176" s="738"/>
      <c r="J176" s="725"/>
    </row>
    <row r="177" spans="1:10" ht="17.45" customHeight="1">
      <c r="A177" s="849"/>
      <c r="B177" s="720" t="s">
        <v>23</v>
      </c>
      <c r="C177" s="726" t="s">
        <v>3079</v>
      </c>
      <c r="D177" s="722" t="s">
        <v>3080</v>
      </c>
      <c r="E177" s="723" t="s">
        <v>11</v>
      </c>
      <c r="F177" s="734"/>
      <c r="G177" s="734"/>
      <c r="H177" s="734"/>
      <c r="I177" s="738"/>
      <c r="J177" s="725"/>
    </row>
    <row r="178" spans="1:10" ht="17.45" customHeight="1">
      <c r="A178" s="849"/>
      <c r="B178" s="720" t="s">
        <v>23</v>
      </c>
      <c r="C178" s="726" t="s">
        <v>3081</v>
      </c>
      <c r="D178" s="722" t="s">
        <v>3082</v>
      </c>
      <c r="E178" s="723" t="s">
        <v>11</v>
      </c>
      <c r="F178" s="734"/>
      <c r="G178" s="734"/>
      <c r="H178" s="734"/>
      <c r="I178" s="738"/>
      <c r="J178" s="725"/>
    </row>
    <row r="179" spans="1:10" ht="17.45" customHeight="1">
      <c r="A179" s="850"/>
      <c r="B179" s="720" t="s">
        <v>23</v>
      </c>
      <c r="C179" s="726" t="s">
        <v>2978</v>
      </c>
      <c r="D179" s="722" t="s">
        <v>2979</v>
      </c>
      <c r="E179" s="723" t="s">
        <v>11</v>
      </c>
      <c r="F179" s="734"/>
      <c r="G179" s="734"/>
      <c r="H179" s="734"/>
      <c r="I179" s="738"/>
      <c r="J179" s="725"/>
    </row>
    <row r="180" spans="1:10" ht="17.45" customHeight="1">
      <c r="A180" s="848">
        <v>37</v>
      </c>
      <c r="B180" s="720" t="s">
        <v>23</v>
      </c>
      <c r="C180" s="721" t="s">
        <v>3083</v>
      </c>
      <c r="D180" s="722"/>
      <c r="E180" s="723" t="s">
        <v>11</v>
      </c>
      <c r="F180" s="734"/>
      <c r="G180" s="734"/>
      <c r="H180" s="734"/>
      <c r="I180" s="738"/>
      <c r="J180" s="725"/>
    </row>
    <row r="181" spans="1:10" ht="17.45" customHeight="1">
      <c r="A181" s="849"/>
      <c r="B181" s="720" t="s">
        <v>23</v>
      </c>
      <c r="C181" s="726" t="s">
        <v>2258</v>
      </c>
      <c r="D181" s="722"/>
      <c r="E181" s="723" t="s">
        <v>11</v>
      </c>
      <c r="F181" s="734"/>
      <c r="G181" s="734"/>
      <c r="H181" s="734"/>
      <c r="I181" s="738"/>
      <c r="J181" s="725"/>
    </row>
    <row r="182" spans="1:10" ht="17.45" customHeight="1">
      <c r="A182" s="849"/>
      <c r="B182" s="720" t="s">
        <v>23</v>
      </c>
      <c r="C182" s="726" t="s">
        <v>2257</v>
      </c>
      <c r="D182" s="722"/>
      <c r="E182" s="723" t="s">
        <v>11</v>
      </c>
      <c r="F182" s="734"/>
      <c r="G182" s="734"/>
      <c r="H182" s="734"/>
      <c r="I182" s="738"/>
      <c r="J182" s="725"/>
    </row>
    <row r="183" spans="1:10" ht="17.45" customHeight="1">
      <c r="A183" s="849"/>
      <c r="B183" s="720" t="s">
        <v>23</v>
      </c>
      <c r="C183" s="726" t="s">
        <v>2256</v>
      </c>
      <c r="D183" s="722" t="s">
        <v>3084</v>
      </c>
      <c r="E183" s="723" t="s">
        <v>11</v>
      </c>
      <c r="F183" s="734"/>
      <c r="G183" s="734"/>
      <c r="H183" s="734"/>
      <c r="I183" s="738"/>
      <c r="J183" s="725"/>
    </row>
    <row r="184" spans="1:10" ht="17.45" customHeight="1">
      <c r="A184" s="849"/>
      <c r="B184" s="720" t="s">
        <v>23</v>
      </c>
      <c r="C184" s="726" t="s">
        <v>2255</v>
      </c>
      <c r="D184" s="722" t="s">
        <v>3085</v>
      </c>
      <c r="E184" s="723" t="s">
        <v>11</v>
      </c>
      <c r="F184" s="734"/>
      <c r="G184" s="734"/>
      <c r="H184" s="734"/>
      <c r="I184" s="738"/>
      <c r="J184" s="725"/>
    </row>
    <row r="185" spans="1:10" ht="17.45" customHeight="1">
      <c r="A185" s="850"/>
      <c r="B185" s="720" t="s">
        <v>23</v>
      </c>
      <c r="C185" s="726" t="s">
        <v>1919</v>
      </c>
      <c r="D185" s="722" t="s">
        <v>2979</v>
      </c>
      <c r="E185" s="723" t="s">
        <v>11</v>
      </c>
      <c r="F185" s="734"/>
      <c r="G185" s="734"/>
      <c r="H185" s="734"/>
      <c r="I185" s="738"/>
      <c r="J185" s="725"/>
    </row>
    <row r="186" spans="1:10" ht="17.45" customHeight="1">
      <c r="A186" s="847">
        <v>38</v>
      </c>
      <c r="B186" s="720" t="s">
        <v>23</v>
      </c>
      <c r="C186" s="721" t="s">
        <v>3086</v>
      </c>
      <c r="D186" s="722"/>
      <c r="E186" s="723" t="s">
        <v>11</v>
      </c>
      <c r="F186" s="734"/>
      <c r="G186" s="684" t="s">
        <v>3087</v>
      </c>
      <c r="H186" s="734"/>
      <c r="I186" s="739" t="s">
        <v>3088</v>
      </c>
      <c r="J186" s="725"/>
    </row>
    <row r="187" spans="1:10" ht="17.45" customHeight="1">
      <c r="A187" s="847"/>
      <c r="B187" s="720" t="s">
        <v>23</v>
      </c>
      <c r="C187" s="726" t="s">
        <v>2294</v>
      </c>
      <c r="D187" s="722" t="s">
        <v>3089</v>
      </c>
      <c r="E187" s="723" t="s">
        <v>11</v>
      </c>
      <c r="F187" s="734"/>
      <c r="G187" s="734"/>
      <c r="H187" s="734"/>
      <c r="I187" s="738"/>
      <c r="J187" s="725"/>
    </row>
    <row r="188" spans="1:10" ht="17.45" customHeight="1">
      <c r="A188" s="847"/>
      <c r="B188" s="720" t="s">
        <v>23</v>
      </c>
      <c r="C188" s="726" t="s">
        <v>2293</v>
      </c>
      <c r="D188" s="722" t="s">
        <v>3090</v>
      </c>
      <c r="E188" s="723" t="s">
        <v>11</v>
      </c>
      <c r="F188" s="734"/>
      <c r="G188" s="734"/>
      <c r="H188" s="734"/>
      <c r="I188" s="738"/>
      <c r="J188" s="725"/>
    </row>
    <row r="189" spans="1:10" ht="17.45" customHeight="1">
      <c r="A189" s="847"/>
      <c r="B189" s="720" t="s">
        <v>23</v>
      </c>
      <c r="C189" s="726" t="s">
        <v>2292</v>
      </c>
      <c r="D189" s="722" t="s">
        <v>3090</v>
      </c>
      <c r="E189" s="723" t="s">
        <v>11</v>
      </c>
      <c r="F189" s="734"/>
      <c r="G189" s="734"/>
      <c r="H189" s="734"/>
      <c r="I189" s="738"/>
      <c r="J189" s="725"/>
    </row>
    <row r="190" spans="1:10" ht="17.45" customHeight="1">
      <c r="A190" s="847"/>
      <c r="B190" s="720" t="s">
        <v>23</v>
      </c>
      <c r="C190" s="726" t="s">
        <v>2291</v>
      </c>
      <c r="D190" s="722" t="s">
        <v>3090</v>
      </c>
      <c r="E190" s="723" t="s">
        <v>11</v>
      </c>
      <c r="F190" s="734"/>
      <c r="G190" s="734"/>
      <c r="H190" s="734"/>
      <c r="I190" s="738"/>
      <c r="J190" s="725"/>
    </row>
    <row r="191" spans="1:10" ht="17.45" customHeight="1">
      <c r="A191" s="847"/>
      <c r="B191" s="720" t="s">
        <v>23</v>
      </c>
      <c r="C191" s="726" t="s">
        <v>1919</v>
      </c>
      <c r="D191" s="722" t="s">
        <v>2979</v>
      </c>
      <c r="E191" s="723" t="s">
        <v>11</v>
      </c>
      <c r="F191" s="734"/>
      <c r="G191" s="734"/>
      <c r="H191" s="734"/>
      <c r="I191" s="738"/>
      <c r="J191" s="725"/>
    </row>
    <row r="192" spans="1:10" ht="17.45" customHeight="1">
      <c r="A192" s="847">
        <v>39</v>
      </c>
      <c r="B192" s="720" t="s">
        <v>23</v>
      </c>
      <c r="C192" s="721" t="s">
        <v>3091</v>
      </c>
      <c r="D192" s="722"/>
      <c r="E192" s="723" t="s">
        <v>11</v>
      </c>
      <c r="F192" s="734"/>
      <c r="G192" s="734"/>
      <c r="H192" s="734"/>
      <c r="I192" s="733"/>
      <c r="J192" s="725"/>
    </row>
    <row r="193" spans="1:10" ht="17.45" customHeight="1">
      <c r="A193" s="847"/>
      <c r="B193" s="720" t="s">
        <v>23</v>
      </c>
      <c r="C193" s="726" t="s">
        <v>2290</v>
      </c>
      <c r="D193" s="722" t="s">
        <v>3092</v>
      </c>
      <c r="E193" s="723" t="s">
        <v>11</v>
      </c>
      <c r="F193" s="734"/>
      <c r="G193" s="734"/>
      <c r="H193" s="734"/>
      <c r="I193" s="738"/>
      <c r="J193" s="725"/>
    </row>
    <row r="194" spans="1:10" ht="17.45" customHeight="1">
      <c r="A194" s="847"/>
      <c r="B194" s="720" t="s">
        <v>23</v>
      </c>
      <c r="C194" s="726" t="s">
        <v>2289</v>
      </c>
      <c r="D194" s="722" t="s">
        <v>3093</v>
      </c>
      <c r="E194" s="723" t="s">
        <v>11</v>
      </c>
      <c r="F194" s="734"/>
      <c r="G194" s="734"/>
      <c r="H194" s="734"/>
      <c r="I194" s="738"/>
      <c r="J194" s="725"/>
    </row>
    <row r="195" spans="1:10" ht="17.45" customHeight="1">
      <c r="A195" s="847"/>
      <c r="B195" s="720" t="s">
        <v>23</v>
      </c>
      <c r="C195" s="726" t="s">
        <v>2288</v>
      </c>
      <c r="D195" s="722" t="s">
        <v>3092</v>
      </c>
      <c r="E195" s="723" t="s">
        <v>11</v>
      </c>
      <c r="F195" s="734"/>
      <c r="G195" s="734"/>
      <c r="H195" s="734"/>
      <c r="I195" s="733"/>
      <c r="J195" s="725"/>
    </row>
    <row r="196" spans="1:10" ht="17.45" customHeight="1">
      <c r="A196" s="847"/>
      <c r="B196" s="720" t="s">
        <v>23</v>
      </c>
      <c r="C196" s="726" t="s">
        <v>2287</v>
      </c>
      <c r="D196" s="722" t="s">
        <v>3093</v>
      </c>
      <c r="E196" s="723" t="s">
        <v>11</v>
      </c>
      <c r="F196" s="734"/>
      <c r="G196" s="734"/>
      <c r="H196" s="734"/>
      <c r="I196" s="733"/>
      <c r="J196" s="725"/>
    </row>
    <row r="197" spans="1:10" ht="17.45" customHeight="1">
      <c r="A197" s="847"/>
      <c r="B197" s="720" t="s">
        <v>23</v>
      </c>
      <c r="C197" s="726" t="s">
        <v>1919</v>
      </c>
      <c r="D197" s="722" t="s">
        <v>2979</v>
      </c>
      <c r="E197" s="723" t="s">
        <v>11</v>
      </c>
      <c r="F197" s="734"/>
      <c r="G197" s="734"/>
      <c r="H197" s="734"/>
      <c r="I197" s="733"/>
      <c r="J197" s="725"/>
    </row>
    <row r="198" spans="1:10" ht="15" customHeight="1">
      <c r="A198" s="848">
        <v>40</v>
      </c>
      <c r="B198" s="720" t="s">
        <v>23</v>
      </c>
      <c r="C198" s="721" t="s">
        <v>3094</v>
      </c>
      <c r="D198" s="722"/>
      <c r="E198" s="723" t="s">
        <v>11</v>
      </c>
      <c r="F198" s="734"/>
      <c r="G198" s="734"/>
      <c r="H198" s="734"/>
      <c r="I198" s="733" t="s">
        <v>3095</v>
      </c>
      <c r="J198" s="725"/>
    </row>
    <row r="199" spans="1:10">
      <c r="A199" s="849"/>
      <c r="B199" s="720" t="s">
        <v>23</v>
      </c>
      <c r="C199" s="726" t="s">
        <v>1470</v>
      </c>
      <c r="D199" s="722" t="s">
        <v>3096</v>
      </c>
      <c r="E199" s="723" t="s">
        <v>11</v>
      </c>
      <c r="F199" s="734"/>
      <c r="G199" s="734"/>
      <c r="H199" s="734"/>
      <c r="I199" s="733"/>
      <c r="J199" s="725"/>
    </row>
    <row r="200" spans="1:10">
      <c r="A200" s="849"/>
      <c r="B200" s="720" t="s">
        <v>23</v>
      </c>
      <c r="C200" s="726" t="s">
        <v>1471</v>
      </c>
      <c r="D200" s="722" t="s">
        <v>3097</v>
      </c>
      <c r="E200" s="723" t="s">
        <v>11</v>
      </c>
      <c r="F200" s="734"/>
      <c r="G200" s="734"/>
      <c r="H200" s="734"/>
      <c r="I200" s="733"/>
      <c r="J200" s="725"/>
    </row>
    <row r="201" spans="1:10">
      <c r="A201" s="849"/>
      <c r="B201" s="720" t="s">
        <v>23</v>
      </c>
      <c r="C201" s="726" t="s">
        <v>2286</v>
      </c>
      <c r="D201" s="722"/>
      <c r="E201" s="723" t="s">
        <v>11</v>
      </c>
      <c r="F201" s="734"/>
      <c r="G201" s="734"/>
      <c r="H201" s="734"/>
      <c r="I201" s="733"/>
      <c r="J201" s="725"/>
    </row>
    <row r="202" spans="1:10">
      <c r="A202" s="849"/>
      <c r="B202" s="720" t="s">
        <v>23</v>
      </c>
      <c r="C202" s="726" t="s">
        <v>2285</v>
      </c>
      <c r="D202" s="722"/>
      <c r="E202" s="723" t="s">
        <v>11</v>
      </c>
      <c r="F202" s="734"/>
      <c r="G202" s="734"/>
      <c r="H202" s="734"/>
      <c r="I202" s="733"/>
      <c r="J202" s="725"/>
    </row>
    <row r="203" spans="1:10">
      <c r="A203" s="849"/>
      <c r="B203" s="720" t="s">
        <v>23</v>
      </c>
      <c r="C203" s="726" t="s">
        <v>2284</v>
      </c>
      <c r="D203" s="722"/>
      <c r="E203" s="723" t="s">
        <v>11</v>
      </c>
      <c r="F203" s="734"/>
      <c r="G203" s="734"/>
      <c r="H203" s="734"/>
      <c r="I203" s="733"/>
      <c r="J203" s="725"/>
    </row>
    <row r="204" spans="1:10">
      <c r="A204" s="849"/>
      <c r="B204" s="720" t="s">
        <v>23</v>
      </c>
      <c r="C204" s="726" t="s">
        <v>2283</v>
      </c>
      <c r="D204" s="722"/>
      <c r="E204" s="723" t="s">
        <v>11</v>
      </c>
      <c r="F204" s="734"/>
      <c r="G204" s="734"/>
      <c r="H204" s="734"/>
      <c r="I204" s="733"/>
      <c r="J204" s="725"/>
    </row>
    <row r="205" spans="1:10">
      <c r="A205" s="849"/>
      <c r="B205" s="720" t="s">
        <v>23</v>
      </c>
      <c r="C205" s="726" t="s">
        <v>2282</v>
      </c>
      <c r="D205" s="722"/>
      <c r="E205" s="723" t="s">
        <v>11</v>
      </c>
      <c r="F205" s="734"/>
      <c r="G205" s="734"/>
      <c r="H205" s="734"/>
      <c r="I205" s="733"/>
      <c r="J205" s="725"/>
    </row>
    <row r="206" spans="1:10">
      <c r="A206" s="849"/>
      <c r="B206" s="720" t="s">
        <v>23</v>
      </c>
      <c r="C206" s="726" t="s">
        <v>2281</v>
      </c>
      <c r="D206" s="722"/>
      <c r="E206" s="723" t="s">
        <v>11</v>
      </c>
      <c r="F206" s="734"/>
      <c r="G206" s="734"/>
      <c r="H206" s="734"/>
      <c r="I206" s="733"/>
      <c r="J206" s="725"/>
    </row>
    <row r="207" spans="1:10">
      <c r="A207" s="849"/>
      <c r="B207" s="720" t="s">
        <v>23</v>
      </c>
      <c r="C207" s="726" t="s">
        <v>2280</v>
      </c>
      <c r="D207" s="722"/>
      <c r="E207" s="723" t="s">
        <v>11</v>
      </c>
      <c r="F207" s="734"/>
      <c r="G207" s="734"/>
      <c r="H207" s="734"/>
      <c r="I207" s="733"/>
      <c r="J207" s="725"/>
    </row>
    <row r="208" spans="1:10">
      <c r="A208" s="849"/>
      <c r="B208" s="720" t="s">
        <v>23</v>
      </c>
      <c r="C208" s="726" t="s">
        <v>2279</v>
      </c>
      <c r="D208" s="722"/>
      <c r="E208" s="723" t="s">
        <v>11</v>
      </c>
      <c r="F208" s="734"/>
      <c r="G208" s="734"/>
      <c r="H208" s="734"/>
      <c r="I208" s="733"/>
      <c r="J208" s="725"/>
    </row>
    <row r="209" spans="1:10">
      <c r="A209" s="849"/>
      <c r="B209" s="720" t="s">
        <v>23</v>
      </c>
      <c r="C209" s="726" t="s">
        <v>2278</v>
      </c>
      <c r="D209" s="722"/>
      <c r="E209" s="723" t="s">
        <v>11</v>
      </c>
      <c r="F209" s="734"/>
      <c r="G209" s="734"/>
      <c r="H209" s="734"/>
      <c r="I209" s="733"/>
      <c r="J209" s="725"/>
    </row>
    <row r="210" spans="1:10">
      <c r="A210" s="849"/>
      <c r="B210" s="720" t="s">
        <v>23</v>
      </c>
      <c r="C210" s="726" t="s">
        <v>2277</v>
      </c>
      <c r="D210" s="722"/>
      <c r="E210" s="723" t="s">
        <v>11</v>
      </c>
      <c r="F210" s="734"/>
      <c r="G210" s="734"/>
      <c r="H210" s="734"/>
      <c r="I210" s="733"/>
      <c r="J210" s="725"/>
    </row>
    <row r="211" spans="1:10">
      <c r="A211" s="849"/>
      <c r="B211" s="720" t="s">
        <v>23</v>
      </c>
      <c r="C211" s="726" t="s">
        <v>2276</v>
      </c>
      <c r="D211" s="722"/>
      <c r="E211" s="723" t="s">
        <v>11</v>
      </c>
      <c r="F211" s="734"/>
      <c r="G211" s="734"/>
      <c r="H211" s="734"/>
      <c r="I211" s="733"/>
      <c r="J211" s="725"/>
    </row>
    <row r="212" spans="1:10">
      <c r="A212" s="849"/>
      <c r="B212" s="720" t="s">
        <v>23</v>
      </c>
      <c r="C212" s="726" t="s">
        <v>2275</v>
      </c>
      <c r="D212" s="722"/>
      <c r="E212" s="723" t="s">
        <v>11</v>
      </c>
      <c r="F212" s="734"/>
      <c r="G212" s="734"/>
      <c r="H212" s="734"/>
      <c r="I212" s="733"/>
      <c r="J212" s="725"/>
    </row>
    <row r="213" spans="1:10">
      <c r="A213" s="849"/>
      <c r="B213" s="720" t="s">
        <v>23</v>
      </c>
      <c r="C213" s="726" t="s">
        <v>2274</v>
      </c>
      <c r="D213" s="722"/>
      <c r="E213" s="723" t="s">
        <v>11</v>
      </c>
      <c r="F213" s="734"/>
      <c r="G213" s="734"/>
      <c r="H213" s="734"/>
      <c r="I213" s="733"/>
      <c r="J213" s="725"/>
    </row>
    <row r="214" spans="1:10">
      <c r="A214" s="849"/>
      <c r="B214" s="720" t="s">
        <v>23</v>
      </c>
      <c r="C214" s="726" t="s">
        <v>3098</v>
      </c>
      <c r="D214" s="722"/>
      <c r="E214" s="723" t="s">
        <v>11</v>
      </c>
      <c r="F214" s="734"/>
      <c r="G214" s="734"/>
      <c r="H214" s="734"/>
      <c r="I214" s="733"/>
      <c r="J214" s="725"/>
    </row>
    <row r="215" spans="1:10">
      <c r="A215" s="849"/>
      <c r="B215" s="720" t="s">
        <v>23</v>
      </c>
      <c r="C215" s="726" t="s">
        <v>3099</v>
      </c>
      <c r="D215" s="722"/>
      <c r="E215" s="723" t="s">
        <v>11</v>
      </c>
      <c r="F215" s="734"/>
      <c r="G215" s="734"/>
      <c r="H215" s="734"/>
      <c r="I215" s="733"/>
      <c r="J215" s="725"/>
    </row>
    <row r="216" spans="1:10">
      <c r="A216" s="849"/>
      <c r="B216" s="720" t="s">
        <v>23</v>
      </c>
      <c r="C216" s="726" t="s">
        <v>2273</v>
      </c>
      <c r="D216" s="722" t="s">
        <v>3096</v>
      </c>
      <c r="E216" s="723" t="s">
        <v>11</v>
      </c>
      <c r="F216" s="734"/>
      <c r="G216" s="734"/>
      <c r="H216" s="734"/>
      <c r="I216" s="733"/>
      <c r="J216" s="725"/>
    </row>
    <row r="217" spans="1:10">
      <c r="A217" s="849"/>
      <c r="B217" s="720" t="s">
        <v>23</v>
      </c>
      <c r="C217" s="726" t="s">
        <v>2272</v>
      </c>
      <c r="D217" s="722" t="s">
        <v>3097</v>
      </c>
      <c r="E217" s="723" t="s">
        <v>11</v>
      </c>
      <c r="F217" s="734"/>
      <c r="G217" s="734"/>
      <c r="H217" s="734"/>
      <c r="I217" s="733"/>
      <c r="J217" s="725"/>
    </row>
    <row r="218" spans="1:10">
      <c r="A218" s="849"/>
      <c r="B218" s="720" t="s">
        <v>23</v>
      </c>
      <c r="C218" s="726" t="s">
        <v>2271</v>
      </c>
      <c r="D218" s="722"/>
      <c r="E218" s="723" t="s">
        <v>11</v>
      </c>
      <c r="F218" s="734"/>
      <c r="G218" s="734"/>
      <c r="H218" s="734"/>
      <c r="I218" s="733"/>
      <c r="J218" s="725"/>
    </row>
    <row r="219" spans="1:10">
      <c r="A219" s="849"/>
      <c r="B219" s="720" t="s">
        <v>23</v>
      </c>
      <c r="C219" s="726" t="s">
        <v>2270</v>
      </c>
      <c r="D219" s="722"/>
      <c r="E219" s="723" t="s">
        <v>11</v>
      </c>
      <c r="F219" s="734"/>
      <c r="G219" s="734"/>
      <c r="H219" s="734"/>
      <c r="I219" s="733"/>
      <c r="J219" s="725"/>
    </row>
    <row r="220" spans="1:10">
      <c r="A220" s="849"/>
      <c r="B220" s="720" t="s">
        <v>23</v>
      </c>
      <c r="C220" s="726" t="s">
        <v>2269</v>
      </c>
      <c r="D220" s="722"/>
      <c r="E220" s="723" t="s">
        <v>11</v>
      </c>
      <c r="F220" s="734"/>
      <c r="G220" s="734"/>
      <c r="H220" s="734"/>
      <c r="I220" s="733"/>
      <c r="J220" s="725"/>
    </row>
    <row r="221" spans="1:10">
      <c r="A221" s="849"/>
      <c r="B221" s="720" t="s">
        <v>23</v>
      </c>
      <c r="C221" s="726" t="s">
        <v>2268</v>
      </c>
      <c r="D221" s="722"/>
      <c r="E221" s="723" t="s">
        <v>11</v>
      </c>
      <c r="F221" s="734"/>
      <c r="G221" s="734"/>
      <c r="H221" s="734"/>
      <c r="I221" s="733"/>
      <c r="J221" s="725"/>
    </row>
    <row r="222" spans="1:10">
      <c r="A222" s="849"/>
      <c r="B222" s="720" t="s">
        <v>23</v>
      </c>
      <c r="C222" s="726" t="s">
        <v>2267</v>
      </c>
      <c r="D222" s="722"/>
      <c r="E222" s="723" t="s">
        <v>11</v>
      </c>
      <c r="F222" s="734"/>
      <c r="G222" s="734"/>
      <c r="H222" s="734"/>
      <c r="I222" s="733"/>
      <c r="J222" s="725"/>
    </row>
    <row r="223" spans="1:10">
      <c r="A223" s="849"/>
      <c r="B223" s="720" t="s">
        <v>23</v>
      </c>
      <c r="C223" s="726" t="s">
        <v>2266</v>
      </c>
      <c r="D223" s="722"/>
      <c r="E223" s="723" t="s">
        <v>11</v>
      </c>
      <c r="F223" s="734"/>
      <c r="G223" s="734"/>
      <c r="H223" s="734"/>
      <c r="I223" s="733"/>
      <c r="J223" s="725"/>
    </row>
    <row r="224" spans="1:10">
      <c r="A224" s="849"/>
      <c r="B224" s="720" t="s">
        <v>23</v>
      </c>
      <c r="C224" s="726" t="s">
        <v>2265</v>
      </c>
      <c r="D224" s="722"/>
      <c r="E224" s="723" t="s">
        <v>11</v>
      </c>
      <c r="F224" s="734"/>
      <c r="G224" s="734"/>
      <c r="H224" s="734"/>
      <c r="I224" s="733"/>
      <c r="J224" s="725"/>
    </row>
    <row r="225" spans="1:10">
      <c r="A225" s="849"/>
      <c r="B225" s="720" t="s">
        <v>23</v>
      </c>
      <c r="C225" s="726" t="s">
        <v>2264</v>
      </c>
      <c r="D225" s="722"/>
      <c r="E225" s="723" t="s">
        <v>11</v>
      </c>
      <c r="F225" s="734"/>
      <c r="G225" s="734"/>
      <c r="H225" s="734"/>
      <c r="I225" s="733"/>
      <c r="J225" s="725"/>
    </row>
    <row r="226" spans="1:10">
      <c r="A226" s="849"/>
      <c r="B226" s="720" t="s">
        <v>23</v>
      </c>
      <c r="C226" s="726" t="s">
        <v>2263</v>
      </c>
      <c r="D226" s="722"/>
      <c r="E226" s="723" t="s">
        <v>11</v>
      </c>
      <c r="F226" s="734"/>
      <c r="G226" s="734"/>
      <c r="H226" s="734"/>
      <c r="I226" s="733"/>
      <c r="J226" s="725"/>
    </row>
    <row r="227" spans="1:10">
      <c r="A227" s="849"/>
      <c r="B227" s="720" t="s">
        <v>23</v>
      </c>
      <c r="C227" s="726" t="s">
        <v>2262</v>
      </c>
      <c r="D227" s="722"/>
      <c r="E227" s="723" t="s">
        <v>11</v>
      </c>
      <c r="F227" s="734"/>
      <c r="G227" s="734"/>
      <c r="H227" s="734"/>
      <c r="I227" s="733"/>
      <c r="J227" s="725"/>
    </row>
    <row r="228" spans="1:10">
      <c r="A228" s="849"/>
      <c r="B228" s="720" t="s">
        <v>23</v>
      </c>
      <c r="C228" s="726" t="s">
        <v>2261</v>
      </c>
      <c r="D228" s="722"/>
      <c r="E228" s="723" t="s">
        <v>11</v>
      </c>
      <c r="F228" s="734"/>
      <c r="G228" s="734"/>
      <c r="H228" s="734"/>
      <c r="I228" s="733"/>
      <c r="J228" s="725"/>
    </row>
    <row r="229" spans="1:10">
      <c r="A229" s="849"/>
      <c r="B229" s="720" t="s">
        <v>23</v>
      </c>
      <c r="C229" s="726" t="s">
        <v>2260</v>
      </c>
      <c r="D229" s="722"/>
      <c r="E229" s="723" t="s">
        <v>11</v>
      </c>
      <c r="F229" s="734"/>
      <c r="G229" s="734"/>
      <c r="H229" s="734"/>
      <c r="I229" s="733"/>
      <c r="J229" s="725"/>
    </row>
    <row r="230" spans="1:10">
      <c r="A230" s="849"/>
      <c r="B230" s="720" t="s">
        <v>23</v>
      </c>
      <c r="C230" s="726" t="s">
        <v>2259</v>
      </c>
      <c r="D230" s="722"/>
      <c r="E230" s="723" t="s">
        <v>11</v>
      </c>
      <c r="F230" s="734"/>
      <c r="G230" s="734"/>
      <c r="H230" s="734"/>
      <c r="I230" s="733"/>
      <c r="J230" s="725"/>
    </row>
    <row r="231" spans="1:10">
      <c r="A231" s="849"/>
      <c r="B231" s="720" t="s">
        <v>23</v>
      </c>
      <c r="C231" s="726" t="s">
        <v>3100</v>
      </c>
      <c r="D231" s="722"/>
      <c r="E231" s="723" t="s">
        <v>11</v>
      </c>
      <c r="F231" s="734"/>
      <c r="G231" s="734"/>
      <c r="H231" s="734"/>
      <c r="I231" s="733"/>
      <c r="J231" s="725"/>
    </row>
    <row r="232" spans="1:10">
      <c r="A232" s="849"/>
      <c r="B232" s="720" t="s">
        <v>23</v>
      </c>
      <c r="C232" s="726" t="s">
        <v>3101</v>
      </c>
      <c r="D232" s="722"/>
      <c r="E232" s="723" t="s">
        <v>11</v>
      </c>
      <c r="F232" s="734"/>
      <c r="G232" s="734"/>
      <c r="H232" s="734"/>
      <c r="I232" s="733"/>
      <c r="J232" s="725"/>
    </row>
    <row r="233" spans="1:10">
      <c r="A233" s="850"/>
      <c r="B233" s="720" t="s">
        <v>23</v>
      </c>
      <c r="C233" s="726" t="s">
        <v>1919</v>
      </c>
      <c r="D233" s="722" t="s">
        <v>2979</v>
      </c>
      <c r="E233" s="723" t="s">
        <v>11</v>
      </c>
      <c r="F233" s="734"/>
      <c r="G233" s="734"/>
      <c r="H233" s="734"/>
      <c r="I233" s="733"/>
      <c r="J233" s="725"/>
    </row>
    <row r="234" spans="1:10" ht="20.25" customHeight="1">
      <c r="A234" s="847">
        <v>41</v>
      </c>
      <c r="B234" s="720" t="s">
        <v>23</v>
      </c>
      <c r="C234" s="721" t="s">
        <v>3102</v>
      </c>
      <c r="D234" s="722"/>
      <c r="E234" s="723" t="s">
        <v>11</v>
      </c>
      <c r="F234" s="734"/>
      <c r="G234" s="734"/>
      <c r="H234" s="734"/>
      <c r="I234" s="733" t="s">
        <v>3103</v>
      </c>
      <c r="J234" s="725"/>
    </row>
    <row r="235" spans="1:10">
      <c r="A235" s="847"/>
      <c r="B235" s="720" t="s">
        <v>23</v>
      </c>
      <c r="C235" s="726" t="s">
        <v>1470</v>
      </c>
      <c r="D235" s="722" t="s">
        <v>3096</v>
      </c>
      <c r="E235" s="723" t="s">
        <v>11</v>
      </c>
      <c r="F235" s="734"/>
      <c r="G235" s="734"/>
      <c r="H235" s="734"/>
      <c r="I235" s="733"/>
      <c r="J235" s="725"/>
    </row>
    <row r="236" spans="1:10">
      <c r="A236" s="847"/>
      <c r="B236" s="720" t="s">
        <v>23</v>
      </c>
      <c r="C236" s="726" t="s">
        <v>1471</v>
      </c>
      <c r="D236" s="722" t="s">
        <v>3097</v>
      </c>
      <c r="E236" s="723" t="s">
        <v>11</v>
      </c>
      <c r="F236" s="734"/>
      <c r="G236" s="734"/>
      <c r="H236" s="734"/>
      <c r="I236" s="733"/>
      <c r="J236" s="725"/>
    </row>
    <row r="237" spans="1:10">
      <c r="A237" s="847"/>
      <c r="B237" s="720" t="s">
        <v>23</v>
      </c>
      <c r="C237" s="726" t="s">
        <v>2286</v>
      </c>
      <c r="D237" s="722"/>
      <c r="E237" s="723" t="s">
        <v>11</v>
      </c>
      <c r="F237" s="734"/>
      <c r="G237" s="734"/>
      <c r="H237" s="734"/>
      <c r="I237" s="733"/>
      <c r="J237" s="725"/>
    </row>
    <row r="238" spans="1:10">
      <c r="A238" s="847"/>
      <c r="B238" s="720" t="s">
        <v>23</v>
      </c>
      <c r="C238" s="726" t="s">
        <v>2285</v>
      </c>
      <c r="D238" s="722"/>
      <c r="E238" s="723" t="s">
        <v>11</v>
      </c>
      <c r="F238" s="734"/>
      <c r="G238" s="734"/>
      <c r="H238" s="734"/>
      <c r="I238" s="733"/>
      <c r="J238" s="725"/>
    </row>
    <row r="239" spans="1:10">
      <c r="A239" s="847"/>
      <c r="B239" s="720" t="s">
        <v>23</v>
      </c>
      <c r="C239" s="726" t="s">
        <v>2284</v>
      </c>
      <c r="D239" s="722"/>
      <c r="E239" s="723" t="s">
        <v>11</v>
      </c>
      <c r="F239" s="734"/>
      <c r="G239" s="734"/>
      <c r="H239" s="734"/>
      <c r="I239" s="733"/>
      <c r="J239" s="725"/>
    </row>
    <row r="240" spans="1:10">
      <c r="A240" s="847"/>
      <c r="B240" s="720" t="s">
        <v>23</v>
      </c>
      <c r="C240" s="726" t="s">
        <v>2283</v>
      </c>
      <c r="D240" s="722"/>
      <c r="E240" s="723" t="s">
        <v>11</v>
      </c>
      <c r="F240" s="734"/>
      <c r="G240" s="734"/>
      <c r="H240" s="734"/>
      <c r="I240" s="733"/>
      <c r="J240" s="725"/>
    </row>
    <row r="241" spans="1:10">
      <c r="A241" s="847"/>
      <c r="B241" s="720" t="s">
        <v>23</v>
      </c>
      <c r="C241" s="726" t="s">
        <v>2282</v>
      </c>
      <c r="D241" s="722"/>
      <c r="E241" s="723" t="s">
        <v>11</v>
      </c>
      <c r="F241" s="734"/>
      <c r="G241" s="734"/>
      <c r="H241" s="734"/>
      <c r="I241" s="733"/>
      <c r="J241" s="725"/>
    </row>
    <row r="242" spans="1:10">
      <c r="A242" s="847"/>
      <c r="B242" s="720" t="s">
        <v>23</v>
      </c>
      <c r="C242" s="726" t="s">
        <v>2281</v>
      </c>
      <c r="D242" s="722"/>
      <c r="E242" s="723" t="s">
        <v>11</v>
      </c>
      <c r="F242" s="734"/>
      <c r="G242" s="734"/>
      <c r="H242" s="734"/>
      <c r="I242" s="733"/>
      <c r="J242" s="725"/>
    </row>
    <row r="243" spans="1:10">
      <c r="A243" s="847"/>
      <c r="B243" s="720" t="s">
        <v>23</v>
      </c>
      <c r="C243" s="726" t="s">
        <v>2280</v>
      </c>
      <c r="D243" s="722"/>
      <c r="E243" s="723" t="s">
        <v>11</v>
      </c>
      <c r="F243" s="734"/>
      <c r="G243" s="734"/>
      <c r="H243" s="734"/>
      <c r="I243" s="733"/>
      <c r="J243" s="725"/>
    </row>
    <row r="244" spans="1:10">
      <c r="A244" s="847"/>
      <c r="B244" s="720" t="s">
        <v>23</v>
      </c>
      <c r="C244" s="726" t="s">
        <v>2279</v>
      </c>
      <c r="D244" s="722"/>
      <c r="E244" s="723" t="s">
        <v>11</v>
      </c>
      <c r="F244" s="734"/>
      <c r="G244" s="734"/>
      <c r="H244" s="734"/>
      <c r="I244" s="733"/>
      <c r="J244" s="725"/>
    </row>
    <row r="245" spans="1:10">
      <c r="A245" s="847"/>
      <c r="B245" s="720" t="s">
        <v>23</v>
      </c>
      <c r="C245" s="726" t="s">
        <v>2278</v>
      </c>
      <c r="D245" s="722"/>
      <c r="E245" s="723" t="s">
        <v>11</v>
      </c>
      <c r="F245" s="734"/>
      <c r="G245" s="734"/>
      <c r="H245" s="734"/>
      <c r="I245" s="733"/>
      <c r="J245" s="725"/>
    </row>
    <row r="246" spans="1:10">
      <c r="A246" s="847"/>
      <c r="B246" s="720" t="s">
        <v>23</v>
      </c>
      <c r="C246" s="726" t="s">
        <v>2277</v>
      </c>
      <c r="D246" s="722"/>
      <c r="E246" s="723" t="s">
        <v>11</v>
      </c>
      <c r="F246" s="734"/>
      <c r="G246" s="734"/>
      <c r="H246" s="734"/>
      <c r="I246" s="733"/>
      <c r="J246" s="725"/>
    </row>
    <row r="247" spans="1:10">
      <c r="A247" s="847"/>
      <c r="B247" s="720" t="s">
        <v>23</v>
      </c>
      <c r="C247" s="726" t="s">
        <v>2276</v>
      </c>
      <c r="D247" s="722"/>
      <c r="E247" s="723" t="s">
        <v>11</v>
      </c>
      <c r="F247" s="734"/>
      <c r="G247" s="734"/>
      <c r="H247" s="734"/>
      <c r="I247" s="733"/>
      <c r="J247" s="725"/>
    </row>
    <row r="248" spans="1:10">
      <c r="A248" s="847"/>
      <c r="B248" s="720" t="s">
        <v>23</v>
      </c>
      <c r="C248" s="726" t="s">
        <v>2275</v>
      </c>
      <c r="D248" s="722"/>
      <c r="E248" s="723" t="s">
        <v>11</v>
      </c>
      <c r="F248" s="734"/>
      <c r="G248" s="734"/>
      <c r="H248" s="734"/>
      <c r="I248" s="733"/>
      <c r="J248" s="725"/>
    </row>
    <row r="249" spans="1:10">
      <c r="A249" s="847"/>
      <c r="B249" s="720" t="s">
        <v>23</v>
      </c>
      <c r="C249" s="726" t="s">
        <v>2274</v>
      </c>
      <c r="D249" s="722"/>
      <c r="E249" s="723" t="s">
        <v>11</v>
      </c>
      <c r="F249" s="734"/>
      <c r="G249" s="734"/>
      <c r="H249" s="734"/>
      <c r="I249" s="733"/>
      <c r="J249" s="725"/>
    </row>
    <row r="250" spans="1:10">
      <c r="A250" s="847"/>
      <c r="B250" s="720" t="s">
        <v>23</v>
      </c>
      <c r="C250" s="726" t="s">
        <v>3098</v>
      </c>
      <c r="D250" s="722"/>
      <c r="E250" s="723" t="s">
        <v>11</v>
      </c>
      <c r="F250" s="734"/>
      <c r="G250" s="734"/>
      <c r="H250" s="734"/>
      <c r="I250" s="733"/>
      <c r="J250" s="725"/>
    </row>
    <row r="251" spans="1:10">
      <c r="A251" s="847"/>
      <c r="B251" s="720" t="s">
        <v>23</v>
      </c>
      <c r="C251" s="726" t="s">
        <v>3099</v>
      </c>
      <c r="D251" s="722"/>
      <c r="E251" s="723" t="s">
        <v>11</v>
      </c>
      <c r="F251" s="734"/>
      <c r="G251" s="734"/>
      <c r="H251" s="734"/>
      <c r="I251" s="733"/>
      <c r="J251" s="725"/>
    </row>
    <row r="252" spans="1:10">
      <c r="A252" s="847"/>
      <c r="B252" s="720" t="s">
        <v>23</v>
      </c>
      <c r="C252" s="726" t="s">
        <v>2273</v>
      </c>
      <c r="D252" s="722" t="s">
        <v>3096</v>
      </c>
      <c r="E252" s="723" t="s">
        <v>11</v>
      </c>
      <c r="F252" s="734"/>
      <c r="G252" s="734"/>
      <c r="H252" s="734"/>
      <c r="I252" s="733"/>
      <c r="J252" s="725"/>
    </row>
    <row r="253" spans="1:10">
      <c r="A253" s="847"/>
      <c r="B253" s="720" t="s">
        <v>23</v>
      </c>
      <c r="C253" s="726" t="s">
        <v>2272</v>
      </c>
      <c r="D253" s="722" t="s">
        <v>3097</v>
      </c>
      <c r="E253" s="723" t="s">
        <v>11</v>
      </c>
      <c r="F253" s="734"/>
      <c r="G253" s="734"/>
      <c r="H253" s="734"/>
      <c r="I253" s="733"/>
      <c r="J253" s="725"/>
    </row>
    <row r="254" spans="1:10">
      <c r="A254" s="847"/>
      <c r="B254" s="720" t="s">
        <v>23</v>
      </c>
      <c r="C254" s="726" t="s">
        <v>2271</v>
      </c>
      <c r="D254" s="722"/>
      <c r="E254" s="723" t="s">
        <v>11</v>
      </c>
      <c r="F254" s="734"/>
      <c r="G254" s="734"/>
      <c r="H254" s="734"/>
      <c r="I254" s="733"/>
      <c r="J254" s="725"/>
    </row>
    <row r="255" spans="1:10">
      <c r="A255" s="847"/>
      <c r="B255" s="720" t="s">
        <v>23</v>
      </c>
      <c r="C255" s="726" t="s">
        <v>2270</v>
      </c>
      <c r="D255" s="722"/>
      <c r="E255" s="723" t="s">
        <v>11</v>
      </c>
      <c r="F255" s="734"/>
      <c r="G255" s="734"/>
      <c r="H255" s="734"/>
      <c r="I255" s="733"/>
      <c r="J255" s="725"/>
    </row>
    <row r="256" spans="1:10">
      <c r="A256" s="847"/>
      <c r="B256" s="720" t="s">
        <v>23</v>
      </c>
      <c r="C256" s="726" t="s">
        <v>2269</v>
      </c>
      <c r="D256" s="722"/>
      <c r="E256" s="723" t="s">
        <v>11</v>
      </c>
      <c r="F256" s="734"/>
      <c r="G256" s="734"/>
      <c r="H256" s="734"/>
      <c r="I256" s="733"/>
      <c r="J256" s="725"/>
    </row>
    <row r="257" spans="1:10">
      <c r="A257" s="847"/>
      <c r="B257" s="720" t="s">
        <v>23</v>
      </c>
      <c r="C257" s="726" t="s">
        <v>2268</v>
      </c>
      <c r="D257" s="722"/>
      <c r="E257" s="723" t="s">
        <v>11</v>
      </c>
      <c r="F257" s="734"/>
      <c r="G257" s="734"/>
      <c r="H257" s="734"/>
      <c r="I257" s="733"/>
      <c r="J257" s="725"/>
    </row>
    <row r="258" spans="1:10">
      <c r="A258" s="847"/>
      <c r="B258" s="720" t="s">
        <v>23</v>
      </c>
      <c r="C258" s="726" t="s">
        <v>2267</v>
      </c>
      <c r="D258" s="722"/>
      <c r="E258" s="723" t="s">
        <v>11</v>
      </c>
      <c r="F258" s="734"/>
      <c r="G258" s="734"/>
      <c r="H258" s="734"/>
      <c r="I258" s="733"/>
      <c r="J258" s="725"/>
    </row>
    <row r="259" spans="1:10">
      <c r="A259" s="847"/>
      <c r="B259" s="720" t="s">
        <v>23</v>
      </c>
      <c r="C259" s="726" t="s">
        <v>2266</v>
      </c>
      <c r="D259" s="722"/>
      <c r="E259" s="723" t="s">
        <v>11</v>
      </c>
      <c r="F259" s="734"/>
      <c r="G259" s="734"/>
      <c r="H259" s="734"/>
      <c r="I259" s="733"/>
      <c r="J259" s="725"/>
    </row>
    <row r="260" spans="1:10">
      <c r="A260" s="847"/>
      <c r="B260" s="720" t="s">
        <v>23</v>
      </c>
      <c r="C260" s="726" t="s">
        <v>2265</v>
      </c>
      <c r="D260" s="722"/>
      <c r="E260" s="723" t="s">
        <v>11</v>
      </c>
      <c r="F260" s="734"/>
      <c r="G260" s="734"/>
      <c r="H260" s="734"/>
      <c r="I260" s="733"/>
      <c r="J260" s="725"/>
    </row>
    <row r="261" spans="1:10">
      <c r="A261" s="847"/>
      <c r="B261" s="720" t="s">
        <v>23</v>
      </c>
      <c r="C261" s="726" t="s">
        <v>2264</v>
      </c>
      <c r="D261" s="722"/>
      <c r="E261" s="723" t="s">
        <v>11</v>
      </c>
      <c r="F261" s="734"/>
      <c r="G261" s="734"/>
      <c r="H261" s="734"/>
      <c r="I261" s="733"/>
      <c r="J261" s="725"/>
    </row>
    <row r="262" spans="1:10">
      <c r="A262" s="847"/>
      <c r="B262" s="720" t="s">
        <v>23</v>
      </c>
      <c r="C262" s="726" t="s">
        <v>2263</v>
      </c>
      <c r="D262" s="722"/>
      <c r="E262" s="723" t="s">
        <v>11</v>
      </c>
      <c r="F262" s="734"/>
      <c r="G262" s="734"/>
      <c r="H262" s="734"/>
      <c r="I262" s="733"/>
      <c r="J262" s="725"/>
    </row>
    <row r="263" spans="1:10">
      <c r="A263" s="847"/>
      <c r="B263" s="720" t="s">
        <v>23</v>
      </c>
      <c r="C263" s="726" t="s">
        <v>2262</v>
      </c>
      <c r="D263" s="722"/>
      <c r="E263" s="723" t="s">
        <v>11</v>
      </c>
      <c r="F263" s="734"/>
      <c r="G263" s="734"/>
      <c r="H263" s="734"/>
      <c r="I263" s="733"/>
      <c r="J263" s="725"/>
    </row>
    <row r="264" spans="1:10">
      <c r="A264" s="847"/>
      <c r="B264" s="720" t="s">
        <v>23</v>
      </c>
      <c r="C264" s="726" t="s">
        <v>2261</v>
      </c>
      <c r="D264" s="722"/>
      <c r="E264" s="723" t="s">
        <v>11</v>
      </c>
      <c r="F264" s="734"/>
      <c r="G264" s="734"/>
      <c r="H264" s="734"/>
      <c r="I264" s="733"/>
      <c r="J264" s="725"/>
    </row>
    <row r="265" spans="1:10">
      <c r="A265" s="847"/>
      <c r="B265" s="720" t="s">
        <v>23</v>
      </c>
      <c r="C265" s="726" t="s">
        <v>2260</v>
      </c>
      <c r="D265" s="722"/>
      <c r="E265" s="723" t="s">
        <v>11</v>
      </c>
      <c r="F265" s="734"/>
      <c r="G265" s="734"/>
      <c r="H265" s="734"/>
      <c r="I265" s="733"/>
      <c r="J265" s="725"/>
    </row>
    <row r="266" spans="1:10">
      <c r="A266" s="847"/>
      <c r="B266" s="720" t="s">
        <v>23</v>
      </c>
      <c r="C266" s="726" t="s">
        <v>2259</v>
      </c>
      <c r="D266" s="722"/>
      <c r="E266" s="723" t="s">
        <v>11</v>
      </c>
      <c r="F266" s="734"/>
      <c r="G266" s="734"/>
      <c r="H266" s="734"/>
      <c r="I266" s="733"/>
      <c r="J266" s="725"/>
    </row>
    <row r="267" spans="1:10">
      <c r="A267" s="847"/>
      <c r="B267" s="720" t="s">
        <v>23</v>
      </c>
      <c r="C267" s="726" t="s">
        <v>3100</v>
      </c>
      <c r="D267" s="722"/>
      <c r="E267" s="723" t="s">
        <v>11</v>
      </c>
      <c r="F267" s="734"/>
      <c r="G267" s="734"/>
      <c r="H267" s="734"/>
      <c r="I267" s="733"/>
      <c r="J267" s="725"/>
    </row>
    <row r="268" spans="1:10">
      <c r="A268" s="847"/>
      <c r="B268" s="720" t="s">
        <v>23</v>
      </c>
      <c r="C268" s="726" t="s">
        <v>3101</v>
      </c>
      <c r="D268" s="722"/>
      <c r="E268" s="723" t="s">
        <v>11</v>
      </c>
      <c r="F268" s="734"/>
      <c r="G268" s="734"/>
      <c r="H268" s="734"/>
      <c r="I268" s="733"/>
      <c r="J268" s="725"/>
    </row>
    <row r="269" spans="1:10">
      <c r="A269" s="847"/>
      <c r="B269" s="720" t="s">
        <v>23</v>
      </c>
      <c r="C269" s="726" t="s">
        <v>1919</v>
      </c>
      <c r="D269" s="722" t="s">
        <v>2979</v>
      </c>
      <c r="E269" s="723" t="s">
        <v>11</v>
      </c>
      <c r="F269" s="734"/>
      <c r="G269" s="734"/>
      <c r="H269" s="734"/>
      <c r="I269" s="733"/>
      <c r="J269" s="725"/>
    </row>
    <row r="270" spans="1:10" ht="16.5" customHeight="1">
      <c r="A270" s="847">
        <v>42</v>
      </c>
      <c r="B270" s="720" t="s">
        <v>23</v>
      </c>
      <c r="C270" s="721" t="s">
        <v>3104</v>
      </c>
      <c r="D270" s="722"/>
      <c r="E270" s="723" t="s">
        <v>11</v>
      </c>
      <c r="F270" s="734"/>
      <c r="G270" s="734"/>
      <c r="H270" s="734"/>
      <c r="I270" s="733" t="s">
        <v>3105</v>
      </c>
      <c r="J270" s="725"/>
    </row>
    <row r="271" spans="1:10">
      <c r="A271" s="847"/>
      <c r="B271" s="720" t="s">
        <v>23</v>
      </c>
      <c r="C271" s="726" t="s">
        <v>3106</v>
      </c>
      <c r="D271" s="722"/>
      <c r="E271" s="723" t="s">
        <v>11</v>
      </c>
      <c r="F271" s="734"/>
      <c r="G271" s="734"/>
      <c r="H271" s="734"/>
      <c r="I271" s="733"/>
      <c r="J271" s="725"/>
    </row>
    <row r="272" spans="1:10">
      <c r="A272" s="847"/>
      <c r="B272" s="720" t="s">
        <v>23</v>
      </c>
      <c r="C272" s="726" t="s">
        <v>3107</v>
      </c>
      <c r="D272" s="722"/>
      <c r="E272" s="723" t="s">
        <v>11</v>
      </c>
      <c r="F272" s="734"/>
      <c r="G272" s="734"/>
      <c r="H272" s="734"/>
      <c r="I272" s="733"/>
      <c r="J272" s="725"/>
    </row>
    <row r="273" spans="1:10">
      <c r="A273" s="847"/>
      <c r="B273" s="720" t="s">
        <v>23</v>
      </c>
      <c r="C273" s="726" t="s">
        <v>3108</v>
      </c>
      <c r="D273" s="722" t="s">
        <v>3093</v>
      </c>
      <c r="E273" s="723" t="s">
        <v>11</v>
      </c>
      <c r="F273" s="734"/>
      <c r="G273" s="734"/>
      <c r="H273" s="734"/>
      <c r="I273" s="733"/>
      <c r="J273" s="725"/>
    </row>
    <row r="274" spans="1:10">
      <c r="A274" s="847"/>
      <c r="B274" s="720" t="s">
        <v>23</v>
      </c>
      <c r="C274" s="726" t="s">
        <v>3109</v>
      </c>
      <c r="D274" s="722" t="s">
        <v>3092</v>
      </c>
      <c r="E274" s="723" t="s">
        <v>11</v>
      </c>
      <c r="F274" s="734"/>
      <c r="G274" s="734"/>
      <c r="H274" s="734"/>
      <c r="I274" s="733"/>
      <c r="J274" s="725"/>
    </row>
    <row r="275" spans="1:10">
      <c r="A275" s="847"/>
      <c r="B275" s="720" t="s">
        <v>23</v>
      </c>
      <c r="C275" s="726" t="s">
        <v>3110</v>
      </c>
      <c r="D275" s="722"/>
      <c r="E275" s="723" t="s">
        <v>11</v>
      </c>
      <c r="F275" s="734"/>
      <c r="G275" s="734"/>
      <c r="H275" s="734"/>
      <c r="I275" s="733"/>
      <c r="J275" s="725"/>
    </row>
    <row r="276" spans="1:10">
      <c r="A276" s="847"/>
      <c r="B276" s="720" t="s">
        <v>23</v>
      </c>
      <c r="C276" s="726" t="s">
        <v>3111</v>
      </c>
      <c r="D276" s="722"/>
      <c r="E276" s="723" t="s">
        <v>11</v>
      </c>
      <c r="F276" s="734"/>
      <c r="G276" s="734"/>
      <c r="H276" s="734"/>
      <c r="I276" s="733"/>
      <c r="J276" s="725"/>
    </row>
    <row r="277" spans="1:10">
      <c r="A277" s="847"/>
      <c r="B277" s="720" t="s">
        <v>23</v>
      </c>
      <c r="C277" s="726" t="s">
        <v>3112</v>
      </c>
      <c r="D277" s="722" t="s">
        <v>3093</v>
      </c>
      <c r="E277" s="723" t="s">
        <v>11</v>
      </c>
      <c r="F277" s="734"/>
      <c r="G277" s="734"/>
      <c r="H277" s="734"/>
      <c r="I277" s="733"/>
      <c r="J277" s="725"/>
    </row>
    <row r="278" spans="1:10">
      <c r="A278" s="847"/>
      <c r="B278" s="720" t="s">
        <v>23</v>
      </c>
      <c r="C278" s="726" t="s">
        <v>3113</v>
      </c>
      <c r="D278" s="722" t="s">
        <v>3092</v>
      </c>
      <c r="E278" s="723" t="s">
        <v>11</v>
      </c>
      <c r="F278" s="734"/>
      <c r="G278" s="734"/>
      <c r="H278" s="734"/>
      <c r="I278" s="733"/>
      <c r="J278" s="725"/>
    </row>
    <row r="279" spans="1:10">
      <c r="A279" s="847"/>
      <c r="B279" s="720" t="s">
        <v>23</v>
      </c>
      <c r="C279" s="726" t="s">
        <v>3114</v>
      </c>
      <c r="D279" s="722"/>
      <c r="E279" s="723" t="s">
        <v>11</v>
      </c>
      <c r="F279" s="734"/>
      <c r="G279" s="734"/>
      <c r="H279" s="734"/>
      <c r="I279" s="733"/>
      <c r="J279" s="725"/>
    </row>
    <row r="280" spans="1:10">
      <c r="A280" s="847"/>
      <c r="B280" s="720" t="s">
        <v>23</v>
      </c>
      <c r="C280" s="726" t="s">
        <v>3115</v>
      </c>
      <c r="D280" s="722"/>
      <c r="E280" s="723" t="s">
        <v>11</v>
      </c>
      <c r="F280" s="734"/>
      <c r="G280" s="734"/>
      <c r="H280" s="734"/>
      <c r="I280" s="733"/>
      <c r="J280" s="725"/>
    </row>
    <row r="281" spans="1:10">
      <c r="A281" s="847"/>
      <c r="B281" s="720" t="s">
        <v>23</v>
      </c>
      <c r="C281" s="726" t="s">
        <v>3116</v>
      </c>
      <c r="D281" s="722"/>
      <c r="E281" s="723" t="s">
        <v>11</v>
      </c>
      <c r="F281" s="734"/>
      <c r="G281" s="734"/>
      <c r="H281" s="734"/>
      <c r="I281" s="733"/>
      <c r="J281" s="725"/>
    </row>
    <row r="282" spans="1:10">
      <c r="A282" s="847"/>
      <c r="B282" s="720" t="s">
        <v>23</v>
      </c>
      <c r="C282" s="726" t="s">
        <v>3117</v>
      </c>
      <c r="D282" s="722"/>
      <c r="E282" s="723" t="s">
        <v>11</v>
      </c>
      <c r="F282" s="734"/>
      <c r="G282" s="734"/>
      <c r="H282" s="734"/>
      <c r="I282" s="733"/>
      <c r="J282" s="725"/>
    </row>
    <row r="283" spans="1:10">
      <c r="A283" s="847"/>
      <c r="B283" s="720" t="s">
        <v>23</v>
      </c>
      <c r="C283" s="726" t="s">
        <v>3118</v>
      </c>
      <c r="D283" s="722"/>
      <c r="E283" s="723" t="s">
        <v>11</v>
      </c>
      <c r="F283" s="734"/>
      <c r="G283" s="734"/>
      <c r="H283" s="734"/>
      <c r="I283" s="733"/>
      <c r="J283" s="725"/>
    </row>
    <row r="284" spans="1:10">
      <c r="A284" s="847"/>
      <c r="B284" s="720" t="s">
        <v>23</v>
      </c>
      <c r="C284" s="726" t="s">
        <v>3119</v>
      </c>
      <c r="D284" s="722"/>
      <c r="E284" s="723" t="s">
        <v>11</v>
      </c>
      <c r="F284" s="734"/>
      <c r="G284" s="734"/>
      <c r="H284" s="734"/>
      <c r="I284" s="733"/>
      <c r="J284" s="725"/>
    </row>
    <row r="285" spans="1:10">
      <c r="A285" s="847"/>
      <c r="B285" s="720" t="s">
        <v>23</v>
      </c>
      <c r="C285" s="726" t="s">
        <v>3120</v>
      </c>
      <c r="D285" s="722"/>
      <c r="E285" s="723" t="s">
        <v>11</v>
      </c>
      <c r="F285" s="734"/>
      <c r="G285" s="734"/>
      <c r="H285" s="734"/>
      <c r="I285" s="733"/>
      <c r="J285" s="725"/>
    </row>
    <row r="286" spans="1:10">
      <c r="A286" s="847"/>
      <c r="B286" s="720" t="s">
        <v>23</v>
      </c>
      <c r="C286" s="726" t="s">
        <v>3121</v>
      </c>
      <c r="D286" s="722"/>
      <c r="E286" s="723" t="s">
        <v>11</v>
      </c>
      <c r="F286" s="734"/>
      <c r="G286" s="734"/>
      <c r="H286" s="734"/>
      <c r="I286" s="733"/>
      <c r="J286" s="725"/>
    </row>
    <row r="287" spans="1:10">
      <c r="A287" s="847"/>
      <c r="B287" s="720" t="s">
        <v>23</v>
      </c>
      <c r="C287" s="726" t="s">
        <v>3122</v>
      </c>
      <c r="D287" s="722"/>
      <c r="E287" s="723" t="s">
        <v>11</v>
      </c>
      <c r="F287" s="734"/>
      <c r="G287" s="734"/>
      <c r="H287" s="734"/>
      <c r="I287" s="733"/>
      <c r="J287" s="725"/>
    </row>
    <row r="288" spans="1:10">
      <c r="A288" s="847"/>
      <c r="B288" s="720" t="s">
        <v>23</v>
      </c>
      <c r="C288" s="726" t="s">
        <v>3123</v>
      </c>
      <c r="D288" s="722"/>
      <c r="E288" s="723" t="s">
        <v>11</v>
      </c>
      <c r="F288" s="734"/>
      <c r="G288" s="734"/>
      <c r="H288" s="734"/>
      <c r="I288" s="733"/>
      <c r="J288" s="725"/>
    </row>
    <row r="289" spans="1:10">
      <c r="A289" s="847"/>
      <c r="B289" s="720" t="s">
        <v>23</v>
      </c>
      <c r="C289" s="726" t="s">
        <v>3124</v>
      </c>
      <c r="D289" s="722"/>
      <c r="E289" s="723" t="s">
        <v>11</v>
      </c>
      <c r="F289" s="734"/>
      <c r="G289" s="734"/>
      <c r="H289" s="734"/>
      <c r="I289" s="733"/>
      <c r="J289" s="725"/>
    </row>
    <row r="290" spans="1:10">
      <c r="A290" s="847"/>
      <c r="B290" s="720" t="s">
        <v>23</v>
      </c>
      <c r="C290" s="726" t="s">
        <v>3125</v>
      </c>
      <c r="D290" s="722"/>
      <c r="E290" s="723" t="s">
        <v>11</v>
      </c>
      <c r="F290" s="734"/>
      <c r="G290" s="734"/>
      <c r="H290" s="734"/>
      <c r="I290" s="733"/>
      <c r="J290" s="725"/>
    </row>
    <row r="291" spans="1:10">
      <c r="A291" s="847"/>
      <c r="B291" s="720" t="s">
        <v>23</v>
      </c>
      <c r="C291" s="726" t="s">
        <v>3126</v>
      </c>
      <c r="D291" s="722"/>
      <c r="E291" s="723" t="s">
        <v>11</v>
      </c>
      <c r="F291" s="734"/>
      <c r="G291" s="734"/>
      <c r="H291" s="734"/>
      <c r="I291" s="733"/>
      <c r="J291" s="725"/>
    </row>
    <row r="292" spans="1:10">
      <c r="A292" s="847"/>
      <c r="B292" s="720" t="s">
        <v>23</v>
      </c>
      <c r="C292" s="726" t="s">
        <v>3127</v>
      </c>
      <c r="D292" s="722"/>
      <c r="E292" s="723" t="s">
        <v>11</v>
      </c>
      <c r="F292" s="734"/>
      <c r="G292" s="734"/>
      <c r="H292" s="734"/>
      <c r="I292" s="733"/>
      <c r="J292" s="725"/>
    </row>
    <row r="293" spans="1:10">
      <c r="A293" s="847"/>
      <c r="B293" s="720" t="s">
        <v>23</v>
      </c>
      <c r="C293" s="726" t="s">
        <v>3128</v>
      </c>
      <c r="D293" s="722"/>
      <c r="E293" s="723" t="s">
        <v>11</v>
      </c>
      <c r="F293" s="734"/>
      <c r="G293" s="734"/>
      <c r="H293" s="734"/>
      <c r="I293" s="733"/>
      <c r="J293" s="725"/>
    </row>
    <row r="294" spans="1:10">
      <c r="A294" s="847"/>
      <c r="B294" s="720" t="s">
        <v>23</v>
      </c>
      <c r="C294" s="726" t="s">
        <v>3129</v>
      </c>
      <c r="D294" s="722"/>
      <c r="E294" s="723" t="s">
        <v>11</v>
      </c>
      <c r="F294" s="734"/>
      <c r="G294" s="734"/>
      <c r="H294" s="734"/>
      <c r="I294" s="733"/>
      <c r="J294" s="725"/>
    </row>
    <row r="295" spans="1:10">
      <c r="A295" s="847"/>
      <c r="B295" s="720" t="s">
        <v>23</v>
      </c>
      <c r="C295" s="726" t="s">
        <v>3130</v>
      </c>
      <c r="D295" s="722"/>
      <c r="E295" s="723" t="s">
        <v>11</v>
      </c>
      <c r="F295" s="734"/>
      <c r="G295" s="734"/>
      <c r="H295" s="734"/>
      <c r="I295" s="733"/>
      <c r="J295" s="725"/>
    </row>
    <row r="296" spans="1:10">
      <c r="A296" s="847"/>
      <c r="B296" s="720" t="s">
        <v>23</v>
      </c>
      <c r="C296" s="726" t="s">
        <v>3131</v>
      </c>
      <c r="D296" s="722"/>
      <c r="E296" s="723" t="s">
        <v>11</v>
      </c>
      <c r="F296" s="734"/>
      <c r="G296" s="734"/>
      <c r="H296" s="734"/>
      <c r="I296" s="733"/>
      <c r="J296" s="725"/>
    </row>
    <row r="297" spans="1:10">
      <c r="A297" s="847"/>
      <c r="B297" s="720" t="s">
        <v>23</v>
      </c>
      <c r="C297" s="726" t="s">
        <v>3132</v>
      </c>
      <c r="D297" s="722"/>
      <c r="E297" s="723" t="s">
        <v>11</v>
      </c>
      <c r="F297" s="734"/>
      <c r="G297" s="734"/>
      <c r="H297" s="734"/>
      <c r="I297" s="733"/>
      <c r="J297" s="725"/>
    </row>
    <row r="298" spans="1:10">
      <c r="A298" s="847"/>
      <c r="B298" s="720" t="s">
        <v>23</v>
      </c>
      <c r="C298" s="726" t="s">
        <v>3133</v>
      </c>
      <c r="D298" s="722"/>
      <c r="E298" s="723" t="s">
        <v>11</v>
      </c>
      <c r="F298" s="734"/>
      <c r="G298" s="734"/>
      <c r="H298" s="734"/>
      <c r="I298" s="733"/>
      <c r="J298" s="725"/>
    </row>
    <row r="299" spans="1:10">
      <c r="A299" s="847"/>
      <c r="B299" s="720" t="s">
        <v>23</v>
      </c>
      <c r="C299" s="726" t="s">
        <v>3134</v>
      </c>
      <c r="D299" s="722"/>
      <c r="E299" s="723" t="s">
        <v>11</v>
      </c>
      <c r="F299" s="734"/>
      <c r="G299" s="734"/>
      <c r="H299" s="734"/>
      <c r="I299" s="733"/>
      <c r="J299" s="725"/>
    </row>
    <row r="300" spans="1:10">
      <c r="A300" s="847"/>
      <c r="B300" s="720" t="s">
        <v>23</v>
      </c>
      <c r="C300" s="726" t="s">
        <v>3135</v>
      </c>
      <c r="D300" s="722"/>
      <c r="E300" s="723" t="s">
        <v>11</v>
      </c>
      <c r="F300" s="734"/>
      <c r="G300" s="734"/>
      <c r="H300" s="734"/>
      <c r="I300" s="733"/>
      <c r="J300" s="725"/>
    </row>
    <row r="301" spans="1:10">
      <c r="A301" s="847"/>
      <c r="B301" s="720" t="s">
        <v>23</v>
      </c>
      <c r="C301" s="726" t="s">
        <v>3136</v>
      </c>
      <c r="D301" s="722"/>
      <c r="E301" s="723" t="s">
        <v>11</v>
      </c>
      <c r="F301" s="734"/>
      <c r="G301" s="734"/>
      <c r="H301" s="734"/>
      <c r="I301" s="733"/>
      <c r="J301" s="725"/>
    </row>
    <row r="302" spans="1:10">
      <c r="A302" s="847"/>
      <c r="B302" s="720" t="s">
        <v>23</v>
      </c>
      <c r="C302" s="726" t="s">
        <v>3137</v>
      </c>
      <c r="D302" s="722"/>
      <c r="E302" s="723" t="s">
        <v>11</v>
      </c>
      <c r="F302" s="734"/>
      <c r="G302" s="734"/>
      <c r="H302" s="734"/>
      <c r="I302" s="733"/>
      <c r="J302" s="725"/>
    </row>
    <row r="303" spans="1:10">
      <c r="A303" s="847"/>
      <c r="B303" s="720" t="s">
        <v>23</v>
      </c>
      <c r="C303" s="726" t="s">
        <v>3138</v>
      </c>
      <c r="D303" s="722"/>
      <c r="E303" s="723" t="s">
        <v>11</v>
      </c>
      <c r="F303" s="734"/>
      <c r="G303" s="734"/>
      <c r="H303" s="734"/>
      <c r="I303" s="733"/>
      <c r="J303" s="725"/>
    </row>
    <row r="304" spans="1:10">
      <c r="A304" s="847"/>
      <c r="B304" s="720" t="s">
        <v>23</v>
      </c>
      <c r="C304" s="726" t="s">
        <v>3139</v>
      </c>
      <c r="D304" s="722"/>
      <c r="E304" s="723" t="s">
        <v>11</v>
      </c>
      <c r="F304" s="734"/>
      <c r="G304" s="734"/>
      <c r="H304" s="734"/>
      <c r="I304" s="733"/>
      <c r="J304" s="725"/>
    </row>
    <row r="305" spans="1:10">
      <c r="A305" s="847"/>
      <c r="B305" s="720" t="s">
        <v>23</v>
      </c>
      <c r="C305" s="726" t="s">
        <v>3140</v>
      </c>
      <c r="D305" s="722"/>
      <c r="E305" s="723" t="s">
        <v>11</v>
      </c>
      <c r="F305" s="734"/>
      <c r="G305" s="734"/>
      <c r="H305" s="734"/>
      <c r="I305" s="733"/>
      <c r="J305" s="725"/>
    </row>
    <row r="306" spans="1:10">
      <c r="A306" s="847"/>
      <c r="B306" s="720" t="s">
        <v>23</v>
      </c>
      <c r="C306" s="726" t="s">
        <v>3141</v>
      </c>
      <c r="D306" s="722"/>
      <c r="E306" s="723" t="s">
        <v>11</v>
      </c>
      <c r="F306" s="734"/>
      <c r="G306" s="734"/>
      <c r="H306" s="734"/>
      <c r="I306" s="733"/>
      <c r="J306" s="725"/>
    </row>
    <row r="307" spans="1:10">
      <c r="A307" s="847"/>
      <c r="B307" s="720" t="s">
        <v>23</v>
      </c>
      <c r="C307" s="726" t="s">
        <v>3142</v>
      </c>
      <c r="D307" s="722"/>
      <c r="E307" s="723" t="s">
        <v>11</v>
      </c>
      <c r="F307" s="734"/>
      <c r="G307" s="734"/>
      <c r="H307" s="734"/>
      <c r="I307" s="733"/>
      <c r="J307" s="725"/>
    </row>
    <row r="308" spans="1:10">
      <c r="A308" s="847"/>
      <c r="B308" s="720" t="s">
        <v>23</v>
      </c>
      <c r="C308" s="726" t="s">
        <v>3143</v>
      </c>
      <c r="D308" s="722"/>
      <c r="E308" s="723" t="s">
        <v>11</v>
      </c>
      <c r="F308" s="734"/>
      <c r="G308" s="734"/>
      <c r="H308" s="734"/>
      <c r="I308" s="733"/>
      <c r="J308" s="725"/>
    </row>
    <row r="309" spans="1:10">
      <c r="A309" s="847"/>
      <c r="B309" s="720" t="s">
        <v>23</v>
      </c>
      <c r="C309" s="726" t="s">
        <v>3144</v>
      </c>
      <c r="D309" s="722"/>
      <c r="E309" s="723" t="s">
        <v>11</v>
      </c>
      <c r="F309" s="734"/>
      <c r="G309" s="734"/>
      <c r="H309" s="734"/>
      <c r="I309" s="733"/>
      <c r="J309" s="725"/>
    </row>
    <row r="310" spans="1:10">
      <c r="A310" s="847"/>
      <c r="B310" s="720" t="s">
        <v>23</v>
      </c>
      <c r="C310" s="726" t="s">
        <v>3145</v>
      </c>
      <c r="D310" s="722"/>
      <c r="E310" s="723" t="s">
        <v>11</v>
      </c>
      <c r="F310" s="734"/>
      <c r="G310" s="734"/>
      <c r="H310" s="734"/>
      <c r="I310" s="733"/>
      <c r="J310" s="725"/>
    </row>
    <row r="311" spans="1:10">
      <c r="A311" s="847"/>
      <c r="B311" s="720" t="s">
        <v>23</v>
      </c>
      <c r="C311" s="726" t="s">
        <v>3146</v>
      </c>
      <c r="D311" s="722"/>
      <c r="E311" s="723" t="s">
        <v>11</v>
      </c>
      <c r="F311" s="734"/>
      <c r="G311" s="734"/>
      <c r="H311" s="734"/>
      <c r="I311" s="733"/>
      <c r="J311" s="725"/>
    </row>
    <row r="312" spans="1:10">
      <c r="A312" s="847"/>
      <c r="B312" s="720" t="s">
        <v>23</v>
      </c>
      <c r="C312" s="726" t="s">
        <v>3147</v>
      </c>
      <c r="D312" s="722"/>
      <c r="E312" s="723" t="s">
        <v>11</v>
      </c>
      <c r="F312" s="734"/>
      <c r="G312" s="734"/>
      <c r="H312" s="734"/>
      <c r="I312" s="733"/>
      <c r="J312" s="725"/>
    </row>
    <row r="313" spans="1:10">
      <c r="A313" s="847"/>
      <c r="B313" s="720" t="s">
        <v>23</v>
      </c>
      <c r="C313" s="726" t="s">
        <v>3148</v>
      </c>
      <c r="D313" s="722"/>
      <c r="E313" s="723" t="s">
        <v>11</v>
      </c>
      <c r="F313" s="734"/>
      <c r="G313" s="734"/>
      <c r="H313" s="734"/>
      <c r="I313" s="733"/>
      <c r="J313" s="725"/>
    </row>
    <row r="314" spans="1:10">
      <c r="A314" s="847"/>
      <c r="B314" s="720" t="s">
        <v>23</v>
      </c>
      <c r="C314" s="726" t="s">
        <v>3149</v>
      </c>
      <c r="D314" s="722"/>
      <c r="E314" s="723" t="s">
        <v>11</v>
      </c>
      <c r="F314" s="734"/>
      <c r="G314" s="734"/>
      <c r="H314" s="734"/>
      <c r="I314" s="733"/>
      <c r="J314" s="725"/>
    </row>
    <row r="315" spans="1:10">
      <c r="A315" s="847"/>
      <c r="B315" s="720" t="s">
        <v>23</v>
      </c>
      <c r="C315" s="726" t="s">
        <v>3150</v>
      </c>
      <c r="D315" s="722"/>
      <c r="E315" s="723" t="s">
        <v>11</v>
      </c>
      <c r="F315" s="734"/>
      <c r="G315" s="734"/>
      <c r="H315" s="734"/>
      <c r="I315" s="733"/>
      <c r="J315" s="725"/>
    </row>
    <row r="316" spans="1:10">
      <c r="A316" s="847"/>
      <c r="B316" s="720" t="s">
        <v>23</v>
      </c>
      <c r="C316" s="726" t="s">
        <v>3151</v>
      </c>
      <c r="D316" s="722"/>
      <c r="E316" s="723" t="s">
        <v>11</v>
      </c>
      <c r="F316" s="734"/>
      <c r="G316" s="734"/>
      <c r="H316" s="734"/>
      <c r="I316" s="733"/>
      <c r="J316" s="725"/>
    </row>
    <row r="317" spans="1:10">
      <c r="A317" s="847"/>
      <c r="B317" s="720" t="s">
        <v>23</v>
      </c>
      <c r="C317" s="726" t="s">
        <v>3152</v>
      </c>
      <c r="D317" s="722"/>
      <c r="E317" s="723" t="s">
        <v>11</v>
      </c>
      <c r="F317" s="734"/>
      <c r="G317" s="734"/>
      <c r="H317" s="734"/>
      <c r="I317" s="733"/>
      <c r="J317" s="725"/>
    </row>
    <row r="318" spans="1:10">
      <c r="A318" s="847"/>
      <c r="B318" s="720" t="s">
        <v>23</v>
      </c>
      <c r="C318" s="726" t="s">
        <v>3153</v>
      </c>
      <c r="D318" s="722"/>
      <c r="E318" s="723" t="s">
        <v>11</v>
      </c>
      <c r="F318" s="734"/>
      <c r="G318" s="734"/>
      <c r="H318" s="734"/>
      <c r="I318" s="733"/>
      <c r="J318" s="725"/>
    </row>
    <row r="319" spans="1:10">
      <c r="A319" s="847"/>
      <c r="B319" s="720" t="s">
        <v>23</v>
      </c>
      <c r="C319" s="726" t="s">
        <v>3154</v>
      </c>
      <c r="D319" s="722"/>
      <c r="E319" s="723" t="s">
        <v>11</v>
      </c>
      <c r="F319" s="734"/>
      <c r="G319" s="734"/>
      <c r="H319" s="734"/>
      <c r="I319" s="733"/>
      <c r="J319" s="725"/>
    </row>
    <row r="320" spans="1:10">
      <c r="A320" s="847"/>
      <c r="B320" s="720" t="s">
        <v>23</v>
      </c>
      <c r="C320" s="726" t="s">
        <v>3155</v>
      </c>
      <c r="D320" s="722"/>
      <c r="E320" s="723" t="s">
        <v>11</v>
      </c>
      <c r="F320" s="734"/>
      <c r="G320" s="734"/>
      <c r="H320" s="734"/>
      <c r="I320" s="733"/>
      <c r="J320" s="725"/>
    </row>
    <row r="321" spans="1:10">
      <c r="A321" s="847"/>
      <c r="B321" s="720" t="s">
        <v>23</v>
      </c>
      <c r="C321" s="726" t="s">
        <v>3156</v>
      </c>
      <c r="D321" s="722"/>
      <c r="E321" s="723" t="s">
        <v>11</v>
      </c>
      <c r="F321" s="734"/>
      <c r="G321" s="734"/>
      <c r="H321" s="734"/>
      <c r="I321" s="733"/>
      <c r="J321" s="725"/>
    </row>
    <row r="322" spans="1:10">
      <c r="A322" s="847"/>
      <c r="B322" s="720" t="s">
        <v>23</v>
      </c>
      <c r="C322" s="726" t="s">
        <v>3157</v>
      </c>
      <c r="D322" s="722"/>
      <c r="E322" s="723" t="s">
        <v>11</v>
      </c>
      <c r="F322" s="734"/>
      <c r="G322" s="734"/>
      <c r="H322" s="734"/>
      <c r="I322" s="733"/>
      <c r="J322" s="725"/>
    </row>
    <row r="323" spans="1:10">
      <c r="A323" s="847"/>
      <c r="B323" s="720" t="s">
        <v>23</v>
      </c>
      <c r="C323" s="726" t="s">
        <v>3158</v>
      </c>
      <c r="D323" s="722"/>
      <c r="E323" s="723" t="s">
        <v>11</v>
      </c>
      <c r="F323" s="734"/>
      <c r="G323" s="734"/>
      <c r="H323" s="734"/>
      <c r="I323" s="733"/>
      <c r="J323" s="725"/>
    </row>
    <row r="324" spans="1:10">
      <c r="A324" s="847"/>
      <c r="B324" s="720" t="s">
        <v>23</v>
      </c>
      <c r="C324" s="726" t="s">
        <v>1919</v>
      </c>
      <c r="D324" s="722" t="s">
        <v>3025</v>
      </c>
      <c r="E324" s="723" t="s">
        <v>11</v>
      </c>
      <c r="F324" s="734"/>
      <c r="G324" s="734"/>
      <c r="H324" s="734"/>
      <c r="I324" s="733"/>
      <c r="J324" s="725"/>
    </row>
    <row r="325" spans="1:10" ht="17.25" customHeight="1">
      <c r="A325" s="847">
        <v>43</v>
      </c>
      <c r="B325" s="720" t="s">
        <v>23</v>
      </c>
      <c r="C325" s="721" t="s">
        <v>3159</v>
      </c>
      <c r="D325" s="722"/>
      <c r="E325" s="723" t="s">
        <v>11</v>
      </c>
      <c r="F325" s="734"/>
      <c r="G325" s="734"/>
      <c r="H325" s="734"/>
      <c r="I325" s="733" t="s">
        <v>3160</v>
      </c>
      <c r="J325" s="725"/>
    </row>
    <row r="326" spans="1:10">
      <c r="A326" s="847"/>
      <c r="B326" s="720" t="s">
        <v>23</v>
      </c>
      <c r="C326" s="726" t="s">
        <v>1922</v>
      </c>
      <c r="D326" s="722" t="s">
        <v>3161</v>
      </c>
      <c r="E326" s="723" t="s">
        <v>11</v>
      </c>
      <c r="F326" s="734"/>
      <c r="G326" s="734"/>
      <c r="H326" s="734"/>
      <c r="I326" s="733"/>
      <c r="J326" s="725"/>
    </row>
    <row r="327" spans="1:10">
      <c r="A327" s="847"/>
      <c r="B327" s="720" t="s">
        <v>23</v>
      </c>
      <c r="C327" s="726" t="s">
        <v>1923</v>
      </c>
      <c r="D327" s="722" t="s">
        <v>3161</v>
      </c>
      <c r="E327" s="723" t="s">
        <v>11</v>
      </c>
      <c r="F327" s="734"/>
      <c r="G327" s="734"/>
      <c r="H327" s="734"/>
      <c r="I327" s="733"/>
      <c r="J327" s="725"/>
    </row>
    <row r="328" spans="1:10">
      <c r="A328" s="847"/>
      <c r="B328" s="720" t="s">
        <v>23</v>
      </c>
      <c r="C328" s="726" t="s">
        <v>1919</v>
      </c>
      <c r="D328" s="722" t="s">
        <v>3025</v>
      </c>
      <c r="E328" s="723" t="s">
        <v>11</v>
      </c>
      <c r="F328" s="734"/>
      <c r="G328" s="734"/>
      <c r="H328" s="734"/>
      <c r="I328" s="733"/>
      <c r="J328" s="725"/>
    </row>
    <row r="329" spans="1:10">
      <c r="A329" s="847">
        <v>44</v>
      </c>
      <c r="B329" s="720" t="s">
        <v>23</v>
      </c>
      <c r="C329" s="721" t="s">
        <v>3162</v>
      </c>
      <c r="D329" s="722"/>
      <c r="E329" s="723" t="s">
        <v>11</v>
      </c>
      <c r="F329" s="734"/>
      <c r="G329" s="734"/>
      <c r="H329" s="734"/>
      <c r="I329" s="733"/>
      <c r="J329" s="725"/>
    </row>
    <row r="330" spans="1:10">
      <c r="A330" s="847"/>
      <c r="B330" s="720" t="s">
        <v>23</v>
      </c>
      <c r="C330" s="727" t="s">
        <v>3024</v>
      </c>
      <c r="D330" s="722" t="s">
        <v>3025</v>
      </c>
      <c r="E330" s="723" t="s">
        <v>11</v>
      </c>
      <c r="F330" s="734"/>
      <c r="G330" s="734"/>
      <c r="H330" s="734"/>
      <c r="I330" s="733"/>
      <c r="J330" s="725"/>
    </row>
  </sheetData>
  <mergeCells count="45">
    <mergeCell ref="A270:A324"/>
    <mergeCell ref="A325:A328"/>
    <mergeCell ref="A329:A330"/>
    <mergeCell ref="A174:A179"/>
    <mergeCell ref="A180:A185"/>
    <mergeCell ref="A186:A191"/>
    <mergeCell ref="A192:A197"/>
    <mergeCell ref="A198:A233"/>
    <mergeCell ref="A234:A269"/>
    <mergeCell ref="A172:A173"/>
    <mergeCell ref="A144:A145"/>
    <mergeCell ref="A146:A148"/>
    <mergeCell ref="A149:A150"/>
    <mergeCell ref="A151:A153"/>
    <mergeCell ref="A154:A155"/>
    <mergeCell ref="A156:A158"/>
    <mergeCell ref="A159:A161"/>
    <mergeCell ref="A162:A163"/>
    <mergeCell ref="A164:A166"/>
    <mergeCell ref="A167:A168"/>
    <mergeCell ref="A169:A171"/>
    <mergeCell ref="A142:A143"/>
    <mergeCell ref="A111:A112"/>
    <mergeCell ref="A113:A115"/>
    <mergeCell ref="A116:A117"/>
    <mergeCell ref="A118:A120"/>
    <mergeCell ref="A121:A123"/>
    <mergeCell ref="A124:A125"/>
    <mergeCell ref="A126:A128"/>
    <mergeCell ref="A129:A130"/>
    <mergeCell ref="A131:A133"/>
    <mergeCell ref="A134:A135"/>
    <mergeCell ref="A136:A141"/>
    <mergeCell ref="A108:A110"/>
    <mergeCell ref="C1:D8"/>
    <mergeCell ref="A10:A12"/>
    <mergeCell ref="A13:A14"/>
    <mergeCell ref="A15:A16"/>
    <mergeCell ref="A17:A18"/>
    <mergeCell ref="A19:A39"/>
    <mergeCell ref="A40:A60"/>
    <mergeCell ref="A61:A81"/>
    <mergeCell ref="A82:A102"/>
    <mergeCell ref="A103:A105"/>
    <mergeCell ref="A106:A107"/>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373"/>
  <sheetViews>
    <sheetView zoomScaleNormal="100" workbookViewId="0">
      <selection activeCell="I345" sqref="I345"/>
    </sheetView>
  </sheetViews>
  <sheetFormatPr defaultColWidth="9" defaultRowHeight="16.5"/>
  <cols>
    <col min="1" max="1" width="5.375" style="126" customWidth="1"/>
    <col min="2" max="2" width="9.5" style="126" customWidth="1"/>
    <col min="3" max="3" width="40.875" style="126" customWidth="1"/>
    <col min="4" max="4" width="21.125" style="126" customWidth="1"/>
    <col min="5" max="5" width="13.625" style="126" customWidth="1"/>
    <col min="6" max="6" width="16" style="126" customWidth="1"/>
    <col min="7" max="7" width="33" style="126" customWidth="1"/>
    <col min="8" max="8" width="19.125" style="126" customWidth="1"/>
    <col min="9" max="9" width="34.75" style="125" customWidth="1"/>
    <col min="10" max="10" width="9" style="125" customWidth="1"/>
    <col min="11" max="256" width="9" style="126" customWidth="1"/>
    <col min="257" max="16384" width="9" style="133"/>
  </cols>
  <sheetData>
    <row r="1" spans="1:10" ht="21.75" customHeight="1">
      <c r="A1" s="695"/>
      <c r="B1" s="696"/>
      <c r="C1" s="856" t="s">
        <v>3163</v>
      </c>
      <c r="D1" s="857"/>
      <c r="E1" s="741"/>
      <c r="F1" s="698" t="s">
        <v>5</v>
      </c>
      <c r="G1" s="520"/>
      <c r="H1" s="519"/>
      <c r="I1" s="518"/>
    </row>
    <row r="2" spans="1:10" ht="20.25" customHeight="1">
      <c r="A2" s="695"/>
      <c r="B2" s="696"/>
      <c r="C2" s="858"/>
      <c r="D2" s="859"/>
      <c r="E2" s="742" t="s">
        <v>6</v>
      </c>
      <c r="F2" s="700">
        <f>COUNTIF(E10:E277,"Not POR")</f>
        <v>0</v>
      </c>
      <c r="G2" s="701"/>
      <c r="H2" s="127"/>
      <c r="I2" s="128"/>
    </row>
    <row r="3" spans="1:10" ht="19.5" customHeight="1">
      <c r="A3" s="695"/>
      <c r="B3" s="696"/>
      <c r="C3" s="858"/>
      <c r="D3" s="859"/>
      <c r="E3" s="743" t="s">
        <v>8</v>
      </c>
      <c r="F3" s="700">
        <f>COUNTIF(E10:E277,"CHN validation")</f>
        <v>0</v>
      </c>
      <c r="G3" s="701"/>
      <c r="H3" s="127"/>
      <c r="I3" s="128"/>
    </row>
    <row r="4" spans="1:10" ht="18.75" customHeight="1">
      <c r="A4" s="695"/>
      <c r="B4" s="696"/>
      <c r="C4" s="858"/>
      <c r="D4" s="859"/>
      <c r="E4" s="744" t="s">
        <v>9</v>
      </c>
      <c r="F4" s="700">
        <f>COUNTIF(E10:E277,"New Item")</f>
        <v>0</v>
      </c>
      <c r="G4" s="701"/>
      <c r="H4" s="127"/>
      <c r="I4" s="128"/>
    </row>
    <row r="5" spans="1:10" ht="19.5" customHeight="1">
      <c r="A5" s="603"/>
      <c r="B5" s="696"/>
      <c r="C5" s="858"/>
      <c r="D5" s="859"/>
      <c r="E5" s="745" t="s">
        <v>7</v>
      </c>
      <c r="F5" s="700">
        <f>COUNTIF(E10:E277,"Pending update")</f>
        <v>0</v>
      </c>
      <c r="G5" s="705"/>
      <c r="H5" s="706"/>
      <c r="I5" s="746"/>
    </row>
    <row r="6" spans="1:10" ht="18.75" customHeight="1">
      <c r="A6" s="695"/>
      <c r="B6" s="696"/>
      <c r="C6" s="858"/>
      <c r="D6" s="859"/>
      <c r="E6" s="747" t="s">
        <v>10</v>
      </c>
      <c r="F6" s="700">
        <f>COUNTIF(E10:E277,"Modified")</f>
        <v>0</v>
      </c>
      <c r="G6" s="701"/>
      <c r="H6" s="127"/>
      <c r="I6" s="128"/>
    </row>
    <row r="7" spans="1:10" ht="17.25" customHeight="1">
      <c r="A7" s="695"/>
      <c r="B7" s="696"/>
      <c r="C7" s="858"/>
      <c r="D7" s="859"/>
      <c r="E7" s="748" t="s">
        <v>11</v>
      </c>
      <c r="F7" s="700">
        <f>COUNTIF(E10:E277,"Ready")</f>
        <v>268</v>
      </c>
      <c r="G7" s="701"/>
      <c r="H7" s="127"/>
      <c r="I7" s="128"/>
    </row>
    <row r="8" spans="1:10" ht="18.75" customHeight="1" thickBot="1">
      <c r="A8" s="710"/>
      <c r="B8" s="749"/>
      <c r="C8" s="858"/>
      <c r="D8" s="860"/>
      <c r="E8" s="750" t="s">
        <v>12</v>
      </c>
      <c r="F8" s="700">
        <f>COUNTIF(E10:E277,"Not ready")</f>
        <v>0</v>
      </c>
      <c r="G8" s="713"/>
      <c r="H8" s="714"/>
      <c r="I8" s="129"/>
    </row>
    <row r="9" spans="1:10" ht="53.85" customHeight="1">
      <c r="A9" s="523" t="s">
        <v>13</v>
      </c>
      <c r="B9" s="751" t="s">
        <v>14</v>
      </c>
      <c r="C9" s="752" t="s">
        <v>3164</v>
      </c>
      <c r="D9" s="131" t="s">
        <v>190</v>
      </c>
      <c r="E9" s="719" t="s">
        <v>17</v>
      </c>
      <c r="F9" s="719" t="s">
        <v>18</v>
      </c>
      <c r="G9" s="132" t="s">
        <v>455</v>
      </c>
      <c r="H9" s="132" t="s">
        <v>456</v>
      </c>
      <c r="I9" s="130" t="s">
        <v>1468</v>
      </c>
      <c r="J9" s="132" t="s">
        <v>2299</v>
      </c>
    </row>
    <row r="10" spans="1:10" ht="18" customHeight="1">
      <c r="A10" s="861">
        <v>1</v>
      </c>
      <c r="B10" s="720" t="s">
        <v>23</v>
      </c>
      <c r="C10" s="753" t="s">
        <v>2372</v>
      </c>
      <c r="D10" s="720"/>
      <c r="E10" s="723" t="s">
        <v>11</v>
      </c>
      <c r="F10" s="724"/>
      <c r="G10" s="684"/>
      <c r="H10" s="684"/>
      <c r="I10" s="522" t="s">
        <v>3165</v>
      </c>
      <c r="J10" s="725"/>
    </row>
    <row r="11" spans="1:10" ht="18" customHeight="1">
      <c r="A11" s="862"/>
      <c r="B11" s="720" t="s">
        <v>23</v>
      </c>
      <c r="C11" s="754" t="s">
        <v>2977</v>
      </c>
      <c r="D11" s="755"/>
      <c r="E11" s="723" t="s">
        <v>11</v>
      </c>
      <c r="F11" s="724"/>
      <c r="G11" s="684"/>
      <c r="H11" s="684"/>
      <c r="I11" s="522"/>
      <c r="J11" s="725"/>
    </row>
    <row r="12" spans="1:10" ht="18" customHeight="1">
      <c r="A12" s="862"/>
      <c r="B12" s="720" t="s">
        <v>23</v>
      </c>
      <c r="C12" s="756" t="s">
        <v>1918</v>
      </c>
      <c r="D12" s="757" t="s">
        <v>1469</v>
      </c>
      <c r="E12" s="723" t="s">
        <v>11</v>
      </c>
      <c r="F12" s="724"/>
      <c r="G12" s="684"/>
      <c r="H12" s="684"/>
      <c r="I12" s="758"/>
      <c r="J12" s="725"/>
    </row>
    <row r="13" spans="1:10" ht="18" customHeight="1">
      <c r="A13" s="855">
        <v>2</v>
      </c>
      <c r="B13" s="720" t="s">
        <v>23</v>
      </c>
      <c r="C13" s="753" t="s">
        <v>2371</v>
      </c>
      <c r="D13" s="755"/>
      <c r="E13" s="723" t="s">
        <v>11</v>
      </c>
      <c r="F13" s="724"/>
      <c r="G13" s="684"/>
      <c r="H13" s="684" t="s">
        <v>2369</v>
      </c>
      <c r="I13" s="758"/>
      <c r="J13" s="725"/>
    </row>
    <row r="14" spans="1:10" ht="18" customHeight="1">
      <c r="A14" s="855"/>
      <c r="B14" s="720" t="s">
        <v>23</v>
      </c>
      <c r="C14" s="756" t="s">
        <v>1918</v>
      </c>
      <c r="D14" s="757" t="s">
        <v>2370</v>
      </c>
      <c r="E14" s="723" t="s">
        <v>11</v>
      </c>
      <c r="F14" s="724"/>
      <c r="G14" s="522"/>
      <c r="H14" s="684"/>
      <c r="I14" s="758"/>
      <c r="J14" s="725"/>
    </row>
    <row r="15" spans="1:10" ht="18" customHeight="1">
      <c r="A15" s="855">
        <v>3</v>
      </c>
      <c r="B15" s="720" t="s">
        <v>23</v>
      </c>
      <c r="C15" s="753" t="s">
        <v>3166</v>
      </c>
      <c r="D15" s="755"/>
      <c r="E15" s="723" t="s">
        <v>11</v>
      </c>
      <c r="F15" s="724"/>
      <c r="G15" s="684" t="s">
        <v>2369</v>
      </c>
      <c r="H15" s="684"/>
      <c r="I15" s="758"/>
      <c r="J15" s="725"/>
    </row>
    <row r="16" spans="1:10" ht="18" customHeight="1">
      <c r="A16" s="855"/>
      <c r="B16" s="720" t="s">
        <v>23</v>
      </c>
      <c r="C16" s="756" t="s">
        <v>1918</v>
      </c>
      <c r="D16" s="757" t="s">
        <v>2368</v>
      </c>
      <c r="E16" s="723" t="s">
        <v>11</v>
      </c>
      <c r="F16" s="724"/>
      <c r="G16" s="684"/>
      <c r="H16" s="684"/>
      <c r="I16" s="758"/>
      <c r="J16" s="725"/>
    </row>
    <row r="17" spans="1:10" ht="18" customHeight="1">
      <c r="A17" s="855">
        <v>4</v>
      </c>
      <c r="B17" s="720" t="s">
        <v>23</v>
      </c>
      <c r="C17" s="753" t="s">
        <v>3167</v>
      </c>
      <c r="D17" s="757"/>
      <c r="E17" s="723" t="s">
        <v>11</v>
      </c>
      <c r="F17" s="724"/>
      <c r="G17" s="728"/>
      <c r="H17" s="684"/>
      <c r="I17" s="732" t="s">
        <v>3168</v>
      </c>
      <c r="J17" s="725"/>
    </row>
    <row r="18" spans="1:10" ht="18" customHeight="1">
      <c r="A18" s="855"/>
      <c r="B18" s="720" t="s">
        <v>23</v>
      </c>
      <c r="C18" s="756" t="s">
        <v>1918</v>
      </c>
      <c r="D18" s="757" t="s">
        <v>1469</v>
      </c>
      <c r="E18" s="723" t="s">
        <v>11</v>
      </c>
      <c r="F18" s="724"/>
      <c r="G18" s="684"/>
      <c r="H18" s="684"/>
      <c r="I18" s="758"/>
      <c r="J18" s="725"/>
    </row>
    <row r="19" spans="1:10" ht="18" customHeight="1">
      <c r="A19" s="855">
        <v>5</v>
      </c>
      <c r="B19" s="720" t="s">
        <v>23</v>
      </c>
      <c r="C19" s="753" t="s">
        <v>3169</v>
      </c>
      <c r="D19" s="757"/>
      <c r="E19" s="723" t="s">
        <v>11</v>
      </c>
      <c r="F19" s="729"/>
      <c r="G19" s="728" t="s">
        <v>3170</v>
      </c>
      <c r="H19" s="684"/>
      <c r="I19" s="759" t="s">
        <v>2350</v>
      </c>
      <c r="J19" s="725"/>
    </row>
    <row r="20" spans="1:10" ht="18" customHeight="1">
      <c r="A20" s="855"/>
      <c r="B20" s="720" t="s">
        <v>23</v>
      </c>
      <c r="C20" s="756" t="s">
        <v>1918</v>
      </c>
      <c r="D20" s="757" t="s">
        <v>1469</v>
      </c>
      <c r="E20" s="723" t="s">
        <v>11</v>
      </c>
      <c r="F20" s="729"/>
      <c r="G20" s="684"/>
      <c r="H20" s="684"/>
      <c r="I20" s="759"/>
      <c r="J20" s="725"/>
    </row>
    <row r="21" spans="1:10" ht="18" customHeight="1">
      <c r="A21" s="855">
        <v>6</v>
      </c>
      <c r="B21" s="720" t="s">
        <v>23</v>
      </c>
      <c r="C21" s="753" t="s">
        <v>3171</v>
      </c>
      <c r="D21" s="757"/>
      <c r="E21" s="723" t="s">
        <v>11</v>
      </c>
      <c r="F21" s="729"/>
      <c r="G21" s="684"/>
      <c r="H21" s="684"/>
      <c r="I21" s="759" t="s">
        <v>3172</v>
      </c>
      <c r="J21" s="725"/>
    </row>
    <row r="22" spans="1:10" ht="18" customHeight="1">
      <c r="A22" s="855"/>
      <c r="B22" s="720" t="s">
        <v>23</v>
      </c>
      <c r="C22" s="754" t="s">
        <v>1942</v>
      </c>
      <c r="D22" s="757" t="s">
        <v>1469</v>
      </c>
      <c r="E22" s="723" t="s">
        <v>11</v>
      </c>
      <c r="F22" s="729"/>
      <c r="G22" s="684"/>
      <c r="H22" s="684"/>
      <c r="I22" s="759"/>
      <c r="J22" s="725"/>
    </row>
    <row r="23" spans="1:10" ht="18" customHeight="1">
      <c r="A23" s="855"/>
      <c r="B23" s="720" t="s">
        <v>23</v>
      </c>
      <c r="C23" s="754" t="s">
        <v>1919</v>
      </c>
      <c r="D23" s="757" t="s">
        <v>1469</v>
      </c>
      <c r="E23" s="723" t="s">
        <v>11</v>
      </c>
      <c r="F23" s="729"/>
      <c r="G23" s="684"/>
      <c r="H23" s="684"/>
      <c r="I23" s="759"/>
      <c r="J23" s="725"/>
    </row>
    <row r="24" spans="1:10" ht="18" customHeight="1">
      <c r="A24" s="855">
        <v>7</v>
      </c>
      <c r="B24" s="720" t="s">
        <v>23</v>
      </c>
      <c r="C24" s="753" t="s">
        <v>3173</v>
      </c>
      <c r="D24" s="757"/>
      <c r="E24" s="723" t="s">
        <v>11</v>
      </c>
      <c r="F24" s="729"/>
      <c r="G24" s="684"/>
      <c r="H24" s="684"/>
      <c r="I24" s="759" t="s">
        <v>3174</v>
      </c>
      <c r="J24" s="725"/>
    </row>
    <row r="25" spans="1:10" ht="18" customHeight="1">
      <c r="A25" s="855"/>
      <c r="B25" s="720" t="s">
        <v>23</v>
      </c>
      <c r="C25" s="754" t="s">
        <v>2297</v>
      </c>
      <c r="D25" s="757" t="s">
        <v>2366</v>
      </c>
      <c r="E25" s="723" t="s">
        <v>11</v>
      </c>
      <c r="F25" s="729"/>
      <c r="G25" s="684"/>
      <c r="H25" s="684"/>
      <c r="I25" s="759"/>
      <c r="J25" s="725"/>
    </row>
    <row r="26" spans="1:10" ht="18" customHeight="1">
      <c r="A26" s="855"/>
      <c r="B26" s="720" t="s">
        <v>23</v>
      </c>
      <c r="C26" s="754" t="s">
        <v>1919</v>
      </c>
      <c r="D26" s="757" t="s">
        <v>1469</v>
      </c>
      <c r="E26" s="723" t="s">
        <v>11</v>
      </c>
      <c r="F26" s="729"/>
      <c r="G26" s="684"/>
      <c r="H26" s="684"/>
      <c r="I26" s="759"/>
      <c r="J26" s="725"/>
    </row>
    <row r="27" spans="1:10" ht="18" customHeight="1">
      <c r="A27" s="863">
        <v>8</v>
      </c>
      <c r="B27" s="720" t="s">
        <v>23</v>
      </c>
      <c r="C27" s="753" t="s">
        <v>3175</v>
      </c>
      <c r="D27" s="757"/>
      <c r="E27" s="723" t="s">
        <v>11</v>
      </c>
      <c r="F27" s="729"/>
      <c r="G27" s="728" t="s">
        <v>3176</v>
      </c>
      <c r="H27" s="684"/>
      <c r="I27" s="759" t="s">
        <v>2350</v>
      </c>
      <c r="J27" s="725"/>
    </row>
    <row r="28" spans="1:10" ht="18" customHeight="1">
      <c r="A28" s="853"/>
      <c r="B28" s="720" t="s">
        <v>23</v>
      </c>
      <c r="C28" s="756" t="s">
        <v>1918</v>
      </c>
      <c r="D28" s="757" t="s">
        <v>1469</v>
      </c>
      <c r="E28" s="723" t="s">
        <v>11</v>
      </c>
      <c r="F28" s="729"/>
      <c r="G28" s="684"/>
      <c r="H28" s="684"/>
      <c r="I28" s="759"/>
      <c r="J28" s="725"/>
    </row>
    <row r="29" spans="1:10" ht="18" customHeight="1">
      <c r="A29" s="863">
        <v>9</v>
      </c>
      <c r="B29" s="720" t="s">
        <v>23</v>
      </c>
      <c r="C29" s="753" t="s">
        <v>3177</v>
      </c>
      <c r="D29" s="757"/>
      <c r="E29" s="723" t="s">
        <v>11</v>
      </c>
      <c r="F29" s="729"/>
      <c r="G29" s="684"/>
      <c r="H29" s="684"/>
      <c r="I29" s="759" t="s">
        <v>2296</v>
      </c>
      <c r="J29" s="725"/>
    </row>
    <row r="30" spans="1:10" ht="18" customHeight="1">
      <c r="A30" s="854"/>
      <c r="B30" s="720" t="s">
        <v>23</v>
      </c>
      <c r="C30" s="754" t="s">
        <v>1942</v>
      </c>
      <c r="D30" s="757" t="s">
        <v>1469</v>
      </c>
      <c r="E30" s="723" t="s">
        <v>11</v>
      </c>
      <c r="F30" s="729"/>
      <c r="G30" s="684"/>
      <c r="H30" s="684"/>
      <c r="I30" s="759"/>
      <c r="J30" s="725"/>
    </row>
    <row r="31" spans="1:10" ht="18" customHeight="1">
      <c r="A31" s="853"/>
      <c r="B31" s="720" t="s">
        <v>23</v>
      </c>
      <c r="C31" s="754" t="s">
        <v>1919</v>
      </c>
      <c r="D31" s="757" t="s">
        <v>1469</v>
      </c>
      <c r="E31" s="723" t="s">
        <v>11</v>
      </c>
      <c r="F31" s="729"/>
      <c r="G31" s="684"/>
      <c r="H31" s="684"/>
      <c r="I31" s="759"/>
      <c r="J31" s="725"/>
    </row>
    <row r="32" spans="1:10" ht="18" customHeight="1">
      <c r="A32" s="863">
        <v>10</v>
      </c>
      <c r="B32" s="720" t="s">
        <v>23</v>
      </c>
      <c r="C32" s="753" t="s">
        <v>3178</v>
      </c>
      <c r="D32" s="757"/>
      <c r="E32" s="723" t="s">
        <v>11</v>
      </c>
      <c r="F32" s="729"/>
      <c r="G32" s="684"/>
      <c r="H32" s="684"/>
      <c r="I32" s="759" t="s">
        <v>3179</v>
      </c>
      <c r="J32" s="725"/>
    </row>
    <row r="33" spans="1:10" ht="18" customHeight="1">
      <c r="A33" s="854"/>
      <c r="B33" s="720" t="s">
        <v>23</v>
      </c>
      <c r="C33" s="754" t="s">
        <v>2297</v>
      </c>
      <c r="D33" s="757"/>
      <c r="E33" s="723" t="s">
        <v>11</v>
      </c>
      <c r="F33" s="729"/>
      <c r="G33" s="684"/>
      <c r="H33" s="684"/>
      <c r="I33" s="759"/>
      <c r="J33" s="725"/>
    </row>
    <row r="34" spans="1:10" ht="18" customHeight="1">
      <c r="A34" s="853"/>
      <c r="B34" s="720" t="s">
        <v>23</v>
      </c>
      <c r="C34" s="754" t="s">
        <v>1919</v>
      </c>
      <c r="D34" s="757" t="s">
        <v>1469</v>
      </c>
      <c r="E34" s="723" t="s">
        <v>11</v>
      </c>
      <c r="F34" s="729"/>
      <c r="G34" s="684"/>
      <c r="H34" s="684"/>
      <c r="I34" s="759"/>
      <c r="J34" s="725"/>
    </row>
    <row r="35" spans="1:10" ht="18" customHeight="1">
      <c r="A35" s="863">
        <v>11</v>
      </c>
      <c r="B35" s="720" t="s">
        <v>23</v>
      </c>
      <c r="C35" s="753" t="s">
        <v>3180</v>
      </c>
      <c r="D35" s="757"/>
      <c r="E35" s="723" t="s">
        <v>11</v>
      </c>
      <c r="F35" s="729"/>
      <c r="G35" s="684"/>
      <c r="H35" s="684"/>
      <c r="I35" s="759"/>
      <c r="J35" s="725"/>
    </row>
    <row r="36" spans="1:10" ht="18" customHeight="1">
      <c r="A36" s="854"/>
      <c r="B36" s="720" t="s">
        <v>23</v>
      </c>
      <c r="C36" s="754" t="s">
        <v>2347</v>
      </c>
      <c r="D36" s="760" t="s">
        <v>3181</v>
      </c>
      <c r="E36" s="723" t="s">
        <v>11</v>
      </c>
      <c r="F36" s="729"/>
      <c r="G36" s="684"/>
      <c r="H36" s="684"/>
      <c r="I36" s="759"/>
      <c r="J36" s="725"/>
    </row>
    <row r="37" spans="1:10" ht="18" customHeight="1">
      <c r="A37" s="854"/>
      <c r="B37" s="720" t="s">
        <v>23</v>
      </c>
      <c r="C37" s="754" t="s">
        <v>2346</v>
      </c>
      <c r="D37" s="760" t="s">
        <v>3182</v>
      </c>
      <c r="E37" s="723" t="s">
        <v>11</v>
      </c>
      <c r="F37" s="729"/>
      <c r="G37" s="684"/>
      <c r="H37" s="684"/>
      <c r="I37" s="759"/>
      <c r="J37" s="725"/>
    </row>
    <row r="38" spans="1:10" ht="18" customHeight="1">
      <c r="A38" s="853"/>
      <c r="B38" s="720" t="s">
        <v>23</v>
      </c>
      <c r="C38" s="754" t="s">
        <v>1919</v>
      </c>
      <c r="D38" s="760" t="s">
        <v>3183</v>
      </c>
      <c r="E38" s="723" t="s">
        <v>11</v>
      </c>
      <c r="F38" s="729"/>
      <c r="G38" s="684"/>
      <c r="H38" s="684"/>
      <c r="I38" s="759"/>
      <c r="J38" s="725"/>
    </row>
    <row r="39" spans="1:10" ht="18" customHeight="1">
      <c r="A39" s="855">
        <v>12</v>
      </c>
      <c r="B39" s="720" t="s">
        <v>23</v>
      </c>
      <c r="C39" s="753" t="s">
        <v>3184</v>
      </c>
      <c r="D39" s="757"/>
      <c r="E39" s="723" t="s">
        <v>11</v>
      </c>
      <c r="F39" s="729"/>
      <c r="G39" s="684"/>
      <c r="H39" s="684"/>
      <c r="I39" s="759" t="s">
        <v>3185</v>
      </c>
      <c r="J39" s="725"/>
    </row>
    <row r="40" spans="1:10" ht="18" customHeight="1">
      <c r="A40" s="855"/>
      <c r="B40" s="720" t="s">
        <v>23</v>
      </c>
      <c r="C40" s="754" t="s">
        <v>1470</v>
      </c>
      <c r="D40" s="760" t="s">
        <v>3186</v>
      </c>
      <c r="E40" s="723" t="s">
        <v>11</v>
      </c>
      <c r="F40" s="729"/>
      <c r="G40" s="684"/>
      <c r="H40" s="684"/>
      <c r="I40" s="759"/>
      <c r="J40" s="725"/>
    </row>
    <row r="41" spans="1:10" ht="18" customHeight="1">
      <c r="A41" s="855"/>
      <c r="B41" s="720" t="s">
        <v>23</v>
      </c>
      <c r="C41" s="754" t="s">
        <v>3187</v>
      </c>
      <c r="D41" s="760" t="s">
        <v>3188</v>
      </c>
      <c r="E41" s="723" t="s">
        <v>11</v>
      </c>
      <c r="F41" s="729"/>
      <c r="G41" s="684"/>
      <c r="H41" s="684"/>
      <c r="I41" s="759"/>
      <c r="J41" s="725"/>
    </row>
    <row r="42" spans="1:10" ht="18" customHeight="1">
      <c r="A42" s="855"/>
      <c r="B42" s="720" t="s">
        <v>23</v>
      </c>
      <c r="C42" s="754" t="s">
        <v>2286</v>
      </c>
      <c r="D42" s="760"/>
      <c r="E42" s="723" t="s">
        <v>11</v>
      </c>
      <c r="F42" s="729"/>
      <c r="G42" s="684"/>
      <c r="H42" s="684"/>
      <c r="I42" s="759"/>
      <c r="J42" s="725"/>
    </row>
    <row r="43" spans="1:10" ht="18" customHeight="1">
      <c r="A43" s="855"/>
      <c r="B43" s="720" t="s">
        <v>23</v>
      </c>
      <c r="C43" s="754" t="s">
        <v>2285</v>
      </c>
      <c r="D43" s="760"/>
      <c r="E43" s="723" t="s">
        <v>11</v>
      </c>
      <c r="F43" s="729"/>
      <c r="G43" s="684"/>
      <c r="H43" s="684"/>
      <c r="I43" s="759"/>
      <c r="J43" s="725"/>
    </row>
    <row r="44" spans="1:10" ht="18" customHeight="1">
      <c r="A44" s="855"/>
      <c r="B44" s="720" t="s">
        <v>23</v>
      </c>
      <c r="C44" s="754" t="s">
        <v>2284</v>
      </c>
      <c r="D44" s="760"/>
      <c r="E44" s="723" t="s">
        <v>11</v>
      </c>
      <c r="F44" s="729"/>
      <c r="G44" s="684"/>
      <c r="H44" s="684"/>
      <c r="I44" s="759"/>
      <c r="J44" s="725"/>
    </row>
    <row r="45" spans="1:10" ht="18" customHeight="1">
      <c r="A45" s="855"/>
      <c r="B45" s="720" t="s">
        <v>23</v>
      </c>
      <c r="C45" s="754" t="s">
        <v>2283</v>
      </c>
      <c r="D45" s="760"/>
      <c r="E45" s="723" t="s">
        <v>11</v>
      </c>
      <c r="F45" s="729"/>
      <c r="G45" s="684"/>
      <c r="H45" s="684"/>
      <c r="I45" s="759"/>
      <c r="J45" s="725"/>
    </row>
    <row r="46" spans="1:10" ht="18" customHeight="1">
      <c r="A46" s="855"/>
      <c r="B46" s="720" t="s">
        <v>23</v>
      </c>
      <c r="C46" s="754" t="s">
        <v>2282</v>
      </c>
      <c r="D46" s="760"/>
      <c r="E46" s="723" t="s">
        <v>11</v>
      </c>
      <c r="F46" s="729"/>
      <c r="G46" s="684"/>
      <c r="H46" s="684"/>
      <c r="I46" s="759"/>
      <c r="J46" s="725"/>
    </row>
    <row r="47" spans="1:10" ht="18" customHeight="1">
      <c r="A47" s="855"/>
      <c r="B47" s="720" t="s">
        <v>23</v>
      </c>
      <c r="C47" s="754" t="s">
        <v>2281</v>
      </c>
      <c r="D47" s="760"/>
      <c r="E47" s="723" t="s">
        <v>11</v>
      </c>
      <c r="F47" s="729"/>
      <c r="G47" s="684"/>
      <c r="H47" s="684"/>
      <c r="I47" s="759"/>
      <c r="J47" s="725"/>
    </row>
    <row r="48" spans="1:10" ht="18" customHeight="1">
      <c r="A48" s="855"/>
      <c r="B48" s="720" t="s">
        <v>23</v>
      </c>
      <c r="C48" s="754" t="s">
        <v>2280</v>
      </c>
      <c r="D48" s="760"/>
      <c r="E48" s="723" t="s">
        <v>11</v>
      </c>
      <c r="F48" s="729"/>
      <c r="G48" s="684"/>
      <c r="H48" s="684"/>
      <c r="I48" s="759"/>
      <c r="J48" s="725"/>
    </row>
    <row r="49" spans="1:10" ht="18" customHeight="1">
      <c r="A49" s="855"/>
      <c r="B49" s="720" t="s">
        <v>23</v>
      </c>
      <c r="C49" s="754" t="s">
        <v>2279</v>
      </c>
      <c r="D49" s="760"/>
      <c r="E49" s="723" t="s">
        <v>11</v>
      </c>
      <c r="F49" s="729"/>
      <c r="G49" s="684"/>
      <c r="H49" s="684"/>
      <c r="I49" s="759"/>
      <c r="J49" s="725"/>
    </row>
    <row r="50" spans="1:10" ht="18" customHeight="1">
      <c r="A50" s="855"/>
      <c r="B50" s="720" t="s">
        <v>23</v>
      </c>
      <c r="C50" s="754" t="s">
        <v>2278</v>
      </c>
      <c r="D50" s="760"/>
      <c r="E50" s="723" t="s">
        <v>11</v>
      </c>
      <c r="F50" s="729"/>
      <c r="G50" s="684"/>
      <c r="H50" s="684"/>
      <c r="I50" s="759"/>
      <c r="J50" s="725"/>
    </row>
    <row r="51" spans="1:10" ht="18" customHeight="1">
      <c r="A51" s="855"/>
      <c r="B51" s="720" t="s">
        <v>23</v>
      </c>
      <c r="C51" s="754" t="s">
        <v>2277</v>
      </c>
      <c r="D51" s="760"/>
      <c r="E51" s="723" t="s">
        <v>11</v>
      </c>
      <c r="F51" s="729"/>
      <c r="G51" s="684"/>
      <c r="H51" s="684"/>
      <c r="I51" s="759"/>
      <c r="J51" s="725"/>
    </row>
    <row r="52" spans="1:10" ht="18" customHeight="1">
      <c r="A52" s="855"/>
      <c r="B52" s="720" t="s">
        <v>23</v>
      </c>
      <c r="C52" s="754" t="s">
        <v>2276</v>
      </c>
      <c r="D52" s="760"/>
      <c r="E52" s="723" t="s">
        <v>11</v>
      </c>
      <c r="F52" s="729"/>
      <c r="G52" s="684"/>
      <c r="H52" s="684"/>
      <c r="I52" s="759"/>
      <c r="J52" s="725"/>
    </row>
    <row r="53" spans="1:10" ht="18" customHeight="1">
      <c r="A53" s="855"/>
      <c r="B53" s="720" t="s">
        <v>23</v>
      </c>
      <c r="C53" s="754" t="s">
        <v>2275</v>
      </c>
      <c r="D53" s="760"/>
      <c r="E53" s="723" t="s">
        <v>11</v>
      </c>
      <c r="F53" s="729"/>
      <c r="G53" s="684"/>
      <c r="H53" s="684"/>
      <c r="I53" s="759"/>
      <c r="J53" s="725"/>
    </row>
    <row r="54" spans="1:10" ht="18" customHeight="1">
      <c r="A54" s="855"/>
      <c r="B54" s="720" t="s">
        <v>23</v>
      </c>
      <c r="C54" s="754" t="s">
        <v>2274</v>
      </c>
      <c r="D54" s="760"/>
      <c r="E54" s="723" t="s">
        <v>11</v>
      </c>
      <c r="F54" s="729"/>
      <c r="G54" s="684"/>
      <c r="H54" s="684"/>
      <c r="I54" s="759"/>
      <c r="J54" s="725"/>
    </row>
    <row r="55" spans="1:10" ht="18" customHeight="1">
      <c r="A55" s="855"/>
      <c r="B55" s="720" t="s">
        <v>23</v>
      </c>
      <c r="C55" s="754" t="s">
        <v>3098</v>
      </c>
      <c r="D55" s="760"/>
      <c r="E55" s="723" t="s">
        <v>11</v>
      </c>
      <c r="F55" s="729"/>
      <c r="G55" s="684"/>
      <c r="H55" s="684"/>
      <c r="I55" s="759"/>
      <c r="J55" s="725"/>
    </row>
    <row r="56" spans="1:10" ht="18" customHeight="1">
      <c r="A56" s="855"/>
      <c r="B56" s="720" t="s">
        <v>23</v>
      </c>
      <c r="C56" s="754" t="s">
        <v>3099</v>
      </c>
      <c r="D56" s="760"/>
      <c r="E56" s="723" t="s">
        <v>11</v>
      </c>
      <c r="F56" s="729"/>
      <c r="G56" s="684"/>
      <c r="H56" s="684"/>
      <c r="I56" s="759"/>
      <c r="J56" s="725"/>
    </row>
    <row r="57" spans="1:10" ht="18" customHeight="1">
      <c r="A57" s="855"/>
      <c r="B57" s="720" t="s">
        <v>23</v>
      </c>
      <c r="C57" s="754" t="s">
        <v>1919</v>
      </c>
      <c r="D57" s="760" t="s">
        <v>3183</v>
      </c>
      <c r="E57" s="723" t="s">
        <v>11</v>
      </c>
      <c r="F57" s="729"/>
      <c r="G57" s="684"/>
      <c r="H57" s="684"/>
      <c r="I57" s="759"/>
      <c r="J57" s="725"/>
    </row>
    <row r="58" spans="1:10" ht="18" customHeight="1">
      <c r="A58" s="863">
        <v>13</v>
      </c>
      <c r="B58" s="720" t="s">
        <v>23</v>
      </c>
      <c r="C58" s="753" t="s">
        <v>3189</v>
      </c>
      <c r="D58" s="757"/>
      <c r="E58" s="723" t="s">
        <v>11</v>
      </c>
      <c r="F58" s="729"/>
      <c r="G58" s="684"/>
      <c r="H58" s="684"/>
      <c r="I58" s="759" t="s">
        <v>3190</v>
      </c>
      <c r="J58" s="725"/>
    </row>
    <row r="59" spans="1:10" ht="18" customHeight="1">
      <c r="A59" s="854"/>
      <c r="B59" s="720" t="s">
        <v>23</v>
      </c>
      <c r="C59" s="754" t="s">
        <v>1470</v>
      </c>
      <c r="D59" s="760" t="s">
        <v>3186</v>
      </c>
      <c r="E59" s="723" t="s">
        <v>11</v>
      </c>
      <c r="F59" s="729"/>
      <c r="G59" s="684"/>
      <c r="H59" s="684"/>
      <c r="I59" s="759"/>
      <c r="J59" s="725"/>
    </row>
    <row r="60" spans="1:10" ht="18" customHeight="1">
      <c r="A60" s="854"/>
      <c r="B60" s="720" t="s">
        <v>23</v>
      </c>
      <c r="C60" s="754" t="s">
        <v>1471</v>
      </c>
      <c r="D60" s="760" t="s">
        <v>3188</v>
      </c>
      <c r="E60" s="723" t="s">
        <v>11</v>
      </c>
      <c r="F60" s="729"/>
      <c r="G60" s="684"/>
      <c r="H60" s="684"/>
      <c r="I60" s="759"/>
      <c r="J60" s="725"/>
    </row>
    <row r="61" spans="1:10" ht="18" customHeight="1">
      <c r="A61" s="854"/>
      <c r="B61" s="720" t="s">
        <v>23</v>
      </c>
      <c r="C61" s="754" t="s">
        <v>2286</v>
      </c>
      <c r="D61" s="760"/>
      <c r="E61" s="723" t="s">
        <v>11</v>
      </c>
      <c r="F61" s="729"/>
      <c r="G61" s="684"/>
      <c r="H61" s="684"/>
      <c r="I61" s="759"/>
      <c r="J61" s="725"/>
    </row>
    <row r="62" spans="1:10" ht="18" customHeight="1">
      <c r="A62" s="854"/>
      <c r="B62" s="720" t="s">
        <v>23</v>
      </c>
      <c r="C62" s="754" t="s">
        <v>2285</v>
      </c>
      <c r="D62" s="760"/>
      <c r="E62" s="723" t="s">
        <v>11</v>
      </c>
      <c r="F62" s="729"/>
      <c r="G62" s="684"/>
      <c r="H62" s="684"/>
      <c r="I62" s="759"/>
      <c r="J62" s="725"/>
    </row>
    <row r="63" spans="1:10" ht="18" customHeight="1">
      <c r="A63" s="854"/>
      <c r="B63" s="720" t="s">
        <v>23</v>
      </c>
      <c r="C63" s="754" t="s">
        <v>2284</v>
      </c>
      <c r="D63" s="760"/>
      <c r="E63" s="723" t="s">
        <v>11</v>
      </c>
      <c r="F63" s="729"/>
      <c r="G63" s="684"/>
      <c r="H63" s="684"/>
      <c r="I63" s="759"/>
      <c r="J63" s="725"/>
    </row>
    <row r="64" spans="1:10" ht="18" customHeight="1">
      <c r="A64" s="854"/>
      <c r="B64" s="720" t="s">
        <v>23</v>
      </c>
      <c r="C64" s="754" t="s">
        <v>2283</v>
      </c>
      <c r="D64" s="760"/>
      <c r="E64" s="723" t="s">
        <v>11</v>
      </c>
      <c r="F64" s="729"/>
      <c r="G64" s="684"/>
      <c r="H64" s="684"/>
      <c r="I64" s="759"/>
      <c r="J64" s="725"/>
    </row>
    <row r="65" spans="1:10" ht="18" customHeight="1">
      <c r="A65" s="854"/>
      <c r="B65" s="720" t="s">
        <v>23</v>
      </c>
      <c r="C65" s="754" t="s">
        <v>2282</v>
      </c>
      <c r="D65" s="760"/>
      <c r="E65" s="723" t="s">
        <v>11</v>
      </c>
      <c r="F65" s="729"/>
      <c r="G65" s="684"/>
      <c r="H65" s="684"/>
      <c r="I65" s="759"/>
      <c r="J65" s="725"/>
    </row>
    <row r="66" spans="1:10" ht="18" customHeight="1">
      <c r="A66" s="854"/>
      <c r="B66" s="720" t="s">
        <v>23</v>
      </c>
      <c r="C66" s="754" t="s">
        <v>2281</v>
      </c>
      <c r="D66" s="760"/>
      <c r="E66" s="723" t="s">
        <v>11</v>
      </c>
      <c r="F66" s="729"/>
      <c r="G66" s="684"/>
      <c r="H66" s="684"/>
      <c r="I66" s="759"/>
      <c r="J66" s="725"/>
    </row>
    <row r="67" spans="1:10" ht="18" customHeight="1">
      <c r="A67" s="854"/>
      <c r="B67" s="720" t="s">
        <v>23</v>
      </c>
      <c r="C67" s="754" t="s">
        <v>2280</v>
      </c>
      <c r="D67" s="760"/>
      <c r="E67" s="723" t="s">
        <v>11</v>
      </c>
      <c r="F67" s="729"/>
      <c r="G67" s="684"/>
      <c r="H67" s="684"/>
      <c r="I67" s="759"/>
      <c r="J67" s="725"/>
    </row>
    <row r="68" spans="1:10" ht="18" customHeight="1">
      <c r="A68" s="854"/>
      <c r="B68" s="720" t="s">
        <v>23</v>
      </c>
      <c r="C68" s="754" t="s">
        <v>2279</v>
      </c>
      <c r="D68" s="760"/>
      <c r="E68" s="723" t="s">
        <v>11</v>
      </c>
      <c r="F68" s="729"/>
      <c r="G68" s="684"/>
      <c r="H68" s="684"/>
      <c r="I68" s="759"/>
      <c r="J68" s="725"/>
    </row>
    <row r="69" spans="1:10" ht="18" customHeight="1">
      <c r="A69" s="854"/>
      <c r="B69" s="720" t="s">
        <v>23</v>
      </c>
      <c r="C69" s="754" t="s">
        <v>2278</v>
      </c>
      <c r="D69" s="760"/>
      <c r="E69" s="723" t="s">
        <v>11</v>
      </c>
      <c r="F69" s="729"/>
      <c r="G69" s="684"/>
      <c r="H69" s="684"/>
      <c r="I69" s="759"/>
      <c r="J69" s="725"/>
    </row>
    <row r="70" spans="1:10" ht="18" customHeight="1">
      <c r="A70" s="854"/>
      <c r="B70" s="720" t="s">
        <v>23</v>
      </c>
      <c r="C70" s="754" t="s">
        <v>2277</v>
      </c>
      <c r="D70" s="760"/>
      <c r="E70" s="723" t="s">
        <v>11</v>
      </c>
      <c r="F70" s="729"/>
      <c r="G70" s="684"/>
      <c r="H70" s="684"/>
      <c r="I70" s="759"/>
      <c r="J70" s="725"/>
    </row>
    <row r="71" spans="1:10" ht="18" customHeight="1">
      <c r="A71" s="854"/>
      <c r="B71" s="720" t="s">
        <v>23</v>
      </c>
      <c r="C71" s="754" t="s">
        <v>2276</v>
      </c>
      <c r="D71" s="760"/>
      <c r="E71" s="723" t="s">
        <v>11</v>
      </c>
      <c r="F71" s="729"/>
      <c r="G71" s="684"/>
      <c r="H71" s="684"/>
      <c r="I71" s="759"/>
      <c r="J71" s="725"/>
    </row>
    <row r="72" spans="1:10" ht="18" customHeight="1">
      <c r="A72" s="854"/>
      <c r="B72" s="720" t="s">
        <v>23</v>
      </c>
      <c r="C72" s="754" t="s">
        <v>2275</v>
      </c>
      <c r="D72" s="760"/>
      <c r="E72" s="723" t="s">
        <v>11</v>
      </c>
      <c r="F72" s="729"/>
      <c r="G72" s="684"/>
      <c r="H72" s="684"/>
      <c r="I72" s="759"/>
      <c r="J72" s="725"/>
    </row>
    <row r="73" spans="1:10" ht="18" customHeight="1">
      <c r="A73" s="854"/>
      <c r="B73" s="720" t="s">
        <v>23</v>
      </c>
      <c r="C73" s="754" t="s">
        <v>2274</v>
      </c>
      <c r="D73" s="760"/>
      <c r="E73" s="723" t="s">
        <v>11</v>
      </c>
      <c r="F73" s="729"/>
      <c r="G73" s="684"/>
      <c r="H73" s="684"/>
      <c r="I73" s="759"/>
      <c r="J73" s="725"/>
    </row>
    <row r="74" spans="1:10" ht="18" customHeight="1">
      <c r="A74" s="854"/>
      <c r="B74" s="720" t="s">
        <v>23</v>
      </c>
      <c r="C74" s="754" t="s">
        <v>3098</v>
      </c>
      <c r="D74" s="760"/>
      <c r="E74" s="723" t="s">
        <v>11</v>
      </c>
      <c r="F74" s="729"/>
      <c r="G74" s="684"/>
      <c r="H74" s="684"/>
      <c r="I74" s="759"/>
      <c r="J74" s="725"/>
    </row>
    <row r="75" spans="1:10" ht="18" customHeight="1">
      <c r="A75" s="854"/>
      <c r="B75" s="720" t="s">
        <v>23</v>
      </c>
      <c r="C75" s="754" t="s">
        <v>3099</v>
      </c>
      <c r="D75" s="760"/>
      <c r="E75" s="723" t="s">
        <v>11</v>
      </c>
      <c r="F75" s="729"/>
      <c r="G75" s="684"/>
      <c r="H75" s="684"/>
      <c r="I75" s="759"/>
      <c r="J75" s="725"/>
    </row>
    <row r="76" spans="1:10" ht="18" customHeight="1">
      <c r="A76" s="853"/>
      <c r="B76" s="720" t="s">
        <v>23</v>
      </c>
      <c r="C76" s="754" t="s">
        <v>1919</v>
      </c>
      <c r="D76" s="760" t="s">
        <v>3183</v>
      </c>
      <c r="E76" s="723" t="s">
        <v>11</v>
      </c>
      <c r="F76" s="729"/>
      <c r="G76" s="684"/>
      <c r="H76" s="684"/>
      <c r="I76" s="759"/>
      <c r="J76" s="725"/>
    </row>
    <row r="77" spans="1:10" ht="18" customHeight="1">
      <c r="A77" s="863">
        <v>14</v>
      </c>
      <c r="B77" s="720" t="s">
        <v>23</v>
      </c>
      <c r="C77" s="753" t="s">
        <v>3191</v>
      </c>
      <c r="D77" s="757"/>
      <c r="E77" s="723" t="s">
        <v>11</v>
      </c>
      <c r="F77" s="729"/>
      <c r="G77" s="684"/>
      <c r="H77" s="684"/>
      <c r="I77" s="761" t="s">
        <v>3192</v>
      </c>
      <c r="J77" s="725"/>
    </row>
    <row r="78" spans="1:10" ht="18" customHeight="1">
      <c r="A78" s="854"/>
      <c r="B78" s="720" t="s">
        <v>23</v>
      </c>
      <c r="C78" s="754" t="s">
        <v>3110</v>
      </c>
      <c r="D78" s="760"/>
      <c r="E78" s="723" t="s">
        <v>11</v>
      </c>
      <c r="F78" s="729"/>
      <c r="G78" s="684"/>
      <c r="H78" s="684"/>
      <c r="I78" s="759"/>
      <c r="J78" s="725"/>
    </row>
    <row r="79" spans="1:10" ht="18" customHeight="1">
      <c r="A79" s="854"/>
      <c r="B79" s="720" t="s">
        <v>23</v>
      </c>
      <c r="C79" s="754" t="s">
        <v>3111</v>
      </c>
      <c r="D79" s="760"/>
      <c r="E79" s="723" t="s">
        <v>11</v>
      </c>
      <c r="F79" s="729"/>
      <c r="G79" s="684"/>
      <c r="H79" s="684"/>
      <c r="I79" s="759"/>
      <c r="J79" s="725"/>
    </row>
    <row r="80" spans="1:10" ht="18" customHeight="1">
      <c r="A80" s="854"/>
      <c r="B80" s="720" t="s">
        <v>23</v>
      </c>
      <c r="C80" s="754" t="s">
        <v>3193</v>
      </c>
      <c r="D80" s="760" t="s">
        <v>3194</v>
      </c>
      <c r="E80" s="723" t="s">
        <v>11</v>
      </c>
      <c r="F80" s="729"/>
      <c r="G80" s="684"/>
      <c r="H80" s="684"/>
      <c r="I80" s="759"/>
      <c r="J80" s="725"/>
    </row>
    <row r="81" spans="1:10" ht="18" customHeight="1">
      <c r="A81" s="854"/>
      <c r="B81" s="720" t="s">
        <v>23</v>
      </c>
      <c r="C81" s="754" t="s">
        <v>3113</v>
      </c>
      <c r="D81" s="760" t="s">
        <v>3181</v>
      </c>
      <c r="E81" s="723" t="s">
        <v>11</v>
      </c>
      <c r="F81" s="729"/>
      <c r="G81" s="684"/>
      <c r="H81" s="684"/>
      <c r="I81" s="759"/>
      <c r="J81" s="725"/>
    </row>
    <row r="82" spans="1:10" ht="18" customHeight="1">
      <c r="A82" s="854"/>
      <c r="B82" s="720" t="s">
        <v>23</v>
      </c>
      <c r="C82" s="754" t="s">
        <v>3195</v>
      </c>
      <c r="D82" s="760"/>
      <c r="E82" s="723" t="s">
        <v>11</v>
      </c>
      <c r="F82" s="729"/>
      <c r="G82" s="684"/>
      <c r="H82" s="684"/>
      <c r="I82" s="759"/>
      <c r="J82" s="725"/>
    </row>
    <row r="83" spans="1:10" ht="18" customHeight="1">
      <c r="A83" s="854"/>
      <c r="B83" s="720" t="s">
        <v>23</v>
      </c>
      <c r="C83" s="754" t="s">
        <v>3196</v>
      </c>
      <c r="D83" s="760"/>
      <c r="E83" s="723" t="s">
        <v>11</v>
      </c>
      <c r="F83" s="729"/>
      <c r="G83" s="684"/>
      <c r="H83" s="684"/>
      <c r="I83" s="759"/>
      <c r="J83" s="725"/>
    </row>
    <row r="84" spans="1:10" ht="18" customHeight="1">
      <c r="A84" s="854"/>
      <c r="B84" s="720" t="s">
        <v>23</v>
      </c>
      <c r="C84" s="754" t="s">
        <v>3197</v>
      </c>
      <c r="D84" s="760"/>
      <c r="E84" s="723" t="s">
        <v>11</v>
      </c>
      <c r="F84" s="729"/>
      <c r="G84" s="684"/>
      <c r="H84" s="684"/>
      <c r="I84" s="759"/>
      <c r="J84" s="725"/>
    </row>
    <row r="85" spans="1:10" ht="18" customHeight="1">
      <c r="A85" s="854"/>
      <c r="B85" s="720" t="s">
        <v>23</v>
      </c>
      <c r="C85" s="754" t="s">
        <v>3198</v>
      </c>
      <c r="D85" s="760"/>
      <c r="E85" s="723" t="s">
        <v>11</v>
      </c>
      <c r="F85" s="729"/>
      <c r="G85" s="684"/>
      <c r="H85" s="684"/>
      <c r="I85" s="759"/>
      <c r="J85" s="725"/>
    </row>
    <row r="86" spans="1:10" ht="18" customHeight="1">
      <c r="A86" s="854"/>
      <c r="B86" s="720" t="s">
        <v>23</v>
      </c>
      <c r="C86" s="754" t="s">
        <v>3199</v>
      </c>
      <c r="D86" s="760"/>
      <c r="E86" s="723" t="s">
        <v>11</v>
      </c>
      <c r="F86" s="729"/>
      <c r="G86" s="684"/>
      <c r="H86" s="684"/>
      <c r="I86" s="759"/>
      <c r="J86" s="725"/>
    </row>
    <row r="87" spans="1:10" ht="18" customHeight="1">
      <c r="A87" s="854"/>
      <c r="B87" s="720" t="s">
        <v>23</v>
      </c>
      <c r="C87" s="754" t="s">
        <v>3200</v>
      </c>
      <c r="D87" s="760"/>
      <c r="E87" s="723" t="s">
        <v>11</v>
      </c>
      <c r="F87" s="729"/>
      <c r="G87" s="684"/>
      <c r="H87" s="684"/>
      <c r="I87" s="759"/>
      <c r="J87" s="725"/>
    </row>
    <row r="88" spans="1:10" ht="18" customHeight="1">
      <c r="A88" s="854"/>
      <c r="B88" s="720" t="s">
        <v>23</v>
      </c>
      <c r="C88" s="754" t="s">
        <v>3201</v>
      </c>
      <c r="D88" s="760"/>
      <c r="E88" s="723" t="s">
        <v>11</v>
      </c>
      <c r="F88" s="729"/>
      <c r="G88" s="684"/>
      <c r="H88" s="684"/>
      <c r="I88" s="759"/>
      <c r="J88" s="725"/>
    </row>
    <row r="89" spans="1:10" ht="18" customHeight="1">
      <c r="A89" s="854"/>
      <c r="B89" s="720" t="s">
        <v>23</v>
      </c>
      <c r="C89" s="754" t="s">
        <v>3202</v>
      </c>
      <c r="D89" s="760"/>
      <c r="E89" s="723" t="s">
        <v>11</v>
      </c>
      <c r="F89" s="729"/>
      <c r="G89" s="684"/>
      <c r="H89" s="684"/>
      <c r="I89" s="759"/>
      <c r="J89" s="725"/>
    </row>
    <row r="90" spans="1:10" ht="18" customHeight="1">
      <c r="A90" s="854"/>
      <c r="B90" s="720" t="s">
        <v>23</v>
      </c>
      <c r="C90" s="754" t="s">
        <v>3203</v>
      </c>
      <c r="D90" s="760"/>
      <c r="E90" s="723" t="s">
        <v>11</v>
      </c>
      <c r="F90" s="729"/>
      <c r="G90" s="684"/>
      <c r="H90" s="684"/>
      <c r="I90" s="759"/>
      <c r="J90" s="725"/>
    </row>
    <row r="91" spans="1:10" ht="18" customHeight="1">
      <c r="A91" s="854"/>
      <c r="B91" s="720" t="s">
        <v>23</v>
      </c>
      <c r="C91" s="754" t="s">
        <v>3204</v>
      </c>
      <c r="D91" s="760"/>
      <c r="E91" s="723" t="s">
        <v>11</v>
      </c>
      <c r="F91" s="729"/>
      <c r="G91" s="684"/>
      <c r="H91" s="684"/>
      <c r="I91" s="759"/>
      <c r="J91" s="725"/>
    </row>
    <row r="92" spans="1:10" ht="18" customHeight="1">
      <c r="A92" s="854"/>
      <c r="B92" s="720" t="s">
        <v>23</v>
      </c>
      <c r="C92" s="754" t="s">
        <v>3205</v>
      </c>
      <c r="D92" s="760"/>
      <c r="E92" s="723" t="s">
        <v>11</v>
      </c>
      <c r="F92" s="729"/>
      <c r="G92" s="684"/>
      <c r="H92" s="684"/>
      <c r="I92" s="759"/>
      <c r="J92" s="725"/>
    </row>
    <row r="93" spans="1:10" ht="18" customHeight="1">
      <c r="A93" s="854"/>
      <c r="B93" s="720" t="s">
        <v>23</v>
      </c>
      <c r="C93" s="754" t="s">
        <v>3206</v>
      </c>
      <c r="D93" s="760"/>
      <c r="E93" s="723" t="s">
        <v>11</v>
      </c>
      <c r="F93" s="729"/>
      <c r="G93" s="684"/>
      <c r="H93" s="684"/>
      <c r="I93" s="759"/>
      <c r="J93" s="725"/>
    </row>
    <row r="94" spans="1:10" ht="18" customHeight="1">
      <c r="A94" s="854"/>
      <c r="B94" s="720" t="s">
        <v>23</v>
      </c>
      <c r="C94" s="754" t="s">
        <v>3207</v>
      </c>
      <c r="D94" s="760"/>
      <c r="E94" s="723" t="s">
        <v>11</v>
      </c>
      <c r="F94" s="729"/>
      <c r="G94" s="684"/>
      <c r="H94" s="684"/>
      <c r="I94" s="759"/>
      <c r="J94" s="725"/>
    </row>
    <row r="95" spans="1:10" ht="18" customHeight="1">
      <c r="A95" s="854"/>
      <c r="B95" s="720" t="s">
        <v>23</v>
      </c>
      <c r="C95" s="754" t="s">
        <v>3208</v>
      </c>
      <c r="D95" s="760"/>
      <c r="E95" s="723" t="s">
        <v>11</v>
      </c>
      <c r="F95" s="729"/>
      <c r="G95" s="684"/>
      <c r="H95" s="684"/>
      <c r="I95" s="759"/>
      <c r="J95" s="725"/>
    </row>
    <row r="96" spans="1:10" ht="18" customHeight="1">
      <c r="A96" s="854"/>
      <c r="B96" s="720" t="s">
        <v>23</v>
      </c>
      <c r="C96" s="754" t="s">
        <v>3209</v>
      </c>
      <c r="D96" s="760"/>
      <c r="E96" s="723" t="s">
        <v>11</v>
      </c>
      <c r="F96" s="729"/>
      <c r="G96" s="684"/>
      <c r="H96" s="684"/>
      <c r="I96" s="759"/>
      <c r="J96" s="725"/>
    </row>
    <row r="97" spans="1:10" ht="18" customHeight="1">
      <c r="A97" s="854"/>
      <c r="B97" s="720" t="s">
        <v>23</v>
      </c>
      <c r="C97" s="754" t="s">
        <v>3210</v>
      </c>
      <c r="D97" s="760"/>
      <c r="E97" s="723" t="s">
        <v>11</v>
      </c>
      <c r="F97" s="729"/>
      <c r="G97" s="684"/>
      <c r="H97" s="684"/>
      <c r="I97" s="759"/>
      <c r="J97" s="725"/>
    </row>
    <row r="98" spans="1:10" ht="18" customHeight="1">
      <c r="A98" s="854"/>
      <c r="B98" s="720" t="s">
        <v>23</v>
      </c>
      <c r="C98" s="754" t="s">
        <v>3211</v>
      </c>
      <c r="D98" s="760"/>
      <c r="E98" s="723" t="s">
        <v>11</v>
      </c>
      <c r="F98" s="729"/>
      <c r="G98" s="684"/>
      <c r="H98" s="684"/>
      <c r="I98" s="759"/>
      <c r="J98" s="725"/>
    </row>
    <row r="99" spans="1:10" ht="18" customHeight="1">
      <c r="A99" s="854"/>
      <c r="B99" s="720" t="s">
        <v>23</v>
      </c>
      <c r="C99" s="754" t="s">
        <v>3212</v>
      </c>
      <c r="D99" s="760"/>
      <c r="E99" s="723" t="s">
        <v>11</v>
      </c>
      <c r="F99" s="729"/>
      <c r="G99" s="684"/>
      <c r="H99" s="684"/>
      <c r="I99" s="759"/>
      <c r="J99" s="725"/>
    </row>
    <row r="100" spans="1:10" ht="18" customHeight="1">
      <c r="A100" s="854"/>
      <c r="B100" s="720" t="s">
        <v>23</v>
      </c>
      <c r="C100" s="754" t="s">
        <v>3213</v>
      </c>
      <c r="D100" s="760"/>
      <c r="E100" s="723" t="s">
        <v>11</v>
      </c>
      <c r="F100" s="729"/>
      <c r="G100" s="684"/>
      <c r="H100" s="684"/>
      <c r="I100" s="759"/>
      <c r="J100" s="725"/>
    </row>
    <row r="101" spans="1:10" ht="18" customHeight="1">
      <c r="A101" s="854"/>
      <c r="B101" s="720" t="s">
        <v>23</v>
      </c>
      <c r="C101" s="754" t="s">
        <v>3214</v>
      </c>
      <c r="D101" s="760"/>
      <c r="E101" s="723" t="s">
        <v>11</v>
      </c>
      <c r="F101" s="729"/>
      <c r="G101" s="684"/>
      <c r="H101" s="684"/>
      <c r="I101" s="759"/>
      <c r="J101" s="725"/>
    </row>
    <row r="102" spans="1:10" ht="18" customHeight="1">
      <c r="A102" s="854"/>
      <c r="B102" s="720" t="s">
        <v>23</v>
      </c>
      <c r="C102" s="754" t="s">
        <v>3215</v>
      </c>
      <c r="D102" s="760"/>
      <c r="E102" s="723" t="s">
        <v>11</v>
      </c>
      <c r="F102" s="729"/>
      <c r="G102" s="684"/>
      <c r="H102" s="684"/>
      <c r="I102" s="759"/>
      <c r="J102" s="725"/>
    </row>
    <row r="103" spans="1:10" ht="18" customHeight="1">
      <c r="A103" s="854"/>
      <c r="B103" s="720" t="s">
        <v>23</v>
      </c>
      <c r="C103" s="754" t="s">
        <v>3216</v>
      </c>
      <c r="D103" s="760"/>
      <c r="E103" s="723" t="s">
        <v>11</v>
      </c>
      <c r="F103" s="729"/>
      <c r="G103" s="684"/>
      <c r="H103" s="684"/>
      <c r="I103" s="759"/>
      <c r="J103" s="725"/>
    </row>
    <row r="104" spans="1:10" ht="18" customHeight="1">
      <c r="A104" s="854"/>
      <c r="B104" s="720" t="s">
        <v>23</v>
      </c>
      <c r="C104" s="754" t="s">
        <v>3217</v>
      </c>
      <c r="D104" s="760"/>
      <c r="E104" s="723" t="s">
        <v>11</v>
      </c>
      <c r="F104" s="729"/>
      <c r="G104" s="684"/>
      <c r="H104" s="684"/>
      <c r="I104" s="759"/>
      <c r="J104" s="725"/>
    </row>
    <row r="105" spans="1:10" ht="18" customHeight="1">
      <c r="A105" s="854"/>
      <c r="B105" s="720" t="s">
        <v>23</v>
      </c>
      <c r="C105" s="754" t="s">
        <v>3218</v>
      </c>
      <c r="D105" s="760"/>
      <c r="E105" s="723" t="s">
        <v>11</v>
      </c>
      <c r="F105" s="729"/>
      <c r="G105" s="684"/>
      <c r="H105" s="684"/>
      <c r="I105" s="759"/>
      <c r="J105" s="725"/>
    </row>
    <row r="106" spans="1:10" ht="18" customHeight="1">
      <c r="A106" s="854"/>
      <c r="B106" s="720" t="s">
        <v>23</v>
      </c>
      <c r="C106" s="754" t="s">
        <v>3219</v>
      </c>
      <c r="D106" s="760"/>
      <c r="E106" s="723" t="s">
        <v>11</v>
      </c>
      <c r="F106" s="729"/>
      <c r="G106" s="684"/>
      <c r="H106" s="684"/>
      <c r="I106" s="759"/>
      <c r="J106" s="725"/>
    </row>
    <row r="107" spans="1:10" ht="18" customHeight="1">
      <c r="A107" s="854"/>
      <c r="B107" s="720" t="s">
        <v>23</v>
      </c>
      <c r="C107" s="754" t="s">
        <v>3220</v>
      </c>
      <c r="D107" s="760"/>
      <c r="E107" s="723" t="s">
        <v>11</v>
      </c>
      <c r="F107" s="729"/>
      <c r="G107" s="684"/>
      <c r="H107" s="684"/>
      <c r="I107" s="759"/>
      <c r="J107" s="725"/>
    </row>
    <row r="108" spans="1:10" ht="18" customHeight="1">
      <c r="A108" s="854"/>
      <c r="B108" s="720" t="s">
        <v>23</v>
      </c>
      <c r="C108" s="754" t="s">
        <v>3221</v>
      </c>
      <c r="D108" s="760"/>
      <c r="E108" s="723" t="s">
        <v>11</v>
      </c>
      <c r="F108" s="729"/>
      <c r="G108" s="684"/>
      <c r="H108" s="684"/>
      <c r="I108" s="759"/>
      <c r="J108" s="725"/>
    </row>
    <row r="109" spans="1:10" ht="18" customHeight="1">
      <c r="A109" s="854"/>
      <c r="B109" s="720" t="s">
        <v>23</v>
      </c>
      <c r="C109" s="754" t="s">
        <v>3222</v>
      </c>
      <c r="D109" s="760"/>
      <c r="E109" s="723" t="s">
        <v>11</v>
      </c>
      <c r="F109" s="729"/>
      <c r="G109" s="684"/>
      <c r="H109" s="684"/>
      <c r="I109" s="759"/>
      <c r="J109" s="725"/>
    </row>
    <row r="110" spans="1:10" ht="18" customHeight="1">
      <c r="A110" s="854"/>
      <c r="B110" s="720" t="s">
        <v>23</v>
      </c>
      <c r="C110" s="754" t="s">
        <v>3223</v>
      </c>
      <c r="D110" s="760"/>
      <c r="E110" s="723" t="s">
        <v>11</v>
      </c>
      <c r="F110" s="729"/>
      <c r="G110" s="684"/>
      <c r="H110" s="684"/>
      <c r="I110" s="759"/>
      <c r="J110" s="725"/>
    </row>
    <row r="111" spans="1:10" ht="18" customHeight="1">
      <c r="A111" s="854"/>
      <c r="B111" s="720" t="s">
        <v>23</v>
      </c>
      <c r="C111" s="754" t="s">
        <v>3224</v>
      </c>
      <c r="D111" s="760"/>
      <c r="E111" s="723" t="s">
        <v>11</v>
      </c>
      <c r="F111" s="729"/>
      <c r="G111" s="684"/>
      <c r="H111" s="684"/>
      <c r="I111" s="759"/>
      <c r="J111" s="725"/>
    </row>
    <row r="112" spans="1:10" ht="18" customHeight="1">
      <c r="A112" s="854"/>
      <c r="B112" s="720" t="s">
        <v>23</v>
      </c>
      <c r="C112" s="754" t="s">
        <v>3225</v>
      </c>
      <c r="D112" s="760"/>
      <c r="E112" s="723" t="s">
        <v>11</v>
      </c>
      <c r="F112" s="729"/>
      <c r="G112" s="684"/>
      <c r="H112" s="684"/>
      <c r="I112" s="759"/>
      <c r="J112" s="725"/>
    </row>
    <row r="113" spans="1:10" ht="18" customHeight="1">
      <c r="A113" s="854"/>
      <c r="B113" s="720" t="s">
        <v>23</v>
      </c>
      <c r="C113" s="754" t="s">
        <v>3226</v>
      </c>
      <c r="D113" s="760"/>
      <c r="E113" s="723" t="s">
        <v>11</v>
      </c>
      <c r="F113" s="729"/>
      <c r="G113" s="684"/>
      <c r="H113" s="684"/>
      <c r="I113" s="759"/>
      <c r="J113" s="725"/>
    </row>
    <row r="114" spans="1:10" ht="18" customHeight="1">
      <c r="A114" s="854"/>
      <c r="B114" s="720" t="s">
        <v>23</v>
      </c>
      <c r="C114" s="754" t="s">
        <v>3227</v>
      </c>
      <c r="D114" s="760"/>
      <c r="E114" s="723" t="s">
        <v>11</v>
      </c>
      <c r="F114" s="729"/>
      <c r="G114" s="684"/>
      <c r="H114" s="684"/>
      <c r="I114" s="759"/>
      <c r="J114" s="725"/>
    </row>
    <row r="115" spans="1:10" ht="18" customHeight="1">
      <c r="A115" s="854"/>
      <c r="B115" s="720" t="s">
        <v>23</v>
      </c>
      <c r="C115" s="754" t="s">
        <v>3228</v>
      </c>
      <c r="D115" s="760"/>
      <c r="E115" s="723" t="s">
        <v>11</v>
      </c>
      <c r="F115" s="729"/>
      <c r="G115" s="684"/>
      <c r="H115" s="684"/>
      <c r="I115" s="759"/>
      <c r="J115" s="725"/>
    </row>
    <row r="116" spans="1:10" ht="18" customHeight="1">
      <c r="A116" s="854"/>
      <c r="B116" s="720" t="s">
        <v>23</v>
      </c>
      <c r="C116" s="754" t="s">
        <v>3229</v>
      </c>
      <c r="D116" s="760"/>
      <c r="E116" s="723" t="s">
        <v>11</v>
      </c>
      <c r="F116" s="729"/>
      <c r="G116" s="684"/>
      <c r="H116" s="684"/>
      <c r="I116" s="759"/>
      <c r="J116" s="725"/>
    </row>
    <row r="117" spans="1:10" ht="18" customHeight="1">
      <c r="A117" s="854"/>
      <c r="B117" s="720" t="s">
        <v>23</v>
      </c>
      <c r="C117" s="754" t="s">
        <v>3230</v>
      </c>
      <c r="D117" s="760"/>
      <c r="E117" s="723" t="s">
        <v>11</v>
      </c>
      <c r="F117" s="729"/>
      <c r="G117" s="684"/>
      <c r="H117" s="684"/>
      <c r="I117" s="759"/>
      <c r="J117" s="725"/>
    </row>
    <row r="118" spans="1:10" ht="18" customHeight="1">
      <c r="A118" s="854"/>
      <c r="B118" s="720" t="s">
        <v>23</v>
      </c>
      <c r="C118" s="754" t="s">
        <v>3231</v>
      </c>
      <c r="D118" s="760"/>
      <c r="E118" s="723" t="s">
        <v>11</v>
      </c>
      <c r="F118" s="729"/>
      <c r="G118" s="684"/>
      <c r="H118" s="684"/>
      <c r="I118" s="759"/>
      <c r="J118" s="725"/>
    </row>
    <row r="119" spans="1:10" ht="18" customHeight="1">
      <c r="A119" s="854"/>
      <c r="B119" s="720" t="s">
        <v>23</v>
      </c>
      <c r="C119" s="754" t="s">
        <v>3232</v>
      </c>
      <c r="D119" s="760"/>
      <c r="E119" s="723" t="s">
        <v>11</v>
      </c>
      <c r="F119" s="729"/>
      <c r="G119" s="684"/>
      <c r="H119" s="684"/>
      <c r="I119" s="759"/>
      <c r="J119" s="725"/>
    </row>
    <row r="120" spans="1:10" ht="18" customHeight="1">
      <c r="A120" s="854"/>
      <c r="B120" s="720" t="s">
        <v>23</v>
      </c>
      <c r="C120" s="754" t="s">
        <v>3233</v>
      </c>
      <c r="D120" s="760"/>
      <c r="E120" s="723" t="s">
        <v>11</v>
      </c>
      <c r="F120" s="729"/>
      <c r="G120" s="684"/>
      <c r="H120" s="684"/>
      <c r="I120" s="759"/>
      <c r="J120" s="725"/>
    </row>
    <row r="121" spans="1:10" ht="18" customHeight="1">
      <c r="A121" s="854"/>
      <c r="B121" s="720" t="s">
        <v>23</v>
      </c>
      <c r="C121" s="754" t="s">
        <v>3234</v>
      </c>
      <c r="D121" s="760"/>
      <c r="E121" s="723" t="s">
        <v>11</v>
      </c>
      <c r="F121" s="729"/>
      <c r="G121" s="684"/>
      <c r="H121" s="684"/>
      <c r="I121" s="759"/>
      <c r="J121" s="725"/>
    </row>
    <row r="122" spans="1:10" ht="18" customHeight="1">
      <c r="A122" s="854"/>
      <c r="B122" s="720" t="s">
        <v>23</v>
      </c>
      <c r="C122" s="754" t="s">
        <v>3235</v>
      </c>
      <c r="D122" s="760"/>
      <c r="E122" s="723" t="s">
        <v>11</v>
      </c>
      <c r="F122" s="729"/>
      <c r="G122" s="684"/>
      <c r="H122" s="684"/>
      <c r="I122" s="759"/>
      <c r="J122" s="725"/>
    </row>
    <row r="123" spans="1:10" ht="18" customHeight="1">
      <c r="A123" s="854"/>
      <c r="B123" s="720" t="s">
        <v>23</v>
      </c>
      <c r="C123" s="754" t="s">
        <v>3236</v>
      </c>
      <c r="D123" s="760"/>
      <c r="E123" s="723" t="s">
        <v>11</v>
      </c>
      <c r="F123" s="729"/>
      <c r="G123" s="684"/>
      <c r="H123" s="684"/>
      <c r="I123" s="759"/>
      <c r="J123" s="725"/>
    </row>
    <row r="124" spans="1:10" ht="18" customHeight="1">
      <c r="A124" s="854"/>
      <c r="B124" s="720" t="s">
        <v>23</v>
      </c>
      <c r="C124" s="754" t="s">
        <v>3237</v>
      </c>
      <c r="D124" s="760"/>
      <c r="E124" s="723" t="s">
        <v>11</v>
      </c>
      <c r="F124" s="729"/>
      <c r="G124" s="684"/>
      <c r="H124" s="684"/>
      <c r="I124" s="759"/>
      <c r="J124" s="725"/>
    </row>
    <row r="125" spans="1:10" ht="18" customHeight="1">
      <c r="A125" s="853"/>
      <c r="B125" s="720" t="s">
        <v>23</v>
      </c>
      <c r="C125" s="754" t="s">
        <v>1919</v>
      </c>
      <c r="D125" s="760" t="s">
        <v>3183</v>
      </c>
      <c r="E125" s="723" t="s">
        <v>11</v>
      </c>
      <c r="F125" s="729"/>
      <c r="G125" s="684"/>
      <c r="H125" s="684"/>
      <c r="I125" s="759"/>
      <c r="J125" s="725"/>
    </row>
    <row r="126" spans="1:10" ht="18" customHeight="1">
      <c r="A126" s="855">
        <v>15</v>
      </c>
      <c r="B126" s="720" t="s">
        <v>23</v>
      </c>
      <c r="C126" s="753" t="s">
        <v>2341</v>
      </c>
      <c r="D126" s="757"/>
      <c r="E126" s="723" t="s">
        <v>11</v>
      </c>
      <c r="F126" s="729"/>
      <c r="G126" s="684"/>
      <c r="H126" s="684"/>
      <c r="I126" s="759" t="s">
        <v>2295</v>
      </c>
      <c r="J126" s="725"/>
    </row>
    <row r="127" spans="1:10" ht="18" customHeight="1">
      <c r="A127" s="855"/>
      <c r="B127" s="720" t="s">
        <v>23</v>
      </c>
      <c r="C127" s="756" t="s">
        <v>1918</v>
      </c>
      <c r="D127" s="760" t="s">
        <v>3183</v>
      </c>
      <c r="E127" s="723" t="s">
        <v>11</v>
      </c>
      <c r="F127" s="729"/>
      <c r="G127" s="684"/>
      <c r="H127" s="684"/>
      <c r="I127" s="759"/>
      <c r="J127" s="725"/>
    </row>
    <row r="128" spans="1:10" ht="18" customHeight="1">
      <c r="A128" s="855">
        <v>16</v>
      </c>
      <c r="B128" s="720" t="s">
        <v>23</v>
      </c>
      <c r="C128" s="753" t="s">
        <v>3238</v>
      </c>
      <c r="D128" s="757"/>
      <c r="E128" s="723" t="s">
        <v>11</v>
      </c>
      <c r="F128" s="729"/>
      <c r="G128" s="684"/>
      <c r="H128" s="684"/>
      <c r="I128" s="759" t="s">
        <v>3239</v>
      </c>
      <c r="J128" s="725"/>
    </row>
    <row r="129" spans="1:10" ht="18" customHeight="1">
      <c r="A129" s="855"/>
      <c r="B129" s="720" t="s">
        <v>23</v>
      </c>
      <c r="C129" s="756" t="s">
        <v>1918</v>
      </c>
      <c r="D129" s="760" t="s">
        <v>3183</v>
      </c>
      <c r="E129" s="723" t="s">
        <v>11</v>
      </c>
      <c r="F129" s="729"/>
      <c r="G129" s="684"/>
      <c r="H129" s="684"/>
      <c r="I129" s="759"/>
      <c r="J129" s="725"/>
    </row>
    <row r="130" spans="1:10" ht="18" customHeight="1">
      <c r="A130" s="855">
        <v>17</v>
      </c>
      <c r="B130" s="720" t="s">
        <v>23</v>
      </c>
      <c r="C130" s="753" t="s">
        <v>1920</v>
      </c>
      <c r="D130" s="757"/>
      <c r="E130" s="723" t="s">
        <v>11</v>
      </c>
      <c r="F130" s="729"/>
      <c r="G130" s="728" t="s">
        <v>3240</v>
      </c>
      <c r="H130" s="684"/>
      <c r="I130" s="759" t="s">
        <v>2350</v>
      </c>
      <c r="J130" s="725"/>
    </row>
    <row r="131" spans="1:10" ht="18" customHeight="1">
      <c r="A131" s="855"/>
      <c r="B131" s="720" t="s">
        <v>23</v>
      </c>
      <c r="C131" s="754" t="s">
        <v>1919</v>
      </c>
      <c r="D131" s="760" t="s">
        <v>3183</v>
      </c>
      <c r="E131" s="723" t="s">
        <v>11</v>
      </c>
      <c r="F131" s="729"/>
      <c r="G131" s="684"/>
      <c r="H131" s="684"/>
      <c r="I131" s="759"/>
      <c r="J131" s="725"/>
    </row>
    <row r="132" spans="1:10" ht="18" customHeight="1">
      <c r="A132" s="863">
        <v>18</v>
      </c>
      <c r="B132" s="720" t="s">
        <v>23</v>
      </c>
      <c r="C132" s="753" t="s">
        <v>2367</v>
      </c>
      <c r="D132" s="757"/>
      <c r="E132" s="723" t="s">
        <v>11</v>
      </c>
      <c r="F132" s="729"/>
      <c r="G132" s="684"/>
      <c r="H132" s="684"/>
      <c r="I132" s="759" t="s">
        <v>2296</v>
      </c>
      <c r="J132" s="725"/>
    </row>
    <row r="133" spans="1:10" ht="18" customHeight="1">
      <c r="A133" s="854"/>
      <c r="B133" s="720" t="s">
        <v>23</v>
      </c>
      <c r="C133" s="754" t="s">
        <v>1942</v>
      </c>
      <c r="D133" s="760" t="s">
        <v>3183</v>
      </c>
      <c r="E133" s="723" t="s">
        <v>11</v>
      </c>
      <c r="F133" s="729"/>
      <c r="G133" s="684"/>
      <c r="H133" s="684"/>
      <c r="I133" s="759"/>
      <c r="J133" s="725"/>
    </row>
    <row r="134" spans="1:10" ht="18" customHeight="1">
      <c r="A134" s="853"/>
      <c r="B134" s="720" t="s">
        <v>23</v>
      </c>
      <c r="C134" s="754" t="s">
        <v>1919</v>
      </c>
      <c r="D134" s="760" t="s">
        <v>3183</v>
      </c>
      <c r="E134" s="723" t="s">
        <v>11</v>
      </c>
      <c r="F134" s="729"/>
      <c r="G134" s="684"/>
      <c r="H134" s="684"/>
      <c r="I134" s="759"/>
      <c r="J134" s="725"/>
    </row>
    <row r="135" spans="1:10" ht="18" customHeight="1">
      <c r="A135" s="863">
        <v>19</v>
      </c>
      <c r="B135" s="720" t="s">
        <v>23</v>
      </c>
      <c r="C135" s="753" t="s">
        <v>3241</v>
      </c>
      <c r="D135" s="757"/>
      <c r="E135" s="723" t="s">
        <v>11</v>
      </c>
      <c r="F135" s="729"/>
      <c r="G135" s="684"/>
      <c r="H135" s="684"/>
      <c r="I135" s="759" t="s">
        <v>3174</v>
      </c>
      <c r="J135" s="725"/>
    </row>
    <row r="136" spans="1:10" ht="18" customHeight="1">
      <c r="A136" s="854"/>
      <c r="B136" s="720" t="s">
        <v>23</v>
      </c>
      <c r="C136" s="754" t="s">
        <v>2297</v>
      </c>
      <c r="D136" s="760" t="s">
        <v>3242</v>
      </c>
      <c r="E136" s="723" t="s">
        <v>11</v>
      </c>
      <c r="F136" s="729"/>
      <c r="G136" s="684"/>
      <c r="H136" s="684"/>
      <c r="I136" s="759"/>
      <c r="J136" s="725"/>
    </row>
    <row r="137" spans="1:10" ht="18" customHeight="1">
      <c r="A137" s="853"/>
      <c r="B137" s="720" t="s">
        <v>23</v>
      </c>
      <c r="C137" s="754" t="s">
        <v>1919</v>
      </c>
      <c r="D137" s="760" t="s">
        <v>3183</v>
      </c>
      <c r="E137" s="723" t="s">
        <v>11</v>
      </c>
      <c r="F137" s="729"/>
      <c r="G137" s="684"/>
      <c r="H137" s="684"/>
      <c r="I137" s="759"/>
      <c r="J137" s="725"/>
    </row>
    <row r="138" spans="1:10" ht="18" customHeight="1">
      <c r="A138" s="855">
        <v>20</v>
      </c>
      <c r="B138" s="720" t="s">
        <v>23</v>
      </c>
      <c r="C138" s="753" t="s">
        <v>2365</v>
      </c>
      <c r="D138" s="757"/>
      <c r="E138" s="723" t="s">
        <v>11</v>
      </c>
      <c r="F138" s="731"/>
      <c r="G138" s="728" t="s">
        <v>3243</v>
      </c>
      <c r="H138" s="732"/>
      <c r="I138" s="759" t="s">
        <v>2350</v>
      </c>
      <c r="J138" s="725"/>
    </row>
    <row r="139" spans="1:10" ht="18" customHeight="1">
      <c r="A139" s="855"/>
      <c r="B139" s="720" t="s">
        <v>23</v>
      </c>
      <c r="C139" s="756" t="s">
        <v>1918</v>
      </c>
      <c r="D139" s="757" t="s">
        <v>1469</v>
      </c>
      <c r="E139" s="723" t="s">
        <v>11</v>
      </c>
      <c r="F139" s="731"/>
      <c r="G139" s="732"/>
      <c r="H139" s="732"/>
      <c r="I139" s="732"/>
      <c r="J139" s="725"/>
    </row>
    <row r="140" spans="1:10" ht="18" customHeight="1">
      <c r="A140" s="855">
        <v>21</v>
      </c>
      <c r="B140" s="720" t="s">
        <v>23</v>
      </c>
      <c r="C140" s="753" t="s">
        <v>2364</v>
      </c>
      <c r="D140" s="757"/>
      <c r="E140" s="723" t="s">
        <v>11</v>
      </c>
      <c r="F140" s="731"/>
      <c r="G140" s="732"/>
      <c r="H140" s="732"/>
      <c r="I140" s="759" t="s">
        <v>3244</v>
      </c>
      <c r="J140" s="725"/>
    </row>
    <row r="141" spans="1:10" ht="18" customHeight="1">
      <c r="A141" s="855"/>
      <c r="B141" s="720" t="s">
        <v>23</v>
      </c>
      <c r="C141" s="756" t="s">
        <v>2356</v>
      </c>
      <c r="D141" s="757" t="s">
        <v>1469</v>
      </c>
      <c r="E141" s="723" t="s">
        <v>11</v>
      </c>
      <c r="F141" s="731"/>
      <c r="G141" s="732"/>
      <c r="H141" s="732"/>
      <c r="I141" s="732"/>
      <c r="J141" s="725"/>
    </row>
    <row r="142" spans="1:10" ht="18" customHeight="1">
      <c r="A142" s="855"/>
      <c r="B142" s="720" t="s">
        <v>23</v>
      </c>
      <c r="C142" s="754" t="s">
        <v>1919</v>
      </c>
      <c r="D142" s="757" t="s">
        <v>1469</v>
      </c>
      <c r="E142" s="723" t="s">
        <v>11</v>
      </c>
      <c r="F142" s="731"/>
      <c r="G142" s="732"/>
      <c r="H142" s="732"/>
      <c r="I142" s="759"/>
      <c r="J142" s="725"/>
    </row>
    <row r="143" spans="1:10" ht="18" customHeight="1">
      <c r="A143" s="855">
        <v>22</v>
      </c>
      <c r="B143" s="720" t="s">
        <v>23</v>
      </c>
      <c r="C143" s="753" t="s">
        <v>2363</v>
      </c>
      <c r="D143" s="755"/>
      <c r="E143" s="723" t="s">
        <v>11</v>
      </c>
      <c r="F143" s="729"/>
      <c r="G143" s="732"/>
      <c r="H143" s="732"/>
      <c r="I143" s="761" t="s">
        <v>3245</v>
      </c>
      <c r="J143" s="725"/>
    </row>
    <row r="144" spans="1:10" ht="18" customHeight="1">
      <c r="A144" s="855"/>
      <c r="B144" s="720" t="s">
        <v>23</v>
      </c>
      <c r="C144" s="754" t="s">
        <v>2355</v>
      </c>
      <c r="D144" s="757" t="s">
        <v>3246</v>
      </c>
      <c r="E144" s="723" t="s">
        <v>11</v>
      </c>
      <c r="F144" s="729"/>
      <c r="G144" s="732"/>
      <c r="H144" s="732"/>
      <c r="I144" s="759"/>
      <c r="J144" s="725"/>
    </row>
    <row r="145" spans="1:10" ht="18" customHeight="1">
      <c r="A145" s="855"/>
      <c r="B145" s="720" t="s">
        <v>23</v>
      </c>
      <c r="C145" s="756" t="s">
        <v>1918</v>
      </c>
      <c r="D145" s="757" t="s">
        <v>1469</v>
      </c>
      <c r="E145" s="723" t="s">
        <v>11</v>
      </c>
      <c r="F145" s="729"/>
      <c r="G145" s="732"/>
      <c r="H145" s="732"/>
      <c r="I145" s="732"/>
      <c r="J145" s="725"/>
    </row>
    <row r="146" spans="1:10" ht="18" customHeight="1">
      <c r="A146" s="855">
        <v>23</v>
      </c>
      <c r="B146" s="720" t="s">
        <v>23</v>
      </c>
      <c r="C146" s="753" t="s">
        <v>2362</v>
      </c>
      <c r="D146" s="757"/>
      <c r="E146" s="723" t="s">
        <v>11</v>
      </c>
      <c r="F146" s="729"/>
      <c r="G146" s="728" t="s">
        <v>3243</v>
      </c>
      <c r="H146" s="732"/>
      <c r="I146" s="759" t="s">
        <v>2350</v>
      </c>
      <c r="J146" s="725"/>
    </row>
    <row r="147" spans="1:10" ht="18" customHeight="1">
      <c r="A147" s="855"/>
      <c r="B147" s="720" t="s">
        <v>23</v>
      </c>
      <c r="C147" s="756" t="s">
        <v>1918</v>
      </c>
      <c r="D147" s="757" t="s">
        <v>1469</v>
      </c>
      <c r="E147" s="723" t="s">
        <v>11</v>
      </c>
      <c r="F147" s="729"/>
      <c r="G147" s="732"/>
      <c r="H147" s="732"/>
      <c r="I147" s="732"/>
      <c r="J147" s="725"/>
    </row>
    <row r="148" spans="1:10" ht="18" customHeight="1">
      <c r="A148" s="855">
        <v>24</v>
      </c>
      <c r="B148" s="720" t="s">
        <v>23</v>
      </c>
      <c r="C148" s="753" t="s">
        <v>3247</v>
      </c>
      <c r="D148" s="757"/>
      <c r="E148" s="723" t="s">
        <v>11</v>
      </c>
      <c r="F148" s="729"/>
      <c r="G148" s="732"/>
      <c r="H148" s="732"/>
      <c r="I148" s="732" t="s">
        <v>2348</v>
      </c>
      <c r="J148" s="725"/>
    </row>
    <row r="149" spans="1:10" ht="18" customHeight="1">
      <c r="A149" s="855"/>
      <c r="B149" s="720" t="s">
        <v>23</v>
      </c>
      <c r="C149" s="756" t="s">
        <v>2356</v>
      </c>
      <c r="D149" s="757" t="s">
        <v>1469</v>
      </c>
      <c r="E149" s="723" t="s">
        <v>11</v>
      </c>
      <c r="F149" s="729"/>
      <c r="G149" s="732"/>
      <c r="H149" s="732"/>
      <c r="I149" s="732"/>
      <c r="J149" s="725"/>
    </row>
    <row r="150" spans="1:10" ht="18" customHeight="1">
      <c r="A150" s="855"/>
      <c r="B150" s="720" t="s">
        <v>23</v>
      </c>
      <c r="C150" s="754" t="s">
        <v>1919</v>
      </c>
      <c r="D150" s="757" t="s">
        <v>1469</v>
      </c>
      <c r="E150" s="723" t="s">
        <v>11</v>
      </c>
      <c r="F150" s="729"/>
      <c r="G150" s="732"/>
      <c r="H150" s="732"/>
      <c r="I150" s="732"/>
      <c r="J150" s="725"/>
    </row>
    <row r="151" spans="1:10" ht="18" customHeight="1">
      <c r="A151" s="855">
        <v>25</v>
      </c>
      <c r="B151" s="720" t="s">
        <v>23</v>
      </c>
      <c r="C151" s="753" t="s">
        <v>3248</v>
      </c>
      <c r="D151" s="757"/>
      <c r="E151" s="723" t="s">
        <v>11</v>
      </c>
      <c r="F151" s="729"/>
      <c r="G151" s="732"/>
      <c r="H151" s="732"/>
      <c r="I151" s="732" t="s">
        <v>3249</v>
      </c>
      <c r="J151" s="725"/>
    </row>
    <row r="152" spans="1:10" ht="18" customHeight="1">
      <c r="A152" s="855"/>
      <c r="B152" s="720" t="s">
        <v>23</v>
      </c>
      <c r="C152" s="754" t="s">
        <v>2355</v>
      </c>
      <c r="D152" s="757" t="s">
        <v>3246</v>
      </c>
      <c r="E152" s="723" t="s">
        <v>11</v>
      </c>
      <c r="F152" s="729"/>
      <c r="G152" s="732"/>
      <c r="H152" s="732"/>
      <c r="I152" s="732"/>
      <c r="J152" s="725"/>
    </row>
    <row r="153" spans="1:10" ht="18" customHeight="1">
      <c r="A153" s="855"/>
      <c r="B153" s="720" t="s">
        <v>23</v>
      </c>
      <c r="C153" s="756" t="s">
        <v>1918</v>
      </c>
      <c r="D153" s="757" t="s">
        <v>1469</v>
      </c>
      <c r="E153" s="723" t="s">
        <v>11</v>
      </c>
      <c r="F153" s="729"/>
      <c r="G153" s="732"/>
      <c r="H153" s="732"/>
      <c r="I153" s="732"/>
      <c r="J153" s="725"/>
    </row>
    <row r="154" spans="1:10" ht="18" customHeight="1">
      <c r="A154" s="855">
        <v>26</v>
      </c>
      <c r="B154" s="720" t="s">
        <v>23</v>
      </c>
      <c r="C154" s="753" t="s">
        <v>2361</v>
      </c>
      <c r="D154" s="757"/>
      <c r="E154" s="723" t="s">
        <v>11</v>
      </c>
      <c r="F154" s="729"/>
      <c r="G154" s="728" t="s">
        <v>3243</v>
      </c>
      <c r="H154" s="732"/>
      <c r="I154" s="759" t="s">
        <v>2350</v>
      </c>
      <c r="J154" s="725"/>
    </row>
    <row r="155" spans="1:10" ht="18" customHeight="1">
      <c r="A155" s="855"/>
      <c r="B155" s="720" t="s">
        <v>23</v>
      </c>
      <c r="C155" s="756" t="s">
        <v>1918</v>
      </c>
      <c r="D155" s="757" t="s">
        <v>1469</v>
      </c>
      <c r="E155" s="723" t="s">
        <v>11</v>
      </c>
      <c r="F155" s="729"/>
      <c r="G155" s="732"/>
      <c r="H155" s="732"/>
      <c r="I155" s="732"/>
      <c r="J155" s="725"/>
    </row>
    <row r="156" spans="1:10" ht="18" customHeight="1">
      <c r="A156" s="855">
        <v>27</v>
      </c>
      <c r="B156" s="720" t="s">
        <v>23</v>
      </c>
      <c r="C156" s="753" t="s">
        <v>3250</v>
      </c>
      <c r="D156" s="757"/>
      <c r="E156" s="723" t="s">
        <v>11</v>
      </c>
      <c r="F156" s="729"/>
      <c r="G156" s="732"/>
      <c r="H156" s="732"/>
      <c r="I156" s="732" t="s">
        <v>2296</v>
      </c>
      <c r="J156" s="725"/>
    </row>
    <row r="157" spans="1:10" ht="18" customHeight="1">
      <c r="A157" s="855"/>
      <c r="B157" s="720" t="s">
        <v>23</v>
      </c>
      <c r="C157" s="756" t="s">
        <v>2356</v>
      </c>
      <c r="D157" s="757" t="s">
        <v>1469</v>
      </c>
      <c r="E157" s="723" t="s">
        <v>11</v>
      </c>
      <c r="F157" s="729"/>
      <c r="G157" s="732"/>
      <c r="H157" s="732"/>
      <c r="I157" s="732"/>
      <c r="J157" s="725"/>
    </row>
    <row r="158" spans="1:10" ht="18" customHeight="1">
      <c r="A158" s="855"/>
      <c r="B158" s="720" t="s">
        <v>23</v>
      </c>
      <c r="C158" s="754" t="s">
        <v>1919</v>
      </c>
      <c r="D158" s="757" t="s">
        <v>1469</v>
      </c>
      <c r="E158" s="723" t="s">
        <v>11</v>
      </c>
      <c r="F158" s="729"/>
      <c r="G158" s="732"/>
      <c r="H158" s="732"/>
      <c r="I158" s="732"/>
      <c r="J158" s="725"/>
    </row>
    <row r="159" spans="1:10" ht="18" customHeight="1">
      <c r="A159" s="855">
        <v>28</v>
      </c>
      <c r="B159" s="720" t="s">
        <v>23</v>
      </c>
      <c r="C159" s="753" t="s">
        <v>3251</v>
      </c>
      <c r="D159" s="757"/>
      <c r="E159" s="723" t="s">
        <v>11</v>
      </c>
      <c r="F159" s="729"/>
      <c r="G159" s="732"/>
      <c r="H159" s="732"/>
      <c r="I159" s="732" t="s">
        <v>3252</v>
      </c>
      <c r="J159" s="725"/>
    </row>
    <row r="160" spans="1:10" ht="18" customHeight="1">
      <c r="A160" s="855"/>
      <c r="B160" s="720" t="s">
        <v>23</v>
      </c>
      <c r="C160" s="754" t="s">
        <v>2355</v>
      </c>
      <c r="D160" s="757" t="s">
        <v>3246</v>
      </c>
      <c r="E160" s="723" t="s">
        <v>11</v>
      </c>
      <c r="F160" s="729"/>
      <c r="G160" s="732"/>
      <c r="H160" s="732"/>
      <c r="I160" s="732"/>
      <c r="J160" s="725"/>
    </row>
    <row r="161" spans="1:10" ht="18" customHeight="1">
      <c r="A161" s="855"/>
      <c r="B161" s="720" t="s">
        <v>23</v>
      </c>
      <c r="C161" s="756" t="s">
        <v>1918</v>
      </c>
      <c r="D161" s="757" t="s">
        <v>1469</v>
      </c>
      <c r="E161" s="723" t="s">
        <v>11</v>
      </c>
      <c r="F161" s="729"/>
      <c r="G161" s="732"/>
      <c r="H161" s="732"/>
      <c r="I161" s="732"/>
      <c r="J161" s="725"/>
    </row>
    <row r="162" spans="1:10" ht="18" customHeight="1">
      <c r="A162" s="855">
        <v>29</v>
      </c>
      <c r="B162" s="720" t="s">
        <v>23</v>
      </c>
      <c r="C162" s="753" t="s">
        <v>2360</v>
      </c>
      <c r="D162" s="757"/>
      <c r="E162" s="723" t="s">
        <v>11</v>
      </c>
      <c r="F162" s="729"/>
      <c r="G162" s="728" t="s">
        <v>3243</v>
      </c>
      <c r="H162" s="732"/>
      <c r="I162" s="759" t="s">
        <v>2350</v>
      </c>
      <c r="J162" s="725"/>
    </row>
    <row r="163" spans="1:10" ht="18" customHeight="1">
      <c r="A163" s="855"/>
      <c r="B163" s="720" t="s">
        <v>23</v>
      </c>
      <c r="C163" s="756" t="s">
        <v>1918</v>
      </c>
      <c r="D163" s="757" t="s">
        <v>1469</v>
      </c>
      <c r="E163" s="723" t="s">
        <v>11</v>
      </c>
      <c r="F163" s="729"/>
      <c r="G163" s="732"/>
      <c r="H163" s="732"/>
      <c r="I163" s="732"/>
      <c r="J163" s="725"/>
    </row>
    <row r="164" spans="1:10" ht="18" customHeight="1">
      <c r="A164" s="855">
        <v>30</v>
      </c>
      <c r="B164" s="720" t="s">
        <v>23</v>
      </c>
      <c r="C164" s="753" t="s">
        <v>3253</v>
      </c>
      <c r="D164" s="757"/>
      <c r="E164" s="723" t="s">
        <v>11</v>
      </c>
      <c r="F164" s="729"/>
      <c r="G164" s="732"/>
      <c r="H164" s="732"/>
      <c r="I164" s="732" t="s">
        <v>2348</v>
      </c>
      <c r="J164" s="725"/>
    </row>
    <row r="165" spans="1:10" ht="18" customHeight="1">
      <c r="A165" s="855"/>
      <c r="B165" s="720" t="s">
        <v>23</v>
      </c>
      <c r="C165" s="756" t="s">
        <v>2356</v>
      </c>
      <c r="D165" s="757" t="s">
        <v>1469</v>
      </c>
      <c r="E165" s="723" t="s">
        <v>11</v>
      </c>
      <c r="F165" s="729"/>
      <c r="G165" s="732"/>
      <c r="H165" s="732"/>
      <c r="I165" s="732"/>
      <c r="J165" s="725"/>
    </row>
    <row r="166" spans="1:10" ht="18" customHeight="1">
      <c r="A166" s="855"/>
      <c r="B166" s="720" t="s">
        <v>23</v>
      </c>
      <c r="C166" s="754" t="s">
        <v>1919</v>
      </c>
      <c r="D166" s="757" t="s">
        <v>1469</v>
      </c>
      <c r="E166" s="723" t="s">
        <v>11</v>
      </c>
      <c r="F166" s="729"/>
      <c r="G166" s="732"/>
      <c r="H166" s="732"/>
      <c r="I166" s="732"/>
      <c r="J166" s="725"/>
    </row>
    <row r="167" spans="1:10" ht="18" customHeight="1">
      <c r="A167" s="855">
        <v>31</v>
      </c>
      <c r="B167" s="720" t="s">
        <v>23</v>
      </c>
      <c r="C167" s="753" t="s">
        <v>3254</v>
      </c>
      <c r="D167" s="757"/>
      <c r="E167" s="723" t="s">
        <v>11</v>
      </c>
      <c r="F167" s="729"/>
      <c r="G167" s="732"/>
      <c r="H167" s="732"/>
      <c r="I167" s="732" t="s">
        <v>3255</v>
      </c>
      <c r="J167" s="725"/>
    </row>
    <row r="168" spans="1:10" ht="18" customHeight="1">
      <c r="A168" s="855"/>
      <c r="B168" s="720" t="s">
        <v>23</v>
      </c>
      <c r="C168" s="754" t="s">
        <v>2355</v>
      </c>
      <c r="D168" s="757" t="s">
        <v>2359</v>
      </c>
      <c r="E168" s="723" t="s">
        <v>11</v>
      </c>
      <c r="F168" s="729"/>
      <c r="G168" s="732"/>
      <c r="H168" s="732"/>
      <c r="I168" s="732"/>
      <c r="J168" s="725"/>
    </row>
    <row r="169" spans="1:10" ht="18" customHeight="1">
      <c r="A169" s="855"/>
      <c r="B169" s="720" t="s">
        <v>23</v>
      </c>
      <c r="C169" s="756" t="s">
        <v>1918</v>
      </c>
      <c r="D169" s="757" t="s">
        <v>1469</v>
      </c>
      <c r="E169" s="723" t="s">
        <v>11</v>
      </c>
      <c r="F169" s="729"/>
      <c r="G169" s="732"/>
      <c r="H169" s="732"/>
      <c r="I169" s="732"/>
      <c r="J169" s="725"/>
    </row>
    <row r="170" spans="1:10" ht="18" customHeight="1">
      <c r="A170" s="855">
        <v>32</v>
      </c>
      <c r="B170" s="720" t="s">
        <v>23</v>
      </c>
      <c r="C170" s="753" t="s">
        <v>2358</v>
      </c>
      <c r="D170" s="757"/>
      <c r="E170" s="723" t="s">
        <v>11</v>
      </c>
      <c r="F170" s="729"/>
      <c r="G170" s="728" t="s">
        <v>3243</v>
      </c>
      <c r="H170" s="732"/>
      <c r="I170" s="759" t="s">
        <v>2350</v>
      </c>
      <c r="J170" s="725"/>
    </row>
    <row r="171" spans="1:10" ht="18" customHeight="1">
      <c r="A171" s="855"/>
      <c r="B171" s="720" t="s">
        <v>23</v>
      </c>
      <c r="C171" s="756" t="s">
        <v>1918</v>
      </c>
      <c r="D171" s="757" t="s">
        <v>1469</v>
      </c>
      <c r="E171" s="723" t="s">
        <v>11</v>
      </c>
      <c r="F171" s="729"/>
      <c r="G171" s="732"/>
      <c r="H171" s="732"/>
      <c r="I171" s="732"/>
      <c r="J171" s="725"/>
    </row>
    <row r="172" spans="1:10" ht="18" customHeight="1">
      <c r="A172" s="855">
        <v>33</v>
      </c>
      <c r="B172" s="720" t="s">
        <v>23</v>
      </c>
      <c r="C172" s="753" t="s">
        <v>2357</v>
      </c>
      <c r="D172" s="757"/>
      <c r="E172" s="723" t="s">
        <v>11</v>
      </c>
      <c r="F172" s="729"/>
      <c r="G172" s="732"/>
      <c r="H172" s="732"/>
      <c r="I172" s="732" t="s">
        <v>2348</v>
      </c>
      <c r="J172" s="725"/>
    </row>
    <row r="173" spans="1:10" ht="18" customHeight="1">
      <c r="A173" s="855"/>
      <c r="B173" s="720" t="s">
        <v>23</v>
      </c>
      <c r="C173" s="756" t="s">
        <v>2356</v>
      </c>
      <c r="D173" s="757" t="s">
        <v>1469</v>
      </c>
      <c r="E173" s="723" t="s">
        <v>11</v>
      </c>
      <c r="F173" s="729"/>
      <c r="G173" s="732"/>
      <c r="H173" s="732"/>
      <c r="I173" s="732"/>
      <c r="J173" s="725"/>
    </row>
    <row r="174" spans="1:10" ht="18" customHeight="1">
      <c r="A174" s="855"/>
      <c r="B174" s="720" t="s">
        <v>23</v>
      </c>
      <c r="C174" s="754" t="s">
        <v>1919</v>
      </c>
      <c r="D174" s="757" t="s">
        <v>1469</v>
      </c>
      <c r="E174" s="723" t="s">
        <v>11</v>
      </c>
      <c r="F174" s="729"/>
      <c r="G174" s="732"/>
      <c r="H174" s="732"/>
      <c r="I174" s="732"/>
      <c r="J174" s="725"/>
    </row>
    <row r="175" spans="1:10" ht="18" customHeight="1">
      <c r="A175" s="855">
        <v>34</v>
      </c>
      <c r="B175" s="720" t="s">
        <v>23</v>
      </c>
      <c r="C175" s="753" t="s">
        <v>3256</v>
      </c>
      <c r="D175" s="757"/>
      <c r="E175" s="723" t="s">
        <v>11</v>
      </c>
      <c r="F175" s="729"/>
      <c r="G175" s="732"/>
      <c r="H175" s="732"/>
      <c r="I175" s="732" t="s">
        <v>3257</v>
      </c>
      <c r="J175" s="725"/>
    </row>
    <row r="176" spans="1:10" ht="18" customHeight="1">
      <c r="A176" s="855"/>
      <c r="B176" s="720" t="s">
        <v>23</v>
      </c>
      <c r="C176" s="754" t="s">
        <v>2355</v>
      </c>
      <c r="D176" s="760" t="s">
        <v>3258</v>
      </c>
      <c r="E176" s="723" t="s">
        <v>11</v>
      </c>
      <c r="F176" s="729"/>
      <c r="G176" s="732"/>
      <c r="H176" s="732"/>
      <c r="I176" s="732"/>
      <c r="J176" s="725"/>
    </row>
    <row r="177" spans="1:10" ht="18" customHeight="1">
      <c r="A177" s="855"/>
      <c r="B177" s="720" t="s">
        <v>23</v>
      </c>
      <c r="C177" s="756" t="s">
        <v>1918</v>
      </c>
      <c r="D177" s="757" t="s">
        <v>1469</v>
      </c>
      <c r="E177" s="723" t="s">
        <v>11</v>
      </c>
      <c r="F177" s="729"/>
      <c r="G177" s="732"/>
      <c r="H177" s="732"/>
      <c r="I177" s="732"/>
      <c r="J177" s="725"/>
    </row>
    <row r="178" spans="1:10" ht="18" customHeight="1">
      <c r="A178" s="855">
        <v>35</v>
      </c>
      <c r="B178" s="720" t="s">
        <v>23</v>
      </c>
      <c r="C178" s="753" t="s">
        <v>3259</v>
      </c>
      <c r="D178" s="757"/>
      <c r="E178" s="723" t="s">
        <v>11</v>
      </c>
      <c r="F178" s="729"/>
      <c r="G178" s="728" t="s">
        <v>3260</v>
      </c>
      <c r="H178" s="732"/>
      <c r="I178" s="759" t="s">
        <v>2350</v>
      </c>
      <c r="J178" s="725"/>
    </row>
    <row r="179" spans="1:10" ht="18" customHeight="1">
      <c r="A179" s="855"/>
      <c r="B179" s="720" t="s">
        <v>23</v>
      </c>
      <c r="C179" s="756" t="s">
        <v>1918</v>
      </c>
      <c r="D179" s="757" t="s">
        <v>1469</v>
      </c>
      <c r="E179" s="723" t="s">
        <v>11</v>
      </c>
      <c r="F179" s="729"/>
      <c r="G179" s="732"/>
      <c r="H179" s="732"/>
      <c r="I179" s="732"/>
      <c r="J179" s="725"/>
    </row>
    <row r="180" spans="1:10" ht="18" customHeight="1">
      <c r="A180" s="864">
        <v>36</v>
      </c>
      <c r="B180" s="720" t="s">
        <v>23</v>
      </c>
      <c r="C180" s="753" t="s">
        <v>3261</v>
      </c>
      <c r="D180" s="757"/>
      <c r="E180" s="723" t="s">
        <v>11</v>
      </c>
      <c r="F180" s="729"/>
      <c r="G180" s="732"/>
      <c r="H180" s="732"/>
      <c r="I180" s="732" t="s">
        <v>2348</v>
      </c>
      <c r="J180" s="725"/>
    </row>
    <row r="181" spans="1:10" ht="18" customHeight="1">
      <c r="A181" s="862"/>
      <c r="B181" s="720" t="s">
        <v>23</v>
      </c>
      <c r="C181" s="754" t="s">
        <v>1942</v>
      </c>
      <c r="D181" s="757" t="s">
        <v>1469</v>
      </c>
      <c r="E181" s="723" t="s">
        <v>11</v>
      </c>
      <c r="F181" s="729"/>
      <c r="G181" s="732"/>
      <c r="H181" s="732"/>
      <c r="I181" s="732"/>
      <c r="J181" s="725"/>
    </row>
    <row r="182" spans="1:10" ht="18" customHeight="1">
      <c r="A182" s="862"/>
      <c r="B182" s="720" t="s">
        <v>23</v>
      </c>
      <c r="C182" s="754" t="s">
        <v>1919</v>
      </c>
      <c r="D182" s="757" t="s">
        <v>1469</v>
      </c>
      <c r="E182" s="723" t="s">
        <v>11</v>
      </c>
      <c r="F182" s="729"/>
      <c r="G182" s="732"/>
      <c r="H182" s="732"/>
      <c r="I182" s="732"/>
      <c r="J182" s="725"/>
    </row>
    <row r="183" spans="1:10" ht="18" customHeight="1">
      <c r="A183" s="864">
        <v>37</v>
      </c>
      <c r="B183" s="720" t="s">
        <v>23</v>
      </c>
      <c r="C183" s="753" t="s">
        <v>3262</v>
      </c>
      <c r="D183" s="757"/>
      <c r="E183" s="723" t="s">
        <v>11</v>
      </c>
      <c r="F183" s="729"/>
      <c r="G183" s="732"/>
      <c r="H183" s="732"/>
      <c r="I183" s="732" t="s">
        <v>3179</v>
      </c>
      <c r="J183" s="725"/>
    </row>
    <row r="184" spans="1:10" ht="18" customHeight="1">
      <c r="A184" s="862"/>
      <c r="B184" s="720" t="s">
        <v>23</v>
      </c>
      <c r="C184" s="754" t="s">
        <v>3263</v>
      </c>
      <c r="D184" s="757"/>
      <c r="E184" s="723" t="s">
        <v>11</v>
      </c>
      <c r="F184" s="729"/>
      <c r="G184" s="732"/>
      <c r="H184" s="732"/>
      <c r="I184" s="732"/>
      <c r="J184" s="725"/>
    </row>
    <row r="185" spans="1:10" ht="18" customHeight="1">
      <c r="A185" s="862"/>
      <c r="B185" s="720" t="s">
        <v>23</v>
      </c>
      <c r="C185" s="754" t="s">
        <v>1919</v>
      </c>
      <c r="D185" s="757" t="s">
        <v>1469</v>
      </c>
      <c r="E185" s="723" t="s">
        <v>11</v>
      </c>
      <c r="F185" s="729"/>
      <c r="G185" s="732"/>
      <c r="H185" s="732"/>
      <c r="I185" s="732"/>
      <c r="J185" s="725"/>
    </row>
    <row r="186" spans="1:10" ht="18" customHeight="1">
      <c r="A186" s="855">
        <v>38</v>
      </c>
      <c r="B186" s="720" t="s">
        <v>23</v>
      </c>
      <c r="C186" s="753" t="s">
        <v>3264</v>
      </c>
      <c r="D186" s="757"/>
      <c r="E186" s="723" t="s">
        <v>11</v>
      </c>
      <c r="F186" s="729"/>
      <c r="G186" s="732"/>
      <c r="H186" s="732"/>
      <c r="I186" s="732"/>
      <c r="J186" s="725"/>
    </row>
    <row r="187" spans="1:10" ht="18" customHeight="1">
      <c r="A187" s="855"/>
      <c r="B187" s="720" t="s">
        <v>23</v>
      </c>
      <c r="C187" s="754" t="s">
        <v>2347</v>
      </c>
      <c r="D187" s="760" t="s">
        <v>3181</v>
      </c>
      <c r="E187" s="723" t="s">
        <v>11</v>
      </c>
      <c r="F187" s="729"/>
      <c r="G187" s="732"/>
      <c r="H187" s="732"/>
      <c r="I187" s="732"/>
      <c r="J187" s="725"/>
    </row>
    <row r="188" spans="1:10" ht="18" customHeight="1">
      <c r="A188" s="855"/>
      <c r="B188" s="720" t="s">
        <v>23</v>
      </c>
      <c r="C188" s="754" t="s">
        <v>2346</v>
      </c>
      <c r="D188" s="760" t="s">
        <v>3182</v>
      </c>
      <c r="E188" s="723" t="s">
        <v>11</v>
      </c>
      <c r="F188" s="729"/>
      <c r="G188" s="732"/>
      <c r="H188" s="732"/>
      <c r="I188" s="732"/>
      <c r="J188" s="725"/>
    </row>
    <row r="189" spans="1:10" ht="18" customHeight="1">
      <c r="A189" s="855"/>
      <c r="B189" s="720" t="s">
        <v>23</v>
      </c>
      <c r="C189" s="754" t="s">
        <v>1919</v>
      </c>
      <c r="D189" s="760" t="s">
        <v>3183</v>
      </c>
      <c r="E189" s="723" t="s">
        <v>11</v>
      </c>
      <c r="F189" s="729"/>
      <c r="G189" s="732"/>
      <c r="H189" s="732"/>
      <c r="I189" s="732"/>
      <c r="J189" s="725"/>
    </row>
    <row r="190" spans="1:10" ht="18" customHeight="1">
      <c r="A190" s="855">
        <v>39</v>
      </c>
      <c r="B190" s="720" t="s">
        <v>23</v>
      </c>
      <c r="C190" s="753" t="s">
        <v>3265</v>
      </c>
      <c r="D190" s="757"/>
      <c r="E190" s="723" t="s">
        <v>11</v>
      </c>
      <c r="F190" s="729"/>
      <c r="G190" s="732"/>
      <c r="H190" s="732"/>
      <c r="I190" s="732" t="s">
        <v>3266</v>
      </c>
      <c r="J190" s="725"/>
    </row>
    <row r="191" spans="1:10" ht="18" customHeight="1">
      <c r="A191" s="855"/>
      <c r="B191" s="720" t="s">
        <v>23</v>
      </c>
      <c r="C191" s="754" t="s">
        <v>2273</v>
      </c>
      <c r="D191" s="760" t="s">
        <v>3186</v>
      </c>
      <c r="E191" s="723" t="s">
        <v>11</v>
      </c>
      <c r="F191" s="729"/>
      <c r="G191" s="732"/>
      <c r="H191" s="732"/>
      <c r="I191" s="732"/>
      <c r="J191" s="725"/>
    </row>
    <row r="192" spans="1:10" ht="18" customHeight="1">
      <c r="A192" s="855"/>
      <c r="B192" s="720" t="s">
        <v>23</v>
      </c>
      <c r="C192" s="754" t="s">
        <v>2272</v>
      </c>
      <c r="D192" s="760" t="s">
        <v>3188</v>
      </c>
      <c r="E192" s="723" t="s">
        <v>11</v>
      </c>
      <c r="F192" s="729"/>
      <c r="G192" s="732"/>
      <c r="H192" s="732"/>
      <c r="I192" s="732"/>
      <c r="J192" s="725"/>
    </row>
    <row r="193" spans="1:10" ht="18" customHeight="1">
      <c r="A193" s="855"/>
      <c r="B193" s="720" t="s">
        <v>23</v>
      </c>
      <c r="C193" s="754" t="s">
        <v>2271</v>
      </c>
      <c r="D193" s="760"/>
      <c r="E193" s="723" t="s">
        <v>11</v>
      </c>
      <c r="F193" s="729"/>
      <c r="G193" s="732"/>
      <c r="H193" s="732"/>
      <c r="I193" s="732"/>
      <c r="J193" s="725"/>
    </row>
    <row r="194" spans="1:10" ht="18" customHeight="1">
      <c r="A194" s="855"/>
      <c r="B194" s="720" t="s">
        <v>23</v>
      </c>
      <c r="C194" s="754" t="s">
        <v>2270</v>
      </c>
      <c r="D194" s="760"/>
      <c r="E194" s="723" t="s">
        <v>11</v>
      </c>
      <c r="F194" s="729"/>
      <c r="G194" s="732"/>
      <c r="H194" s="732"/>
      <c r="I194" s="732"/>
      <c r="J194" s="725"/>
    </row>
    <row r="195" spans="1:10" ht="18" customHeight="1">
      <c r="A195" s="855"/>
      <c r="B195" s="720" t="s">
        <v>23</v>
      </c>
      <c r="C195" s="754" t="s">
        <v>2269</v>
      </c>
      <c r="D195" s="760"/>
      <c r="E195" s="723" t="s">
        <v>11</v>
      </c>
      <c r="F195" s="729"/>
      <c r="G195" s="732"/>
      <c r="H195" s="732"/>
      <c r="I195" s="732"/>
      <c r="J195" s="725"/>
    </row>
    <row r="196" spans="1:10" ht="18" customHeight="1">
      <c r="A196" s="855"/>
      <c r="B196" s="720" t="s">
        <v>23</v>
      </c>
      <c r="C196" s="754" t="s">
        <v>2268</v>
      </c>
      <c r="D196" s="760"/>
      <c r="E196" s="723" t="s">
        <v>11</v>
      </c>
      <c r="F196" s="729"/>
      <c r="G196" s="732"/>
      <c r="H196" s="732"/>
      <c r="I196" s="732"/>
      <c r="J196" s="725"/>
    </row>
    <row r="197" spans="1:10" ht="18" customHeight="1">
      <c r="A197" s="855"/>
      <c r="B197" s="720" t="s">
        <v>23</v>
      </c>
      <c r="C197" s="754" t="s">
        <v>2267</v>
      </c>
      <c r="D197" s="760"/>
      <c r="E197" s="723" t="s">
        <v>11</v>
      </c>
      <c r="F197" s="729"/>
      <c r="G197" s="732"/>
      <c r="H197" s="732"/>
      <c r="I197" s="732"/>
      <c r="J197" s="725"/>
    </row>
    <row r="198" spans="1:10" ht="18" customHeight="1">
      <c r="A198" s="855"/>
      <c r="B198" s="720" t="s">
        <v>23</v>
      </c>
      <c r="C198" s="754" t="s">
        <v>2266</v>
      </c>
      <c r="D198" s="760"/>
      <c r="E198" s="723" t="s">
        <v>11</v>
      </c>
      <c r="F198" s="729"/>
      <c r="G198" s="732"/>
      <c r="H198" s="732"/>
      <c r="I198" s="732"/>
      <c r="J198" s="725"/>
    </row>
    <row r="199" spans="1:10" ht="18" customHeight="1">
      <c r="A199" s="855"/>
      <c r="B199" s="720" t="s">
        <v>23</v>
      </c>
      <c r="C199" s="754" t="s">
        <v>2265</v>
      </c>
      <c r="D199" s="760"/>
      <c r="E199" s="723" t="s">
        <v>11</v>
      </c>
      <c r="F199" s="729"/>
      <c r="G199" s="732"/>
      <c r="H199" s="732"/>
      <c r="I199" s="732"/>
      <c r="J199" s="725"/>
    </row>
    <row r="200" spans="1:10" ht="18" customHeight="1">
      <c r="A200" s="855"/>
      <c r="B200" s="720" t="s">
        <v>23</v>
      </c>
      <c r="C200" s="754" t="s">
        <v>2264</v>
      </c>
      <c r="D200" s="760"/>
      <c r="E200" s="723" t="s">
        <v>11</v>
      </c>
      <c r="F200" s="729"/>
      <c r="G200" s="732"/>
      <c r="H200" s="732"/>
      <c r="I200" s="732"/>
      <c r="J200" s="725"/>
    </row>
    <row r="201" spans="1:10" ht="18" customHeight="1">
      <c r="A201" s="855"/>
      <c r="B201" s="720" t="s">
        <v>23</v>
      </c>
      <c r="C201" s="754" t="s">
        <v>2263</v>
      </c>
      <c r="D201" s="760"/>
      <c r="E201" s="723" t="s">
        <v>11</v>
      </c>
      <c r="F201" s="729"/>
      <c r="G201" s="732"/>
      <c r="H201" s="732"/>
      <c r="I201" s="732"/>
      <c r="J201" s="725"/>
    </row>
    <row r="202" spans="1:10" ht="18" customHeight="1">
      <c r="A202" s="855"/>
      <c r="B202" s="720" t="s">
        <v>23</v>
      </c>
      <c r="C202" s="754" t="s">
        <v>2262</v>
      </c>
      <c r="D202" s="760"/>
      <c r="E202" s="723" t="s">
        <v>11</v>
      </c>
      <c r="F202" s="729"/>
      <c r="G202" s="732"/>
      <c r="H202" s="732"/>
      <c r="I202" s="732"/>
      <c r="J202" s="725"/>
    </row>
    <row r="203" spans="1:10" ht="18" customHeight="1">
      <c r="A203" s="855"/>
      <c r="B203" s="720" t="s">
        <v>23</v>
      </c>
      <c r="C203" s="754" t="s">
        <v>2261</v>
      </c>
      <c r="D203" s="760"/>
      <c r="E203" s="723" t="s">
        <v>11</v>
      </c>
      <c r="F203" s="729"/>
      <c r="G203" s="732"/>
      <c r="H203" s="732"/>
      <c r="I203" s="732"/>
      <c r="J203" s="725"/>
    </row>
    <row r="204" spans="1:10" ht="18" customHeight="1">
      <c r="A204" s="855"/>
      <c r="B204" s="720" t="s">
        <v>23</v>
      </c>
      <c r="C204" s="754" t="s">
        <v>2260</v>
      </c>
      <c r="D204" s="760"/>
      <c r="E204" s="723" t="s">
        <v>11</v>
      </c>
      <c r="F204" s="729"/>
      <c r="G204" s="732"/>
      <c r="H204" s="732"/>
      <c r="I204" s="732"/>
      <c r="J204" s="725"/>
    </row>
    <row r="205" spans="1:10" ht="18" customHeight="1">
      <c r="A205" s="855"/>
      <c r="B205" s="720" t="s">
        <v>23</v>
      </c>
      <c r="C205" s="754" t="s">
        <v>2259</v>
      </c>
      <c r="D205" s="760"/>
      <c r="E205" s="723" t="s">
        <v>11</v>
      </c>
      <c r="F205" s="729"/>
      <c r="G205" s="732"/>
      <c r="H205" s="732"/>
      <c r="I205" s="732"/>
      <c r="J205" s="725"/>
    </row>
    <row r="206" spans="1:10" ht="18" customHeight="1">
      <c r="A206" s="855"/>
      <c r="B206" s="720" t="s">
        <v>23</v>
      </c>
      <c r="C206" s="754" t="s">
        <v>3100</v>
      </c>
      <c r="D206" s="760"/>
      <c r="E206" s="723" t="s">
        <v>11</v>
      </c>
      <c r="F206" s="729"/>
      <c r="G206" s="732"/>
      <c r="H206" s="732"/>
      <c r="I206" s="732"/>
      <c r="J206" s="725"/>
    </row>
    <row r="207" spans="1:10" ht="18" customHeight="1">
      <c r="A207" s="855"/>
      <c r="B207" s="720" t="s">
        <v>23</v>
      </c>
      <c r="C207" s="754" t="s">
        <v>3101</v>
      </c>
      <c r="D207" s="760"/>
      <c r="E207" s="723" t="s">
        <v>11</v>
      </c>
      <c r="F207" s="729"/>
      <c r="G207" s="732"/>
      <c r="H207" s="732"/>
      <c r="I207" s="732"/>
      <c r="J207" s="725"/>
    </row>
    <row r="208" spans="1:10" ht="18" customHeight="1">
      <c r="A208" s="855"/>
      <c r="B208" s="720" t="s">
        <v>23</v>
      </c>
      <c r="C208" s="754" t="s">
        <v>1919</v>
      </c>
      <c r="D208" s="760" t="s">
        <v>3183</v>
      </c>
      <c r="E208" s="723" t="s">
        <v>11</v>
      </c>
      <c r="F208" s="729"/>
      <c r="G208" s="732"/>
      <c r="H208" s="732"/>
      <c r="I208" s="732"/>
      <c r="J208" s="725"/>
    </row>
    <row r="209" spans="1:10" ht="18" customHeight="1">
      <c r="A209" s="863">
        <v>40</v>
      </c>
      <c r="B209" s="720" t="s">
        <v>23</v>
      </c>
      <c r="C209" s="753" t="s">
        <v>3267</v>
      </c>
      <c r="D209" s="757"/>
      <c r="E209" s="723" t="s">
        <v>11</v>
      </c>
      <c r="F209" s="729"/>
      <c r="G209" s="732"/>
      <c r="H209" s="732"/>
      <c r="I209" s="732" t="s">
        <v>3268</v>
      </c>
      <c r="J209" s="725"/>
    </row>
    <row r="210" spans="1:10" ht="18" customHeight="1">
      <c r="A210" s="854"/>
      <c r="B210" s="720" t="s">
        <v>23</v>
      </c>
      <c r="C210" s="754" t="s">
        <v>2273</v>
      </c>
      <c r="D210" s="760" t="s">
        <v>3186</v>
      </c>
      <c r="E210" s="723" t="s">
        <v>11</v>
      </c>
      <c r="F210" s="729"/>
      <c r="G210" s="732"/>
      <c r="H210" s="732"/>
      <c r="I210" s="732"/>
      <c r="J210" s="725"/>
    </row>
    <row r="211" spans="1:10" ht="18" customHeight="1">
      <c r="A211" s="854"/>
      <c r="B211" s="720" t="s">
        <v>23</v>
      </c>
      <c r="C211" s="754" t="s">
        <v>2272</v>
      </c>
      <c r="D211" s="760" t="s">
        <v>3188</v>
      </c>
      <c r="E211" s="723" t="s">
        <v>11</v>
      </c>
      <c r="F211" s="729"/>
      <c r="G211" s="732"/>
      <c r="H211" s="732"/>
      <c r="I211" s="732"/>
      <c r="J211" s="725"/>
    </row>
    <row r="212" spans="1:10" ht="18" customHeight="1">
      <c r="A212" s="854"/>
      <c r="B212" s="720" t="s">
        <v>23</v>
      </c>
      <c r="C212" s="754" t="s">
        <v>2271</v>
      </c>
      <c r="D212" s="760"/>
      <c r="E212" s="723" t="s">
        <v>11</v>
      </c>
      <c r="F212" s="729"/>
      <c r="G212" s="732"/>
      <c r="H212" s="732"/>
      <c r="I212" s="732"/>
      <c r="J212" s="725"/>
    </row>
    <row r="213" spans="1:10" ht="18" customHeight="1">
      <c r="A213" s="854"/>
      <c r="B213" s="720" t="s">
        <v>23</v>
      </c>
      <c r="C213" s="754" t="s">
        <v>2270</v>
      </c>
      <c r="D213" s="760"/>
      <c r="E213" s="723" t="s">
        <v>11</v>
      </c>
      <c r="F213" s="729"/>
      <c r="G213" s="732"/>
      <c r="H213" s="732"/>
      <c r="I213" s="732"/>
      <c r="J213" s="725"/>
    </row>
    <row r="214" spans="1:10" ht="18" customHeight="1">
      <c r="A214" s="854"/>
      <c r="B214" s="720" t="s">
        <v>23</v>
      </c>
      <c r="C214" s="754" t="s">
        <v>2269</v>
      </c>
      <c r="D214" s="760"/>
      <c r="E214" s="723" t="s">
        <v>11</v>
      </c>
      <c r="F214" s="729"/>
      <c r="G214" s="732"/>
      <c r="H214" s="732"/>
      <c r="I214" s="732"/>
      <c r="J214" s="725"/>
    </row>
    <row r="215" spans="1:10" ht="18" customHeight="1">
      <c r="A215" s="854"/>
      <c r="B215" s="720" t="s">
        <v>23</v>
      </c>
      <c r="C215" s="754" t="s">
        <v>2268</v>
      </c>
      <c r="D215" s="760"/>
      <c r="E215" s="723" t="s">
        <v>11</v>
      </c>
      <c r="F215" s="729"/>
      <c r="G215" s="732"/>
      <c r="H215" s="732"/>
      <c r="I215" s="732"/>
      <c r="J215" s="725"/>
    </row>
    <row r="216" spans="1:10" ht="18" customHeight="1">
      <c r="A216" s="854"/>
      <c r="B216" s="720" t="s">
        <v>23</v>
      </c>
      <c r="C216" s="754" t="s">
        <v>2267</v>
      </c>
      <c r="D216" s="760"/>
      <c r="E216" s="723" t="s">
        <v>11</v>
      </c>
      <c r="F216" s="729"/>
      <c r="G216" s="732"/>
      <c r="H216" s="732"/>
      <c r="I216" s="732"/>
      <c r="J216" s="725"/>
    </row>
    <row r="217" spans="1:10" ht="18" customHeight="1">
      <c r="A217" s="854"/>
      <c r="B217" s="720" t="s">
        <v>23</v>
      </c>
      <c r="C217" s="754" t="s">
        <v>2266</v>
      </c>
      <c r="D217" s="760"/>
      <c r="E217" s="723" t="s">
        <v>11</v>
      </c>
      <c r="F217" s="729"/>
      <c r="G217" s="732"/>
      <c r="H217" s="732"/>
      <c r="I217" s="732"/>
      <c r="J217" s="725"/>
    </row>
    <row r="218" spans="1:10" ht="18" customHeight="1">
      <c r="A218" s="854"/>
      <c r="B218" s="720" t="s">
        <v>23</v>
      </c>
      <c r="C218" s="754" t="s">
        <v>2265</v>
      </c>
      <c r="D218" s="760"/>
      <c r="E218" s="723" t="s">
        <v>11</v>
      </c>
      <c r="F218" s="729"/>
      <c r="G218" s="732"/>
      <c r="H218" s="732"/>
      <c r="I218" s="732"/>
      <c r="J218" s="725"/>
    </row>
    <row r="219" spans="1:10" ht="18" customHeight="1">
      <c r="A219" s="854"/>
      <c r="B219" s="720" t="s">
        <v>23</v>
      </c>
      <c r="C219" s="754" t="s">
        <v>2264</v>
      </c>
      <c r="D219" s="760"/>
      <c r="E219" s="723" t="s">
        <v>11</v>
      </c>
      <c r="F219" s="729"/>
      <c r="G219" s="732"/>
      <c r="H219" s="732"/>
      <c r="I219" s="732"/>
      <c r="J219" s="725"/>
    </row>
    <row r="220" spans="1:10" ht="18" customHeight="1">
      <c r="A220" s="854"/>
      <c r="B220" s="720" t="s">
        <v>23</v>
      </c>
      <c r="C220" s="754" t="s">
        <v>2263</v>
      </c>
      <c r="D220" s="760"/>
      <c r="E220" s="723" t="s">
        <v>11</v>
      </c>
      <c r="F220" s="729"/>
      <c r="G220" s="732"/>
      <c r="H220" s="732"/>
      <c r="I220" s="732"/>
      <c r="J220" s="725"/>
    </row>
    <row r="221" spans="1:10" ht="18" customHeight="1">
      <c r="A221" s="854"/>
      <c r="B221" s="720" t="s">
        <v>23</v>
      </c>
      <c r="C221" s="754" t="s">
        <v>2262</v>
      </c>
      <c r="D221" s="760"/>
      <c r="E221" s="723" t="s">
        <v>11</v>
      </c>
      <c r="F221" s="729"/>
      <c r="G221" s="732"/>
      <c r="H221" s="732"/>
      <c r="I221" s="732"/>
      <c r="J221" s="725"/>
    </row>
    <row r="222" spans="1:10" ht="18" customHeight="1">
      <c r="A222" s="854"/>
      <c r="B222" s="720" t="s">
        <v>23</v>
      </c>
      <c r="C222" s="754" t="s">
        <v>2261</v>
      </c>
      <c r="D222" s="760"/>
      <c r="E222" s="723" t="s">
        <v>11</v>
      </c>
      <c r="F222" s="729"/>
      <c r="G222" s="732"/>
      <c r="H222" s="732"/>
      <c r="I222" s="732"/>
      <c r="J222" s="725"/>
    </row>
    <row r="223" spans="1:10" ht="18" customHeight="1">
      <c r="A223" s="854"/>
      <c r="B223" s="720" t="s">
        <v>23</v>
      </c>
      <c r="C223" s="754" t="s">
        <v>2260</v>
      </c>
      <c r="D223" s="760"/>
      <c r="E223" s="723" t="s">
        <v>11</v>
      </c>
      <c r="F223" s="729"/>
      <c r="G223" s="732"/>
      <c r="H223" s="732"/>
      <c r="I223" s="732"/>
      <c r="J223" s="725"/>
    </row>
    <row r="224" spans="1:10" ht="18" customHeight="1">
      <c r="A224" s="854"/>
      <c r="B224" s="720" t="s">
        <v>23</v>
      </c>
      <c r="C224" s="754" t="s">
        <v>2259</v>
      </c>
      <c r="D224" s="760"/>
      <c r="E224" s="723" t="s">
        <v>11</v>
      </c>
      <c r="F224" s="729"/>
      <c r="G224" s="732"/>
      <c r="H224" s="732"/>
      <c r="I224" s="732"/>
      <c r="J224" s="725"/>
    </row>
    <row r="225" spans="1:10" ht="18" customHeight="1">
      <c r="A225" s="854"/>
      <c r="B225" s="720" t="s">
        <v>23</v>
      </c>
      <c r="C225" s="754" t="s">
        <v>3100</v>
      </c>
      <c r="D225" s="760"/>
      <c r="E225" s="723" t="s">
        <v>11</v>
      </c>
      <c r="F225" s="729"/>
      <c r="G225" s="732"/>
      <c r="H225" s="732"/>
      <c r="I225" s="732"/>
      <c r="J225" s="725"/>
    </row>
    <row r="226" spans="1:10" ht="18" customHeight="1">
      <c r="A226" s="854"/>
      <c r="B226" s="720" t="s">
        <v>23</v>
      </c>
      <c r="C226" s="754" t="s">
        <v>3101</v>
      </c>
      <c r="D226" s="760"/>
      <c r="E226" s="723" t="s">
        <v>11</v>
      </c>
      <c r="F226" s="729"/>
      <c r="G226" s="732"/>
      <c r="H226" s="732"/>
      <c r="I226" s="732"/>
      <c r="J226" s="725"/>
    </row>
    <row r="227" spans="1:10" ht="18" customHeight="1">
      <c r="A227" s="853"/>
      <c r="B227" s="720" t="s">
        <v>23</v>
      </c>
      <c r="C227" s="754" t="s">
        <v>1919</v>
      </c>
      <c r="D227" s="760" t="s">
        <v>3183</v>
      </c>
      <c r="E227" s="723" t="s">
        <v>11</v>
      </c>
      <c r="F227" s="729"/>
      <c r="G227" s="732"/>
      <c r="H227" s="732"/>
      <c r="I227" s="732"/>
      <c r="J227" s="725"/>
    </row>
    <row r="228" spans="1:10" ht="18" customHeight="1">
      <c r="A228" s="863">
        <v>41</v>
      </c>
      <c r="B228" s="720" t="s">
        <v>23</v>
      </c>
      <c r="C228" s="753" t="s">
        <v>3269</v>
      </c>
      <c r="D228" s="757"/>
      <c r="E228" s="723" t="s">
        <v>11</v>
      </c>
      <c r="F228" s="729"/>
      <c r="G228" s="732"/>
      <c r="H228" s="732"/>
      <c r="I228" s="732" t="s">
        <v>3270</v>
      </c>
      <c r="J228" s="725"/>
    </row>
    <row r="229" spans="1:10" ht="18" customHeight="1">
      <c r="A229" s="854"/>
      <c r="B229" s="720" t="s">
        <v>23</v>
      </c>
      <c r="C229" s="754" t="s">
        <v>3106</v>
      </c>
      <c r="D229" s="760"/>
      <c r="E229" s="723" t="s">
        <v>11</v>
      </c>
      <c r="F229" s="729"/>
      <c r="G229" s="732"/>
      <c r="H229" s="732"/>
      <c r="I229" s="732"/>
      <c r="J229" s="725"/>
    </row>
    <row r="230" spans="1:10" ht="18" customHeight="1">
      <c r="A230" s="854"/>
      <c r="B230" s="720" t="s">
        <v>23</v>
      </c>
      <c r="C230" s="754" t="s">
        <v>3107</v>
      </c>
      <c r="D230" s="760"/>
      <c r="E230" s="723" t="s">
        <v>11</v>
      </c>
      <c r="F230" s="729"/>
      <c r="G230" s="732"/>
      <c r="H230" s="732"/>
      <c r="I230" s="732"/>
      <c r="J230" s="725"/>
    </row>
    <row r="231" spans="1:10" ht="18" customHeight="1">
      <c r="A231" s="854"/>
      <c r="B231" s="720" t="s">
        <v>23</v>
      </c>
      <c r="C231" s="754" t="s">
        <v>3108</v>
      </c>
      <c r="D231" s="760" t="s">
        <v>3194</v>
      </c>
      <c r="E231" s="723" t="s">
        <v>11</v>
      </c>
      <c r="F231" s="729"/>
      <c r="G231" s="732"/>
      <c r="H231" s="732"/>
      <c r="I231" s="732"/>
      <c r="J231" s="725"/>
    </row>
    <row r="232" spans="1:10" ht="18" customHeight="1">
      <c r="A232" s="854"/>
      <c r="B232" s="720" t="s">
        <v>23</v>
      </c>
      <c r="C232" s="754" t="s">
        <v>3109</v>
      </c>
      <c r="D232" s="760" t="s">
        <v>3181</v>
      </c>
      <c r="E232" s="723" t="s">
        <v>11</v>
      </c>
      <c r="F232" s="729"/>
      <c r="G232" s="732"/>
      <c r="H232" s="732"/>
      <c r="I232" s="732"/>
      <c r="J232" s="725"/>
    </row>
    <row r="233" spans="1:10" ht="18" customHeight="1">
      <c r="A233" s="854"/>
      <c r="B233" s="720" t="s">
        <v>23</v>
      </c>
      <c r="C233" s="754" t="s">
        <v>3195</v>
      </c>
      <c r="D233" s="760"/>
      <c r="E233" s="723" t="s">
        <v>11</v>
      </c>
      <c r="F233" s="729"/>
      <c r="G233" s="732"/>
      <c r="H233" s="732"/>
      <c r="I233" s="732"/>
      <c r="J233" s="725"/>
    </row>
    <row r="234" spans="1:10" ht="18" customHeight="1">
      <c r="A234" s="854"/>
      <c r="B234" s="720" t="s">
        <v>23</v>
      </c>
      <c r="C234" s="754" t="s">
        <v>3196</v>
      </c>
      <c r="D234" s="760"/>
      <c r="E234" s="723" t="s">
        <v>11</v>
      </c>
      <c r="F234" s="729"/>
      <c r="G234" s="732"/>
      <c r="H234" s="732"/>
      <c r="I234" s="732"/>
      <c r="J234" s="725"/>
    </row>
    <row r="235" spans="1:10" ht="18" customHeight="1">
      <c r="A235" s="854"/>
      <c r="B235" s="720" t="s">
        <v>23</v>
      </c>
      <c r="C235" s="754" t="s">
        <v>3197</v>
      </c>
      <c r="D235" s="760"/>
      <c r="E235" s="723" t="s">
        <v>11</v>
      </c>
      <c r="F235" s="729"/>
      <c r="G235" s="732"/>
      <c r="H235" s="732"/>
      <c r="I235" s="732"/>
      <c r="J235" s="725"/>
    </row>
    <row r="236" spans="1:10" ht="18" customHeight="1">
      <c r="A236" s="854"/>
      <c r="B236" s="720" t="s">
        <v>23</v>
      </c>
      <c r="C236" s="754" t="s">
        <v>3198</v>
      </c>
      <c r="D236" s="760"/>
      <c r="E236" s="723" t="s">
        <v>11</v>
      </c>
      <c r="F236" s="729"/>
      <c r="G236" s="732"/>
      <c r="H236" s="732"/>
      <c r="I236" s="732"/>
      <c r="J236" s="725"/>
    </row>
    <row r="237" spans="1:10" ht="18" customHeight="1">
      <c r="A237" s="854"/>
      <c r="B237" s="720" t="s">
        <v>23</v>
      </c>
      <c r="C237" s="754" t="s">
        <v>3199</v>
      </c>
      <c r="D237" s="760"/>
      <c r="E237" s="723" t="s">
        <v>11</v>
      </c>
      <c r="F237" s="729"/>
      <c r="G237" s="732"/>
      <c r="H237" s="732"/>
      <c r="I237" s="732"/>
      <c r="J237" s="725"/>
    </row>
    <row r="238" spans="1:10" ht="18" customHeight="1">
      <c r="A238" s="854"/>
      <c r="B238" s="720" t="s">
        <v>23</v>
      </c>
      <c r="C238" s="754" t="s">
        <v>3200</v>
      </c>
      <c r="D238" s="760"/>
      <c r="E238" s="723" t="s">
        <v>11</v>
      </c>
      <c r="F238" s="729"/>
      <c r="G238" s="732"/>
      <c r="H238" s="732"/>
      <c r="I238" s="732"/>
      <c r="J238" s="725"/>
    </row>
    <row r="239" spans="1:10" ht="18" customHeight="1">
      <c r="A239" s="854"/>
      <c r="B239" s="720" t="s">
        <v>23</v>
      </c>
      <c r="C239" s="754" t="s">
        <v>3201</v>
      </c>
      <c r="D239" s="760"/>
      <c r="E239" s="723" t="s">
        <v>11</v>
      </c>
      <c r="F239" s="729"/>
      <c r="G239" s="732"/>
      <c r="H239" s="732"/>
      <c r="I239" s="732"/>
      <c r="J239" s="725"/>
    </row>
    <row r="240" spans="1:10" ht="18" customHeight="1">
      <c r="A240" s="854"/>
      <c r="B240" s="720" t="s">
        <v>23</v>
      </c>
      <c r="C240" s="754" t="s">
        <v>3202</v>
      </c>
      <c r="D240" s="760"/>
      <c r="E240" s="723" t="s">
        <v>11</v>
      </c>
      <c r="F240" s="729"/>
      <c r="G240" s="732"/>
      <c r="H240" s="732"/>
      <c r="I240" s="732"/>
      <c r="J240" s="725"/>
    </row>
    <row r="241" spans="1:10" ht="18" customHeight="1">
      <c r="A241" s="854"/>
      <c r="B241" s="720" t="s">
        <v>23</v>
      </c>
      <c r="C241" s="754" t="s">
        <v>3203</v>
      </c>
      <c r="D241" s="760"/>
      <c r="E241" s="723" t="s">
        <v>11</v>
      </c>
      <c r="F241" s="729"/>
      <c r="G241" s="732"/>
      <c r="H241" s="732"/>
      <c r="I241" s="732"/>
      <c r="J241" s="725"/>
    </row>
    <row r="242" spans="1:10" ht="18" customHeight="1">
      <c r="A242" s="854"/>
      <c r="B242" s="720" t="s">
        <v>23</v>
      </c>
      <c r="C242" s="754" t="s">
        <v>3204</v>
      </c>
      <c r="D242" s="760"/>
      <c r="E242" s="723" t="s">
        <v>11</v>
      </c>
      <c r="F242" s="729"/>
      <c r="G242" s="732"/>
      <c r="H242" s="732"/>
      <c r="I242" s="732"/>
      <c r="J242" s="725"/>
    </row>
    <row r="243" spans="1:10" ht="18" customHeight="1">
      <c r="A243" s="854"/>
      <c r="B243" s="720" t="s">
        <v>23</v>
      </c>
      <c r="C243" s="754" t="s">
        <v>3205</v>
      </c>
      <c r="D243" s="760"/>
      <c r="E243" s="723" t="s">
        <v>11</v>
      </c>
      <c r="F243" s="729"/>
      <c r="G243" s="732"/>
      <c r="H243" s="732"/>
      <c r="I243" s="732"/>
      <c r="J243" s="725"/>
    </row>
    <row r="244" spans="1:10" ht="18" customHeight="1">
      <c r="A244" s="854"/>
      <c r="B244" s="720" t="s">
        <v>23</v>
      </c>
      <c r="C244" s="754" t="s">
        <v>3206</v>
      </c>
      <c r="D244" s="760"/>
      <c r="E244" s="723" t="s">
        <v>11</v>
      </c>
      <c r="F244" s="729"/>
      <c r="G244" s="732"/>
      <c r="H244" s="732"/>
      <c r="I244" s="732"/>
      <c r="J244" s="725"/>
    </row>
    <row r="245" spans="1:10" ht="18" customHeight="1">
      <c r="A245" s="854"/>
      <c r="B245" s="720" t="s">
        <v>23</v>
      </c>
      <c r="C245" s="754" t="s">
        <v>3207</v>
      </c>
      <c r="D245" s="760"/>
      <c r="E245" s="723" t="s">
        <v>11</v>
      </c>
      <c r="F245" s="729"/>
      <c r="G245" s="732"/>
      <c r="H245" s="732"/>
      <c r="I245" s="732"/>
      <c r="J245" s="725"/>
    </row>
    <row r="246" spans="1:10" ht="18" customHeight="1">
      <c r="A246" s="854"/>
      <c r="B246" s="720" t="s">
        <v>23</v>
      </c>
      <c r="C246" s="754" t="s">
        <v>3208</v>
      </c>
      <c r="D246" s="760"/>
      <c r="E246" s="723" t="s">
        <v>11</v>
      </c>
      <c r="F246" s="729"/>
      <c r="G246" s="732"/>
      <c r="H246" s="732"/>
      <c r="I246" s="732"/>
      <c r="J246" s="725"/>
    </row>
    <row r="247" spans="1:10" ht="18" customHeight="1">
      <c r="A247" s="854"/>
      <c r="B247" s="720" t="s">
        <v>23</v>
      </c>
      <c r="C247" s="754" t="s">
        <v>3209</v>
      </c>
      <c r="D247" s="760"/>
      <c r="E247" s="723" t="s">
        <v>11</v>
      </c>
      <c r="F247" s="729"/>
      <c r="G247" s="732"/>
      <c r="H247" s="732"/>
      <c r="I247" s="732"/>
      <c r="J247" s="725"/>
    </row>
    <row r="248" spans="1:10" ht="18" customHeight="1">
      <c r="A248" s="854"/>
      <c r="B248" s="720" t="s">
        <v>23</v>
      </c>
      <c r="C248" s="754" t="s">
        <v>3210</v>
      </c>
      <c r="D248" s="760"/>
      <c r="E248" s="723" t="s">
        <v>11</v>
      </c>
      <c r="F248" s="729"/>
      <c r="G248" s="732"/>
      <c r="H248" s="732"/>
      <c r="I248" s="732"/>
      <c r="J248" s="725"/>
    </row>
    <row r="249" spans="1:10" ht="18" customHeight="1">
      <c r="A249" s="854"/>
      <c r="B249" s="720" t="s">
        <v>23</v>
      </c>
      <c r="C249" s="754" t="s">
        <v>3211</v>
      </c>
      <c r="D249" s="760"/>
      <c r="E249" s="723" t="s">
        <v>11</v>
      </c>
      <c r="F249" s="729"/>
      <c r="G249" s="732"/>
      <c r="H249" s="732"/>
      <c r="I249" s="732"/>
      <c r="J249" s="725"/>
    </row>
    <row r="250" spans="1:10" ht="18" customHeight="1">
      <c r="A250" s="854"/>
      <c r="B250" s="720" t="s">
        <v>23</v>
      </c>
      <c r="C250" s="754" t="s">
        <v>3212</v>
      </c>
      <c r="D250" s="760"/>
      <c r="E250" s="723" t="s">
        <v>11</v>
      </c>
      <c r="F250" s="729"/>
      <c r="G250" s="732"/>
      <c r="H250" s="732"/>
      <c r="I250" s="732"/>
      <c r="J250" s="725"/>
    </row>
    <row r="251" spans="1:10" ht="18" customHeight="1">
      <c r="A251" s="854"/>
      <c r="B251" s="720" t="s">
        <v>23</v>
      </c>
      <c r="C251" s="754" t="s">
        <v>3213</v>
      </c>
      <c r="D251" s="760"/>
      <c r="E251" s="723" t="s">
        <v>11</v>
      </c>
      <c r="F251" s="729"/>
      <c r="G251" s="732"/>
      <c r="H251" s="732"/>
      <c r="I251" s="732"/>
      <c r="J251" s="725"/>
    </row>
    <row r="252" spans="1:10" ht="18" customHeight="1">
      <c r="A252" s="854"/>
      <c r="B252" s="720" t="s">
        <v>23</v>
      </c>
      <c r="C252" s="754" t="s">
        <v>3214</v>
      </c>
      <c r="D252" s="760"/>
      <c r="E252" s="723" t="s">
        <v>11</v>
      </c>
      <c r="F252" s="729"/>
      <c r="G252" s="732"/>
      <c r="H252" s="732"/>
      <c r="I252" s="732"/>
      <c r="J252" s="725"/>
    </row>
    <row r="253" spans="1:10" ht="18" customHeight="1">
      <c r="A253" s="854"/>
      <c r="B253" s="720" t="s">
        <v>23</v>
      </c>
      <c r="C253" s="754" t="s">
        <v>3215</v>
      </c>
      <c r="D253" s="760"/>
      <c r="E253" s="723" t="s">
        <v>11</v>
      </c>
      <c r="F253" s="729"/>
      <c r="G253" s="732"/>
      <c r="H253" s="732"/>
      <c r="I253" s="732"/>
      <c r="J253" s="725"/>
    </row>
    <row r="254" spans="1:10" ht="18" customHeight="1">
      <c r="A254" s="854"/>
      <c r="B254" s="720" t="s">
        <v>23</v>
      </c>
      <c r="C254" s="754" t="s">
        <v>3216</v>
      </c>
      <c r="D254" s="760"/>
      <c r="E254" s="723" t="s">
        <v>11</v>
      </c>
      <c r="F254" s="729"/>
      <c r="G254" s="732"/>
      <c r="H254" s="732"/>
      <c r="I254" s="732"/>
      <c r="J254" s="725"/>
    </row>
    <row r="255" spans="1:10" ht="18" customHeight="1">
      <c r="A255" s="854"/>
      <c r="B255" s="720" t="s">
        <v>23</v>
      </c>
      <c r="C255" s="754" t="s">
        <v>3217</v>
      </c>
      <c r="D255" s="760"/>
      <c r="E255" s="723" t="s">
        <v>11</v>
      </c>
      <c r="F255" s="729"/>
      <c r="G255" s="732"/>
      <c r="H255" s="732"/>
      <c r="I255" s="732"/>
      <c r="J255" s="725"/>
    </row>
    <row r="256" spans="1:10" ht="18" customHeight="1">
      <c r="A256" s="854"/>
      <c r="B256" s="720" t="s">
        <v>23</v>
      </c>
      <c r="C256" s="754" t="s">
        <v>3218</v>
      </c>
      <c r="D256" s="760"/>
      <c r="E256" s="723" t="s">
        <v>11</v>
      </c>
      <c r="F256" s="729"/>
      <c r="G256" s="732"/>
      <c r="H256" s="732"/>
      <c r="I256" s="732"/>
      <c r="J256" s="725"/>
    </row>
    <row r="257" spans="1:10" ht="18" customHeight="1">
      <c r="A257" s="854"/>
      <c r="B257" s="720" t="s">
        <v>23</v>
      </c>
      <c r="C257" s="754" t="s">
        <v>3219</v>
      </c>
      <c r="D257" s="760"/>
      <c r="E257" s="723" t="s">
        <v>11</v>
      </c>
      <c r="F257" s="729"/>
      <c r="G257" s="732"/>
      <c r="H257" s="732"/>
      <c r="I257" s="732"/>
      <c r="J257" s="725"/>
    </row>
    <row r="258" spans="1:10" ht="18" customHeight="1">
      <c r="A258" s="854"/>
      <c r="B258" s="720" t="s">
        <v>23</v>
      </c>
      <c r="C258" s="754" t="s">
        <v>3220</v>
      </c>
      <c r="D258" s="760"/>
      <c r="E258" s="723" t="s">
        <v>11</v>
      </c>
      <c r="F258" s="729"/>
      <c r="G258" s="732"/>
      <c r="H258" s="732"/>
      <c r="I258" s="732"/>
      <c r="J258" s="725"/>
    </row>
    <row r="259" spans="1:10" ht="18" customHeight="1">
      <c r="A259" s="854"/>
      <c r="B259" s="720" t="s">
        <v>23</v>
      </c>
      <c r="C259" s="754" t="s">
        <v>3221</v>
      </c>
      <c r="D259" s="760"/>
      <c r="E259" s="723" t="s">
        <v>11</v>
      </c>
      <c r="F259" s="729"/>
      <c r="G259" s="732"/>
      <c r="H259" s="732"/>
      <c r="I259" s="732"/>
      <c r="J259" s="725"/>
    </row>
    <row r="260" spans="1:10" ht="18" customHeight="1">
      <c r="A260" s="854"/>
      <c r="B260" s="720" t="s">
        <v>23</v>
      </c>
      <c r="C260" s="754" t="s">
        <v>3222</v>
      </c>
      <c r="D260" s="760"/>
      <c r="E260" s="723" t="s">
        <v>11</v>
      </c>
      <c r="F260" s="729"/>
      <c r="G260" s="732"/>
      <c r="H260" s="732"/>
      <c r="I260" s="732"/>
      <c r="J260" s="725"/>
    </row>
    <row r="261" spans="1:10" ht="18" customHeight="1">
      <c r="A261" s="854"/>
      <c r="B261" s="720" t="s">
        <v>23</v>
      </c>
      <c r="C261" s="754" t="s">
        <v>3223</v>
      </c>
      <c r="D261" s="760"/>
      <c r="E261" s="723" t="s">
        <v>11</v>
      </c>
      <c r="F261" s="729"/>
      <c r="G261" s="732"/>
      <c r="H261" s="732"/>
      <c r="I261" s="732"/>
      <c r="J261" s="725"/>
    </row>
    <row r="262" spans="1:10" ht="18" customHeight="1">
      <c r="A262" s="854"/>
      <c r="B262" s="720" t="s">
        <v>23</v>
      </c>
      <c r="C262" s="754" t="s">
        <v>3224</v>
      </c>
      <c r="D262" s="760"/>
      <c r="E262" s="723" t="s">
        <v>11</v>
      </c>
      <c r="F262" s="729"/>
      <c r="G262" s="732"/>
      <c r="H262" s="732"/>
      <c r="I262" s="732"/>
      <c r="J262" s="725"/>
    </row>
    <row r="263" spans="1:10" ht="18" customHeight="1">
      <c r="A263" s="854"/>
      <c r="B263" s="720" t="s">
        <v>23</v>
      </c>
      <c r="C263" s="754" t="s">
        <v>3225</v>
      </c>
      <c r="D263" s="760"/>
      <c r="E263" s="723" t="s">
        <v>11</v>
      </c>
      <c r="F263" s="729"/>
      <c r="G263" s="732"/>
      <c r="H263" s="732"/>
      <c r="I263" s="732"/>
      <c r="J263" s="725"/>
    </row>
    <row r="264" spans="1:10" ht="18" customHeight="1">
      <c r="A264" s="854"/>
      <c r="B264" s="720" t="s">
        <v>23</v>
      </c>
      <c r="C264" s="754" t="s">
        <v>3226</v>
      </c>
      <c r="D264" s="760"/>
      <c r="E264" s="723" t="s">
        <v>11</v>
      </c>
      <c r="F264" s="729"/>
      <c r="G264" s="732"/>
      <c r="H264" s="732"/>
      <c r="I264" s="732"/>
      <c r="J264" s="725"/>
    </row>
    <row r="265" spans="1:10" ht="18" customHeight="1">
      <c r="A265" s="854"/>
      <c r="B265" s="720" t="s">
        <v>23</v>
      </c>
      <c r="C265" s="754" t="s">
        <v>3227</v>
      </c>
      <c r="D265" s="760"/>
      <c r="E265" s="723" t="s">
        <v>11</v>
      </c>
      <c r="F265" s="729"/>
      <c r="G265" s="732"/>
      <c r="H265" s="732"/>
      <c r="I265" s="732"/>
      <c r="J265" s="725"/>
    </row>
    <row r="266" spans="1:10" ht="18" customHeight="1">
      <c r="A266" s="854"/>
      <c r="B266" s="720" t="s">
        <v>23</v>
      </c>
      <c r="C266" s="754" t="s">
        <v>3228</v>
      </c>
      <c r="D266" s="760"/>
      <c r="E266" s="723" t="s">
        <v>11</v>
      </c>
      <c r="F266" s="729"/>
      <c r="G266" s="732"/>
      <c r="H266" s="732"/>
      <c r="I266" s="732"/>
      <c r="J266" s="725"/>
    </row>
    <row r="267" spans="1:10" ht="18" customHeight="1">
      <c r="A267" s="854"/>
      <c r="B267" s="720" t="s">
        <v>23</v>
      </c>
      <c r="C267" s="754" t="s">
        <v>3229</v>
      </c>
      <c r="D267" s="760"/>
      <c r="E267" s="723" t="s">
        <v>11</v>
      </c>
      <c r="F267" s="729"/>
      <c r="G267" s="732"/>
      <c r="H267" s="732"/>
      <c r="I267" s="732"/>
      <c r="J267" s="725"/>
    </row>
    <row r="268" spans="1:10" ht="18" customHeight="1">
      <c r="A268" s="854"/>
      <c r="B268" s="720" t="s">
        <v>23</v>
      </c>
      <c r="C268" s="754" t="s">
        <v>3230</v>
      </c>
      <c r="D268" s="760"/>
      <c r="E268" s="723" t="s">
        <v>11</v>
      </c>
      <c r="F268" s="729"/>
      <c r="G268" s="732"/>
      <c r="H268" s="732"/>
      <c r="I268" s="732"/>
      <c r="J268" s="725"/>
    </row>
    <row r="269" spans="1:10" ht="18" customHeight="1">
      <c r="A269" s="854"/>
      <c r="B269" s="720" t="s">
        <v>23</v>
      </c>
      <c r="C269" s="754" t="s">
        <v>3231</v>
      </c>
      <c r="D269" s="760"/>
      <c r="E269" s="723" t="s">
        <v>11</v>
      </c>
      <c r="F269" s="729"/>
      <c r="G269" s="732"/>
      <c r="H269" s="732"/>
      <c r="I269" s="732"/>
      <c r="J269" s="725"/>
    </row>
    <row r="270" spans="1:10" ht="18" customHeight="1">
      <c r="A270" s="854"/>
      <c r="B270" s="720" t="s">
        <v>23</v>
      </c>
      <c r="C270" s="754" t="s">
        <v>3232</v>
      </c>
      <c r="D270" s="760"/>
      <c r="E270" s="723" t="s">
        <v>11</v>
      </c>
      <c r="F270" s="729"/>
      <c r="G270" s="732"/>
      <c r="H270" s="732"/>
      <c r="I270" s="732"/>
      <c r="J270" s="725"/>
    </row>
    <row r="271" spans="1:10" ht="18" customHeight="1">
      <c r="A271" s="854"/>
      <c r="B271" s="720" t="s">
        <v>23</v>
      </c>
      <c r="C271" s="754" t="s">
        <v>3233</v>
      </c>
      <c r="D271" s="760"/>
      <c r="E271" s="723" t="s">
        <v>11</v>
      </c>
      <c r="F271" s="729"/>
      <c r="G271" s="732"/>
      <c r="H271" s="732"/>
      <c r="I271" s="732"/>
      <c r="J271" s="725"/>
    </row>
    <row r="272" spans="1:10" ht="18" customHeight="1">
      <c r="A272" s="854"/>
      <c r="B272" s="720" t="s">
        <v>23</v>
      </c>
      <c r="C272" s="754" t="s">
        <v>3234</v>
      </c>
      <c r="D272" s="760"/>
      <c r="E272" s="723" t="s">
        <v>11</v>
      </c>
      <c r="F272" s="729"/>
      <c r="G272" s="732"/>
      <c r="H272" s="732"/>
      <c r="I272" s="732"/>
      <c r="J272" s="725"/>
    </row>
    <row r="273" spans="1:10" ht="18" customHeight="1">
      <c r="A273" s="854"/>
      <c r="B273" s="720" t="s">
        <v>23</v>
      </c>
      <c r="C273" s="754" t="s">
        <v>3235</v>
      </c>
      <c r="D273" s="760"/>
      <c r="E273" s="723" t="s">
        <v>11</v>
      </c>
      <c r="F273" s="729"/>
      <c r="G273" s="732"/>
      <c r="H273" s="732"/>
      <c r="I273" s="732"/>
      <c r="J273" s="725"/>
    </row>
    <row r="274" spans="1:10" ht="18" customHeight="1">
      <c r="A274" s="854"/>
      <c r="B274" s="720" t="s">
        <v>23</v>
      </c>
      <c r="C274" s="754" t="s">
        <v>3236</v>
      </c>
      <c r="D274" s="760"/>
      <c r="E274" s="723" t="s">
        <v>11</v>
      </c>
      <c r="F274" s="729"/>
      <c r="G274" s="732"/>
      <c r="H274" s="732"/>
      <c r="I274" s="732"/>
      <c r="J274" s="725"/>
    </row>
    <row r="275" spans="1:10" ht="18" customHeight="1">
      <c r="A275" s="854"/>
      <c r="B275" s="720" t="s">
        <v>23</v>
      </c>
      <c r="C275" s="754" t="s">
        <v>3237</v>
      </c>
      <c r="D275" s="760"/>
      <c r="E275" s="723" t="s">
        <v>11</v>
      </c>
      <c r="F275" s="729"/>
      <c r="G275" s="732"/>
      <c r="H275" s="732"/>
      <c r="I275" s="732"/>
      <c r="J275" s="725"/>
    </row>
    <row r="276" spans="1:10" ht="18" customHeight="1">
      <c r="A276" s="853"/>
      <c r="B276" s="720" t="s">
        <v>23</v>
      </c>
      <c r="C276" s="754" t="s">
        <v>1919</v>
      </c>
      <c r="D276" s="760" t="s">
        <v>3183</v>
      </c>
      <c r="E276" s="723" t="s">
        <v>11</v>
      </c>
      <c r="F276" s="729"/>
      <c r="G276" s="732"/>
      <c r="H276" s="732"/>
      <c r="I276" s="732"/>
      <c r="J276" s="725"/>
    </row>
    <row r="277" spans="1:10" ht="18" customHeight="1">
      <c r="A277" s="855">
        <v>42</v>
      </c>
      <c r="B277" s="720" t="s">
        <v>23</v>
      </c>
      <c r="C277" s="753" t="s">
        <v>3271</v>
      </c>
      <c r="D277" s="762"/>
      <c r="E277" s="723" t="s">
        <v>11</v>
      </c>
      <c r="F277" s="729"/>
      <c r="G277" s="732"/>
      <c r="H277" s="732"/>
      <c r="I277" s="732" t="s">
        <v>2340</v>
      </c>
      <c r="J277" s="725"/>
    </row>
    <row r="278" spans="1:10">
      <c r="A278" s="855"/>
      <c r="B278" s="720" t="s">
        <v>23</v>
      </c>
      <c r="C278" s="756" t="s">
        <v>1918</v>
      </c>
      <c r="D278" s="757" t="s">
        <v>1469</v>
      </c>
      <c r="E278" s="723" t="s">
        <v>11</v>
      </c>
      <c r="F278" s="729"/>
      <c r="G278" s="732"/>
      <c r="H278" s="732"/>
      <c r="I278" s="732"/>
      <c r="J278" s="725"/>
    </row>
    <row r="279" spans="1:10" ht="15.75" customHeight="1">
      <c r="A279" s="855">
        <v>43</v>
      </c>
      <c r="B279" s="720" t="s">
        <v>23</v>
      </c>
      <c r="C279" s="753" t="s">
        <v>2339</v>
      </c>
      <c r="D279" s="762"/>
      <c r="E279" s="723" t="s">
        <v>11</v>
      </c>
      <c r="F279" s="729"/>
      <c r="G279" s="732" t="s">
        <v>3272</v>
      </c>
      <c r="H279" s="732"/>
      <c r="I279" s="732"/>
      <c r="J279" s="725"/>
    </row>
    <row r="280" spans="1:10">
      <c r="A280" s="855"/>
      <c r="B280" s="720" t="s">
        <v>23</v>
      </c>
      <c r="C280" s="756" t="s">
        <v>3273</v>
      </c>
      <c r="D280" s="757" t="s">
        <v>1469</v>
      </c>
      <c r="E280" s="723" t="s">
        <v>11</v>
      </c>
      <c r="F280" s="729"/>
      <c r="G280" s="732"/>
      <c r="H280" s="732"/>
      <c r="I280" s="732"/>
      <c r="J280" s="725"/>
    </row>
    <row r="281" spans="1:10" ht="18" customHeight="1">
      <c r="A281" s="864">
        <v>44</v>
      </c>
      <c r="B281" s="720" t="s">
        <v>23</v>
      </c>
      <c r="C281" s="753" t="s">
        <v>3274</v>
      </c>
      <c r="D281" s="762"/>
      <c r="E281" s="723" t="s">
        <v>11</v>
      </c>
      <c r="F281" s="729"/>
      <c r="G281" s="732"/>
      <c r="H281" s="732"/>
      <c r="I281" s="732" t="s">
        <v>3275</v>
      </c>
      <c r="J281" s="725"/>
    </row>
    <row r="282" spans="1:10">
      <c r="A282" s="862"/>
      <c r="B282" s="720" t="s">
        <v>23</v>
      </c>
      <c r="C282" s="754" t="s">
        <v>1943</v>
      </c>
      <c r="D282" s="760" t="s">
        <v>3276</v>
      </c>
      <c r="E282" s="723" t="s">
        <v>11</v>
      </c>
      <c r="F282" s="729"/>
      <c r="G282" s="732"/>
      <c r="H282" s="732"/>
      <c r="I282" s="732"/>
      <c r="J282" s="725"/>
    </row>
    <row r="283" spans="1:10">
      <c r="A283" s="862"/>
      <c r="B283" s="720" t="s">
        <v>23</v>
      </c>
      <c r="C283" s="754" t="s">
        <v>1944</v>
      </c>
      <c r="D283" s="760" t="s">
        <v>3277</v>
      </c>
      <c r="E283" s="723" t="s">
        <v>11</v>
      </c>
      <c r="F283" s="729"/>
      <c r="G283" s="732"/>
      <c r="H283" s="732"/>
      <c r="I283" s="732"/>
      <c r="J283" s="725"/>
    </row>
    <row r="284" spans="1:10">
      <c r="A284" s="862"/>
      <c r="B284" s="720" t="s">
        <v>23</v>
      </c>
      <c r="C284" s="754" t="s">
        <v>1945</v>
      </c>
      <c r="D284" s="760" t="s">
        <v>640</v>
      </c>
      <c r="E284" s="723" t="s">
        <v>11</v>
      </c>
      <c r="F284" s="729"/>
      <c r="G284" s="732"/>
      <c r="H284" s="732"/>
      <c r="I284" s="732"/>
      <c r="J284" s="725"/>
    </row>
    <row r="285" spans="1:10">
      <c r="A285" s="862"/>
      <c r="B285" s="720" t="s">
        <v>23</v>
      </c>
      <c r="C285" s="754" t="s">
        <v>1946</v>
      </c>
      <c r="D285" s="760" t="s">
        <v>3278</v>
      </c>
      <c r="E285" s="723" t="s">
        <v>11</v>
      </c>
      <c r="F285" s="729"/>
      <c r="G285" s="732"/>
      <c r="H285" s="732"/>
      <c r="I285" s="732"/>
      <c r="J285" s="725"/>
    </row>
    <row r="286" spans="1:10">
      <c r="A286" s="862"/>
      <c r="B286" s="720" t="s">
        <v>23</v>
      </c>
      <c r="C286" s="754" t="s">
        <v>1947</v>
      </c>
      <c r="D286" s="760" t="s">
        <v>3278</v>
      </c>
      <c r="E286" s="723" t="s">
        <v>11</v>
      </c>
      <c r="F286" s="729"/>
      <c r="G286" s="732"/>
      <c r="H286" s="732"/>
      <c r="I286" s="732"/>
      <c r="J286" s="725"/>
    </row>
    <row r="287" spans="1:10">
      <c r="A287" s="862"/>
      <c r="B287" s="720" t="s">
        <v>23</v>
      </c>
      <c r="C287" s="754" t="s">
        <v>1948</v>
      </c>
      <c r="D287" s="760" t="s">
        <v>3278</v>
      </c>
      <c r="E287" s="723" t="s">
        <v>11</v>
      </c>
      <c r="F287" s="729"/>
      <c r="G287" s="732"/>
      <c r="H287" s="732"/>
      <c r="I287" s="732"/>
      <c r="J287" s="725"/>
    </row>
    <row r="288" spans="1:10">
      <c r="A288" s="862"/>
      <c r="B288" s="720" t="s">
        <v>23</v>
      </c>
      <c r="C288" s="754" t="s">
        <v>1949</v>
      </c>
      <c r="D288" s="760" t="s">
        <v>3278</v>
      </c>
      <c r="E288" s="723" t="s">
        <v>11</v>
      </c>
      <c r="F288" s="729"/>
      <c r="G288" s="732"/>
      <c r="H288" s="732"/>
      <c r="I288" s="732"/>
      <c r="J288" s="725"/>
    </row>
    <row r="289" spans="1:10">
      <c r="A289" s="862"/>
      <c r="B289" s="720" t="s">
        <v>23</v>
      </c>
      <c r="C289" s="754" t="s">
        <v>1919</v>
      </c>
      <c r="D289" s="757" t="s">
        <v>1469</v>
      </c>
      <c r="E289" s="723" t="s">
        <v>11</v>
      </c>
      <c r="F289" s="729"/>
      <c r="G289" s="732"/>
      <c r="H289" s="732"/>
      <c r="I289" s="732"/>
      <c r="J289" s="725"/>
    </row>
    <row r="290" spans="1:10">
      <c r="A290" s="855">
        <v>45</v>
      </c>
      <c r="B290" s="720" t="s">
        <v>23</v>
      </c>
      <c r="C290" s="753" t="s">
        <v>3279</v>
      </c>
      <c r="D290" s="757"/>
      <c r="E290" s="723" t="s">
        <v>11</v>
      </c>
      <c r="F290" s="729"/>
      <c r="G290" s="732"/>
      <c r="H290" s="732"/>
      <c r="I290" s="732"/>
      <c r="J290" s="725"/>
    </row>
    <row r="291" spans="1:10">
      <c r="A291" s="855"/>
      <c r="B291" s="720" t="s">
        <v>23</v>
      </c>
      <c r="C291" s="754" t="s">
        <v>2338</v>
      </c>
      <c r="D291" s="760" t="s">
        <v>3280</v>
      </c>
      <c r="E291" s="723" t="s">
        <v>11</v>
      </c>
      <c r="F291" s="729"/>
      <c r="G291" s="732"/>
      <c r="H291" s="732"/>
      <c r="I291" s="732"/>
      <c r="J291" s="725"/>
    </row>
    <row r="292" spans="1:10">
      <c r="A292" s="855"/>
      <c r="B292" s="720" t="s">
        <v>23</v>
      </c>
      <c r="C292" s="754" t="s">
        <v>2337</v>
      </c>
      <c r="D292" s="760" t="s">
        <v>3281</v>
      </c>
      <c r="E292" s="723" t="s">
        <v>11</v>
      </c>
      <c r="F292" s="729"/>
      <c r="G292" s="732"/>
      <c r="H292" s="732"/>
      <c r="I292" s="732"/>
      <c r="J292" s="725"/>
    </row>
    <row r="293" spans="1:10">
      <c r="A293" s="855"/>
      <c r="B293" s="720" t="s">
        <v>23</v>
      </c>
      <c r="C293" s="754" t="s">
        <v>2336</v>
      </c>
      <c r="D293" s="760" t="s">
        <v>3280</v>
      </c>
      <c r="E293" s="723" t="s">
        <v>11</v>
      </c>
      <c r="F293" s="729"/>
      <c r="G293" s="732"/>
      <c r="H293" s="732"/>
      <c r="I293" s="732"/>
      <c r="J293" s="725"/>
    </row>
    <row r="294" spans="1:10">
      <c r="A294" s="855"/>
      <c r="B294" s="720" t="s">
        <v>23</v>
      </c>
      <c r="C294" s="754" t="s">
        <v>2335</v>
      </c>
      <c r="D294" s="760" t="s">
        <v>3281</v>
      </c>
      <c r="E294" s="723" t="s">
        <v>11</v>
      </c>
      <c r="F294" s="729"/>
      <c r="G294" s="732"/>
      <c r="H294" s="732"/>
      <c r="I294" s="732"/>
      <c r="J294" s="725"/>
    </row>
    <row r="295" spans="1:10">
      <c r="A295" s="855"/>
      <c r="B295" s="720" t="s">
        <v>23</v>
      </c>
      <c r="C295" s="754" t="s">
        <v>2334</v>
      </c>
      <c r="D295" s="760" t="s">
        <v>3280</v>
      </c>
      <c r="E295" s="723" t="s">
        <v>11</v>
      </c>
      <c r="F295" s="729"/>
      <c r="G295" s="732"/>
      <c r="H295" s="732"/>
      <c r="I295" s="732"/>
      <c r="J295" s="725"/>
    </row>
    <row r="296" spans="1:10">
      <c r="A296" s="855"/>
      <c r="B296" s="720" t="s">
        <v>23</v>
      </c>
      <c r="C296" s="754" t="s">
        <v>2333</v>
      </c>
      <c r="D296" s="760" t="s">
        <v>3281</v>
      </c>
      <c r="E296" s="723" t="s">
        <v>11</v>
      </c>
      <c r="F296" s="729"/>
      <c r="G296" s="732"/>
      <c r="H296" s="732"/>
      <c r="I296" s="732"/>
      <c r="J296" s="725"/>
    </row>
    <row r="297" spans="1:10">
      <c r="A297" s="855"/>
      <c r="B297" s="720" t="s">
        <v>23</v>
      </c>
      <c r="C297" s="754" t="s">
        <v>2332</v>
      </c>
      <c r="D297" s="760" t="s">
        <v>3280</v>
      </c>
      <c r="E297" s="723" t="s">
        <v>11</v>
      </c>
      <c r="F297" s="729"/>
      <c r="G297" s="732"/>
      <c r="H297" s="732"/>
      <c r="I297" s="732"/>
      <c r="J297" s="725"/>
    </row>
    <row r="298" spans="1:10">
      <c r="A298" s="855"/>
      <c r="B298" s="720" t="s">
        <v>23</v>
      </c>
      <c r="C298" s="754" t="s">
        <v>2331</v>
      </c>
      <c r="D298" s="760" t="s">
        <v>3281</v>
      </c>
      <c r="E298" s="723" t="s">
        <v>11</v>
      </c>
      <c r="F298" s="729"/>
      <c r="G298" s="732"/>
      <c r="H298" s="732"/>
      <c r="I298" s="732"/>
      <c r="J298" s="725"/>
    </row>
    <row r="299" spans="1:10">
      <c r="A299" s="855"/>
      <c r="B299" s="720" t="s">
        <v>23</v>
      </c>
      <c r="C299" s="754" t="s">
        <v>1919</v>
      </c>
      <c r="D299" s="760" t="s">
        <v>3183</v>
      </c>
      <c r="E299" s="723" t="s">
        <v>11</v>
      </c>
      <c r="F299" s="729"/>
      <c r="G299" s="732"/>
      <c r="H299" s="732"/>
      <c r="I299" s="732"/>
      <c r="J299" s="725"/>
    </row>
    <row r="300" spans="1:10" ht="17.25" customHeight="1">
      <c r="A300" s="863">
        <v>46</v>
      </c>
      <c r="B300" s="720" t="s">
        <v>23</v>
      </c>
      <c r="C300" s="753" t="s">
        <v>3282</v>
      </c>
      <c r="D300" s="762"/>
      <c r="E300" s="723" t="s">
        <v>11</v>
      </c>
      <c r="F300" s="729"/>
      <c r="G300" s="732"/>
      <c r="H300" s="732"/>
      <c r="I300" s="732" t="s">
        <v>3283</v>
      </c>
      <c r="J300" s="725"/>
    </row>
    <row r="301" spans="1:10" ht="17.25" customHeight="1">
      <c r="A301" s="854"/>
      <c r="B301" s="720" t="s">
        <v>23</v>
      </c>
      <c r="C301" s="754" t="s">
        <v>1470</v>
      </c>
      <c r="D301" s="760" t="s">
        <v>3284</v>
      </c>
      <c r="E301" s="723" t="s">
        <v>11</v>
      </c>
      <c r="F301" s="729"/>
      <c r="G301" s="732"/>
      <c r="H301" s="732"/>
      <c r="I301" s="732"/>
      <c r="J301" s="725"/>
    </row>
    <row r="302" spans="1:10" ht="17.25" customHeight="1">
      <c r="A302" s="854"/>
      <c r="B302" s="720" t="s">
        <v>23</v>
      </c>
      <c r="C302" s="754" t="s">
        <v>1471</v>
      </c>
      <c r="D302" s="760" t="s">
        <v>3285</v>
      </c>
      <c r="E302" s="723" t="s">
        <v>11</v>
      </c>
      <c r="F302" s="729"/>
      <c r="G302" s="732"/>
      <c r="H302" s="732"/>
      <c r="I302" s="732"/>
      <c r="J302" s="725"/>
    </row>
    <row r="303" spans="1:10" ht="17.25" customHeight="1">
      <c r="A303" s="854"/>
      <c r="B303" s="720" t="s">
        <v>23</v>
      </c>
      <c r="C303" s="754" t="s">
        <v>2286</v>
      </c>
      <c r="D303" s="763"/>
      <c r="E303" s="723" t="s">
        <v>11</v>
      </c>
      <c r="F303" s="729"/>
      <c r="G303" s="732"/>
      <c r="H303" s="732"/>
      <c r="I303" s="732"/>
      <c r="J303" s="725"/>
    </row>
    <row r="304" spans="1:10" ht="17.25" customHeight="1">
      <c r="A304" s="854"/>
      <c r="B304" s="720" t="s">
        <v>23</v>
      </c>
      <c r="C304" s="754" t="s">
        <v>2285</v>
      </c>
      <c r="D304" s="763"/>
      <c r="E304" s="723" t="s">
        <v>11</v>
      </c>
      <c r="F304" s="729"/>
      <c r="G304" s="732"/>
      <c r="H304" s="732"/>
      <c r="I304" s="732"/>
      <c r="J304" s="725"/>
    </row>
    <row r="305" spans="1:10" ht="17.25" customHeight="1">
      <c r="A305" s="854"/>
      <c r="B305" s="720" t="s">
        <v>23</v>
      </c>
      <c r="C305" s="754" t="s">
        <v>2284</v>
      </c>
      <c r="D305" s="763"/>
      <c r="E305" s="723" t="s">
        <v>11</v>
      </c>
      <c r="F305" s="729"/>
      <c r="G305" s="732"/>
      <c r="H305" s="732"/>
      <c r="I305" s="732"/>
      <c r="J305" s="725"/>
    </row>
    <row r="306" spans="1:10" ht="17.25" customHeight="1">
      <c r="A306" s="854"/>
      <c r="B306" s="720" t="s">
        <v>23</v>
      </c>
      <c r="C306" s="754" t="s">
        <v>2283</v>
      </c>
      <c r="D306" s="763"/>
      <c r="E306" s="723" t="s">
        <v>11</v>
      </c>
      <c r="F306" s="729"/>
      <c r="G306" s="732"/>
      <c r="H306" s="732"/>
      <c r="I306" s="732"/>
      <c r="J306" s="725"/>
    </row>
    <row r="307" spans="1:10" ht="17.25" customHeight="1">
      <c r="A307" s="854"/>
      <c r="B307" s="720" t="s">
        <v>23</v>
      </c>
      <c r="C307" s="754" t="s">
        <v>2282</v>
      </c>
      <c r="D307" s="763"/>
      <c r="E307" s="723" t="s">
        <v>11</v>
      </c>
      <c r="F307" s="729"/>
      <c r="G307" s="732"/>
      <c r="H307" s="732"/>
      <c r="I307" s="732"/>
      <c r="J307" s="725"/>
    </row>
    <row r="308" spans="1:10" ht="17.25" customHeight="1">
      <c r="A308" s="854"/>
      <c r="B308" s="720" t="s">
        <v>23</v>
      </c>
      <c r="C308" s="754" t="s">
        <v>2281</v>
      </c>
      <c r="D308" s="763"/>
      <c r="E308" s="723" t="s">
        <v>11</v>
      </c>
      <c r="F308" s="729"/>
      <c r="G308" s="732"/>
      <c r="H308" s="732"/>
      <c r="I308" s="732"/>
      <c r="J308" s="725"/>
    </row>
    <row r="309" spans="1:10" ht="17.25" customHeight="1">
      <c r="A309" s="854"/>
      <c r="B309" s="720" t="s">
        <v>23</v>
      </c>
      <c r="C309" s="754" t="s">
        <v>2280</v>
      </c>
      <c r="D309" s="763"/>
      <c r="E309" s="723" t="s">
        <v>11</v>
      </c>
      <c r="F309" s="729"/>
      <c r="G309" s="732"/>
      <c r="H309" s="732"/>
      <c r="I309" s="732"/>
      <c r="J309" s="725"/>
    </row>
    <row r="310" spans="1:10" ht="17.25" customHeight="1">
      <c r="A310" s="854"/>
      <c r="B310" s="720" t="s">
        <v>23</v>
      </c>
      <c r="C310" s="754" t="s">
        <v>2279</v>
      </c>
      <c r="D310" s="763"/>
      <c r="E310" s="723" t="s">
        <v>11</v>
      </c>
      <c r="F310" s="729"/>
      <c r="G310" s="732"/>
      <c r="H310" s="732"/>
      <c r="I310" s="732"/>
      <c r="J310" s="725"/>
    </row>
    <row r="311" spans="1:10" ht="17.25" customHeight="1">
      <c r="A311" s="854"/>
      <c r="B311" s="720" t="s">
        <v>23</v>
      </c>
      <c r="C311" s="754" t="s">
        <v>2278</v>
      </c>
      <c r="D311" s="763"/>
      <c r="E311" s="723" t="s">
        <v>11</v>
      </c>
      <c r="F311" s="729"/>
      <c r="G311" s="732"/>
      <c r="H311" s="732"/>
      <c r="I311" s="732"/>
      <c r="J311" s="725"/>
    </row>
    <row r="312" spans="1:10" ht="17.25" customHeight="1">
      <c r="A312" s="854"/>
      <c r="B312" s="720" t="s">
        <v>23</v>
      </c>
      <c r="C312" s="754" t="s">
        <v>2277</v>
      </c>
      <c r="D312" s="763"/>
      <c r="E312" s="723" t="s">
        <v>11</v>
      </c>
      <c r="F312" s="729"/>
      <c r="G312" s="732"/>
      <c r="H312" s="732"/>
      <c r="I312" s="732"/>
      <c r="J312" s="725"/>
    </row>
    <row r="313" spans="1:10" ht="17.25" customHeight="1">
      <c r="A313" s="854"/>
      <c r="B313" s="720" t="s">
        <v>23</v>
      </c>
      <c r="C313" s="754" t="s">
        <v>2276</v>
      </c>
      <c r="D313" s="763"/>
      <c r="E313" s="723" t="s">
        <v>11</v>
      </c>
      <c r="F313" s="729"/>
      <c r="G313" s="732"/>
      <c r="H313" s="732"/>
      <c r="I313" s="732"/>
      <c r="J313" s="725"/>
    </row>
    <row r="314" spans="1:10" ht="17.25" customHeight="1">
      <c r="A314" s="854"/>
      <c r="B314" s="720" t="s">
        <v>23</v>
      </c>
      <c r="C314" s="754" t="s">
        <v>2275</v>
      </c>
      <c r="D314" s="763"/>
      <c r="E314" s="723" t="s">
        <v>11</v>
      </c>
      <c r="F314" s="729"/>
      <c r="G314" s="732"/>
      <c r="H314" s="732"/>
      <c r="I314" s="732"/>
      <c r="J314" s="725"/>
    </row>
    <row r="315" spans="1:10" ht="17.25" customHeight="1">
      <c r="A315" s="854"/>
      <c r="B315" s="720" t="s">
        <v>23</v>
      </c>
      <c r="C315" s="754" t="s">
        <v>2274</v>
      </c>
      <c r="D315" s="763"/>
      <c r="E315" s="723" t="s">
        <v>11</v>
      </c>
      <c r="F315" s="729"/>
      <c r="G315" s="732"/>
      <c r="H315" s="732"/>
      <c r="I315" s="732"/>
      <c r="J315" s="725"/>
    </row>
    <row r="316" spans="1:10" ht="17.25" customHeight="1">
      <c r="A316" s="854"/>
      <c r="B316" s="720" t="s">
        <v>23</v>
      </c>
      <c r="C316" s="754" t="s">
        <v>3098</v>
      </c>
      <c r="D316" s="763"/>
      <c r="E316" s="723" t="s">
        <v>11</v>
      </c>
      <c r="F316" s="729"/>
      <c r="G316" s="732"/>
      <c r="H316" s="732"/>
      <c r="I316" s="732"/>
      <c r="J316" s="725"/>
    </row>
    <row r="317" spans="1:10" ht="17.25" customHeight="1">
      <c r="A317" s="854"/>
      <c r="B317" s="720" t="s">
        <v>23</v>
      </c>
      <c r="C317" s="754" t="s">
        <v>3099</v>
      </c>
      <c r="D317" s="763"/>
      <c r="E317" s="723" t="s">
        <v>11</v>
      </c>
      <c r="F317" s="729"/>
      <c r="G317" s="732"/>
      <c r="H317" s="732"/>
      <c r="I317" s="732"/>
      <c r="J317" s="725"/>
    </row>
    <row r="318" spans="1:10" ht="17.25" customHeight="1">
      <c r="A318" s="854"/>
      <c r="B318" s="720" t="s">
        <v>23</v>
      </c>
      <c r="C318" s="754" t="s">
        <v>2273</v>
      </c>
      <c r="D318" s="760" t="s">
        <v>3284</v>
      </c>
      <c r="E318" s="723" t="s">
        <v>11</v>
      </c>
      <c r="F318" s="729"/>
      <c r="G318" s="732"/>
      <c r="H318" s="732"/>
      <c r="I318" s="732"/>
      <c r="J318" s="725"/>
    </row>
    <row r="319" spans="1:10" ht="17.25" customHeight="1">
      <c r="A319" s="854"/>
      <c r="B319" s="720" t="s">
        <v>23</v>
      </c>
      <c r="C319" s="754" t="s">
        <v>2272</v>
      </c>
      <c r="D319" s="760" t="s">
        <v>3285</v>
      </c>
      <c r="E319" s="723" t="s">
        <v>11</v>
      </c>
      <c r="F319" s="729"/>
      <c r="G319" s="732"/>
      <c r="H319" s="732"/>
      <c r="I319" s="732"/>
      <c r="J319" s="725"/>
    </row>
    <row r="320" spans="1:10" ht="17.25" customHeight="1">
      <c r="A320" s="854"/>
      <c r="B320" s="720" t="s">
        <v>23</v>
      </c>
      <c r="C320" s="754" t="s">
        <v>2271</v>
      </c>
      <c r="D320" s="763"/>
      <c r="E320" s="723" t="s">
        <v>11</v>
      </c>
      <c r="F320" s="729"/>
      <c r="G320" s="732"/>
      <c r="H320" s="732"/>
      <c r="I320" s="732"/>
      <c r="J320" s="725"/>
    </row>
    <row r="321" spans="1:10" ht="17.25" customHeight="1">
      <c r="A321" s="854"/>
      <c r="B321" s="720" t="s">
        <v>23</v>
      </c>
      <c r="C321" s="754" t="s">
        <v>2270</v>
      </c>
      <c r="D321" s="763"/>
      <c r="E321" s="723" t="s">
        <v>11</v>
      </c>
      <c r="F321" s="729"/>
      <c r="G321" s="732"/>
      <c r="H321" s="732"/>
      <c r="I321" s="732"/>
      <c r="J321" s="725"/>
    </row>
    <row r="322" spans="1:10" ht="17.25" customHeight="1">
      <c r="A322" s="854"/>
      <c r="B322" s="720" t="s">
        <v>23</v>
      </c>
      <c r="C322" s="754" t="s">
        <v>2269</v>
      </c>
      <c r="D322" s="763"/>
      <c r="E322" s="723" t="s">
        <v>11</v>
      </c>
      <c r="F322" s="729"/>
      <c r="G322" s="732"/>
      <c r="H322" s="732"/>
      <c r="I322" s="732"/>
      <c r="J322" s="725"/>
    </row>
    <row r="323" spans="1:10" ht="17.25" customHeight="1">
      <c r="A323" s="854"/>
      <c r="B323" s="720" t="s">
        <v>23</v>
      </c>
      <c r="C323" s="754" t="s">
        <v>2268</v>
      </c>
      <c r="D323" s="763"/>
      <c r="E323" s="723" t="s">
        <v>11</v>
      </c>
      <c r="F323" s="729"/>
      <c r="G323" s="732"/>
      <c r="H323" s="732"/>
      <c r="I323" s="732"/>
      <c r="J323" s="725"/>
    </row>
    <row r="324" spans="1:10" ht="17.25" customHeight="1">
      <c r="A324" s="854"/>
      <c r="B324" s="720" t="s">
        <v>23</v>
      </c>
      <c r="C324" s="754" t="s">
        <v>2267</v>
      </c>
      <c r="D324" s="763"/>
      <c r="E324" s="723" t="s">
        <v>11</v>
      </c>
      <c r="F324" s="729"/>
      <c r="G324" s="732"/>
      <c r="H324" s="732"/>
      <c r="I324" s="732"/>
      <c r="J324" s="725"/>
    </row>
    <row r="325" spans="1:10" ht="17.25" customHeight="1">
      <c r="A325" s="854"/>
      <c r="B325" s="720" t="s">
        <v>23</v>
      </c>
      <c r="C325" s="754" t="s">
        <v>2266</v>
      </c>
      <c r="D325" s="763"/>
      <c r="E325" s="723" t="s">
        <v>11</v>
      </c>
      <c r="F325" s="729"/>
      <c r="G325" s="732"/>
      <c r="H325" s="732"/>
      <c r="I325" s="732"/>
      <c r="J325" s="725"/>
    </row>
    <row r="326" spans="1:10" ht="17.25" customHeight="1">
      <c r="A326" s="854"/>
      <c r="B326" s="720" t="s">
        <v>23</v>
      </c>
      <c r="C326" s="754" t="s">
        <v>2265</v>
      </c>
      <c r="D326" s="763"/>
      <c r="E326" s="723" t="s">
        <v>11</v>
      </c>
      <c r="F326" s="729"/>
      <c r="G326" s="732"/>
      <c r="H326" s="732"/>
      <c r="I326" s="732"/>
      <c r="J326" s="725"/>
    </row>
    <row r="327" spans="1:10" ht="17.25" customHeight="1">
      <c r="A327" s="854"/>
      <c r="B327" s="720" t="s">
        <v>23</v>
      </c>
      <c r="C327" s="754" t="s">
        <v>2264</v>
      </c>
      <c r="D327" s="763"/>
      <c r="E327" s="723" t="s">
        <v>11</v>
      </c>
      <c r="F327" s="729"/>
      <c r="G327" s="732"/>
      <c r="H327" s="732"/>
      <c r="I327" s="732"/>
      <c r="J327" s="725"/>
    </row>
    <row r="328" spans="1:10" ht="17.25" customHeight="1">
      <c r="A328" s="854"/>
      <c r="B328" s="720" t="s">
        <v>23</v>
      </c>
      <c r="C328" s="754" t="s">
        <v>2263</v>
      </c>
      <c r="D328" s="763"/>
      <c r="E328" s="723" t="s">
        <v>11</v>
      </c>
      <c r="F328" s="729"/>
      <c r="G328" s="732"/>
      <c r="H328" s="732"/>
      <c r="I328" s="732"/>
      <c r="J328" s="725"/>
    </row>
    <row r="329" spans="1:10" ht="17.25" customHeight="1">
      <c r="A329" s="854"/>
      <c r="B329" s="720" t="s">
        <v>23</v>
      </c>
      <c r="C329" s="754" t="s">
        <v>2262</v>
      </c>
      <c r="D329" s="763"/>
      <c r="E329" s="723" t="s">
        <v>11</v>
      </c>
      <c r="F329" s="729"/>
      <c r="G329" s="732"/>
      <c r="H329" s="732"/>
      <c r="I329" s="732"/>
      <c r="J329" s="725"/>
    </row>
    <row r="330" spans="1:10" ht="17.25" customHeight="1">
      <c r="A330" s="854"/>
      <c r="B330" s="720" t="s">
        <v>23</v>
      </c>
      <c r="C330" s="754" t="s">
        <v>2261</v>
      </c>
      <c r="D330" s="763"/>
      <c r="E330" s="723" t="s">
        <v>11</v>
      </c>
      <c r="F330" s="729"/>
      <c r="G330" s="732"/>
      <c r="H330" s="732"/>
      <c r="I330" s="732"/>
      <c r="J330" s="725"/>
    </row>
    <row r="331" spans="1:10" ht="17.25" customHeight="1">
      <c r="A331" s="854"/>
      <c r="B331" s="720" t="s">
        <v>23</v>
      </c>
      <c r="C331" s="754" t="s">
        <v>2260</v>
      </c>
      <c r="D331" s="763"/>
      <c r="E331" s="723" t="s">
        <v>11</v>
      </c>
      <c r="F331" s="729"/>
      <c r="G331" s="732"/>
      <c r="H331" s="732"/>
      <c r="I331" s="732"/>
      <c r="J331" s="725"/>
    </row>
    <row r="332" spans="1:10" ht="17.25" customHeight="1">
      <c r="A332" s="854"/>
      <c r="B332" s="720" t="s">
        <v>23</v>
      </c>
      <c r="C332" s="754" t="s">
        <v>2259</v>
      </c>
      <c r="D332" s="763"/>
      <c r="E332" s="723" t="s">
        <v>11</v>
      </c>
      <c r="F332" s="729"/>
      <c r="G332" s="732"/>
      <c r="H332" s="732"/>
      <c r="I332" s="732"/>
      <c r="J332" s="725"/>
    </row>
    <row r="333" spans="1:10" ht="17.25" customHeight="1">
      <c r="A333" s="854"/>
      <c r="B333" s="720" t="s">
        <v>23</v>
      </c>
      <c r="C333" s="754" t="s">
        <v>3100</v>
      </c>
      <c r="D333" s="763"/>
      <c r="E333" s="723" t="s">
        <v>11</v>
      </c>
      <c r="F333" s="729"/>
      <c r="G333" s="732"/>
      <c r="H333" s="732"/>
      <c r="I333" s="732"/>
      <c r="J333" s="725"/>
    </row>
    <row r="334" spans="1:10" ht="17.25" customHeight="1">
      <c r="A334" s="854"/>
      <c r="B334" s="720" t="s">
        <v>23</v>
      </c>
      <c r="C334" s="754" t="s">
        <v>3101</v>
      </c>
      <c r="D334" s="763"/>
      <c r="E334" s="723" t="s">
        <v>11</v>
      </c>
      <c r="F334" s="729"/>
      <c r="G334" s="732"/>
      <c r="H334" s="732"/>
      <c r="I334" s="732"/>
      <c r="J334" s="725"/>
    </row>
    <row r="335" spans="1:10" ht="17.25" customHeight="1">
      <c r="A335" s="854"/>
      <c r="B335" s="720" t="s">
        <v>23</v>
      </c>
      <c r="C335" s="754" t="s">
        <v>2330</v>
      </c>
      <c r="D335" s="760" t="s">
        <v>3284</v>
      </c>
      <c r="E335" s="723" t="s">
        <v>11</v>
      </c>
      <c r="F335" s="729"/>
      <c r="G335" s="732"/>
      <c r="H335" s="732"/>
      <c r="I335" s="732"/>
      <c r="J335" s="725"/>
    </row>
    <row r="336" spans="1:10" ht="17.25" customHeight="1">
      <c r="A336" s="854"/>
      <c r="B336" s="720" t="s">
        <v>23</v>
      </c>
      <c r="C336" s="754" t="s">
        <v>2329</v>
      </c>
      <c r="D336" s="760" t="s">
        <v>3285</v>
      </c>
      <c r="E336" s="723" t="s">
        <v>11</v>
      </c>
      <c r="F336" s="729"/>
      <c r="G336" s="732"/>
      <c r="H336" s="732"/>
      <c r="I336" s="732"/>
      <c r="J336" s="725"/>
    </row>
    <row r="337" spans="1:10" ht="17.25" customHeight="1">
      <c r="A337" s="854"/>
      <c r="B337" s="720" t="s">
        <v>23</v>
      </c>
      <c r="C337" s="754" t="s">
        <v>2328</v>
      </c>
      <c r="D337" s="763"/>
      <c r="E337" s="723" t="s">
        <v>11</v>
      </c>
      <c r="F337" s="729"/>
      <c r="G337" s="732"/>
      <c r="H337" s="732"/>
      <c r="I337" s="732"/>
      <c r="J337" s="725"/>
    </row>
    <row r="338" spans="1:10" ht="17.25" customHeight="1">
      <c r="A338" s="854"/>
      <c r="B338" s="720" t="s">
        <v>23</v>
      </c>
      <c r="C338" s="754" t="s">
        <v>2327</v>
      </c>
      <c r="D338" s="763"/>
      <c r="E338" s="723" t="s">
        <v>11</v>
      </c>
      <c r="F338" s="729"/>
      <c r="G338" s="732"/>
      <c r="H338" s="732"/>
      <c r="I338" s="732"/>
      <c r="J338" s="725"/>
    </row>
    <row r="339" spans="1:10" ht="17.25" customHeight="1">
      <c r="A339" s="854"/>
      <c r="B339" s="720" t="s">
        <v>23</v>
      </c>
      <c r="C339" s="754" t="s">
        <v>2326</v>
      </c>
      <c r="D339" s="763"/>
      <c r="E339" s="723" t="s">
        <v>11</v>
      </c>
      <c r="F339" s="729"/>
      <c r="G339" s="732"/>
      <c r="H339" s="732"/>
      <c r="I339" s="732"/>
      <c r="J339" s="725"/>
    </row>
    <row r="340" spans="1:10" ht="17.25" customHeight="1">
      <c r="A340" s="854"/>
      <c r="B340" s="720" t="s">
        <v>23</v>
      </c>
      <c r="C340" s="754" t="s">
        <v>2325</v>
      </c>
      <c r="D340" s="763"/>
      <c r="E340" s="723" t="s">
        <v>11</v>
      </c>
      <c r="F340" s="729"/>
      <c r="G340" s="732"/>
      <c r="H340" s="732"/>
      <c r="I340" s="732"/>
      <c r="J340" s="725"/>
    </row>
    <row r="341" spans="1:10" ht="17.25" customHeight="1">
      <c r="A341" s="854"/>
      <c r="B341" s="720" t="s">
        <v>23</v>
      </c>
      <c r="C341" s="754" t="s">
        <v>2324</v>
      </c>
      <c r="D341" s="763"/>
      <c r="E341" s="723" t="s">
        <v>11</v>
      </c>
      <c r="F341" s="729"/>
      <c r="G341" s="732"/>
      <c r="H341" s="732"/>
      <c r="I341" s="732"/>
      <c r="J341" s="725"/>
    </row>
    <row r="342" spans="1:10" ht="17.25" customHeight="1">
      <c r="A342" s="854"/>
      <c r="B342" s="720" t="s">
        <v>23</v>
      </c>
      <c r="C342" s="754" t="s">
        <v>2323</v>
      </c>
      <c r="D342" s="763"/>
      <c r="E342" s="723" t="s">
        <v>11</v>
      </c>
      <c r="F342" s="729"/>
      <c r="G342" s="732"/>
      <c r="H342" s="732"/>
      <c r="I342" s="732"/>
      <c r="J342" s="725"/>
    </row>
    <row r="343" spans="1:10" ht="17.25" customHeight="1">
      <c r="A343" s="854"/>
      <c r="B343" s="720" t="s">
        <v>23</v>
      </c>
      <c r="C343" s="754" t="s">
        <v>2322</v>
      </c>
      <c r="D343" s="763"/>
      <c r="E343" s="723" t="s">
        <v>11</v>
      </c>
      <c r="F343" s="729"/>
      <c r="G343" s="732"/>
      <c r="H343" s="732"/>
      <c r="I343" s="732"/>
      <c r="J343" s="725"/>
    </row>
    <row r="344" spans="1:10" ht="17.25" customHeight="1">
      <c r="A344" s="854"/>
      <c r="B344" s="720" t="s">
        <v>23</v>
      </c>
      <c r="C344" s="754" t="s">
        <v>2321</v>
      </c>
      <c r="D344" s="763"/>
      <c r="E344" s="723" t="s">
        <v>11</v>
      </c>
      <c r="F344" s="729"/>
      <c r="G344" s="732"/>
      <c r="H344" s="732"/>
      <c r="I344" s="732"/>
      <c r="J344" s="725"/>
    </row>
    <row r="345" spans="1:10" ht="17.25" customHeight="1">
      <c r="A345" s="854"/>
      <c r="B345" s="720" t="s">
        <v>23</v>
      </c>
      <c r="C345" s="754" t="s">
        <v>2320</v>
      </c>
      <c r="D345" s="763"/>
      <c r="E345" s="723" t="s">
        <v>11</v>
      </c>
      <c r="F345" s="729"/>
      <c r="G345" s="732"/>
      <c r="H345" s="732"/>
      <c r="I345" s="732"/>
      <c r="J345" s="725"/>
    </row>
    <row r="346" spans="1:10" ht="17.25" customHeight="1">
      <c r="A346" s="854"/>
      <c r="B346" s="720" t="s">
        <v>23</v>
      </c>
      <c r="C346" s="754" t="s">
        <v>2319</v>
      </c>
      <c r="D346" s="763"/>
      <c r="E346" s="723" t="s">
        <v>11</v>
      </c>
      <c r="F346" s="729"/>
      <c r="G346" s="732"/>
      <c r="H346" s="732"/>
      <c r="I346" s="732"/>
      <c r="J346" s="725"/>
    </row>
    <row r="347" spans="1:10" ht="17.25" customHeight="1">
      <c r="A347" s="854"/>
      <c r="B347" s="720" t="s">
        <v>23</v>
      </c>
      <c r="C347" s="754" t="s">
        <v>2318</v>
      </c>
      <c r="D347" s="763"/>
      <c r="E347" s="723" t="s">
        <v>11</v>
      </c>
      <c r="F347" s="729"/>
      <c r="G347" s="732"/>
      <c r="H347" s="732"/>
      <c r="I347" s="732"/>
      <c r="J347" s="725"/>
    </row>
    <row r="348" spans="1:10" ht="17.25" customHeight="1">
      <c r="A348" s="854"/>
      <c r="B348" s="720" t="s">
        <v>23</v>
      </c>
      <c r="C348" s="754" t="s">
        <v>2317</v>
      </c>
      <c r="D348" s="763"/>
      <c r="E348" s="723" t="s">
        <v>11</v>
      </c>
      <c r="F348" s="729"/>
      <c r="G348" s="732"/>
      <c r="H348" s="732"/>
      <c r="I348" s="732"/>
      <c r="J348" s="725"/>
    </row>
    <row r="349" spans="1:10" ht="17.25" customHeight="1">
      <c r="A349" s="854"/>
      <c r="B349" s="720" t="s">
        <v>23</v>
      </c>
      <c r="C349" s="754" t="s">
        <v>2316</v>
      </c>
      <c r="D349" s="763"/>
      <c r="E349" s="723" t="s">
        <v>11</v>
      </c>
      <c r="F349" s="729"/>
      <c r="G349" s="732"/>
      <c r="H349" s="732"/>
      <c r="I349" s="732"/>
      <c r="J349" s="725"/>
    </row>
    <row r="350" spans="1:10" ht="17.25" customHeight="1">
      <c r="A350" s="854"/>
      <c r="B350" s="720" t="s">
        <v>23</v>
      </c>
      <c r="C350" s="754" t="s">
        <v>3286</v>
      </c>
      <c r="D350" s="763"/>
      <c r="E350" s="723" t="s">
        <v>11</v>
      </c>
      <c r="F350" s="729"/>
      <c r="G350" s="732"/>
      <c r="H350" s="732"/>
      <c r="I350" s="732"/>
      <c r="J350" s="725"/>
    </row>
    <row r="351" spans="1:10" ht="17.25" customHeight="1">
      <c r="A351" s="854"/>
      <c r="B351" s="720" t="s">
        <v>23</v>
      </c>
      <c r="C351" s="754" t="s">
        <v>3287</v>
      </c>
      <c r="D351" s="763"/>
      <c r="E351" s="723" t="s">
        <v>11</v>
      </c>
      <c r="F351" s="729"/>
      <c r="G351" s="732"/>
      <c r="H351" s="732"/>
      <c r="I351" s="732"/>
      <c r="J351" s="725"/>
    </row>
    <row r="352" spans="1:10" ht="17.25" customHeight="1">
      <c r="A352" s="854"/>
      <c r="B352" s="720" t="s">
        <v>23</v>
      </c>
      <c r="C352" s="754" t="s">
        <v>2315</v>
      </c>
      <c r="D352" s="760" t="s">
        <v>3284</v>
      </c>
      <c r="E352" s="723" t="s">
        <v>11</v>
      </c>
      <c r="F352" s="729"/>
      <c r="G352" s="732"/>
      <c r="H352" s="732"/>
      <c r="I352" s="732"/>
      <c r="J352" s="725"/>
    </row>
    <row r="353" spans="1:10" ht="17.25" customHeight="1">
      <c r="A353" s="854"/>
      <c r="B353" s="720" t="s">
        <v>23</v>
      </c>
      <c r="C353" s="754" t="s">
        <v>2314</v>
      </c>
      <c r="D353" s="760" t="s">
        <v>3285</v>
      </c>
      <c r="E353" s="723" t="s">
        <v>11</v>
      </c>
      <c r="F353" s="729"/>
      <c r="G353" s="732"/>
      <c r="H353" s="732"/>
      <c r="I353" s="732"/>
      <c r="J353" s="725"/>
    </row>
    <row r="354" spans="1:10" ht="17.25" customHeight="1">
      <c r="A354" s="854"/>
      <c r="B354" s="720" t="s">
        <v>23</v>
      </c>
      <c r="C354" s="754" t="s">
        <v>2313</v>
      </c>
      <c r="D354" s="763"/>
      <c r="E354" s="723" t="s">
        <v>11</v>
      </c>
      <c r="F354" s="729"/>
      <c r="G354" s="732"/>
      <c r="H354" s="732"/>
      <c r="I354" s="732"/>
      <c r="J354" s="725"/>
    </row>
    <row r="355" spans="1:10" ht="17.25" customHeight="1">
      <c r="A355" s="854"/>
      <c r="B355" s="720" t="s">
        <v>23</v>
      </c>
      <c r="C355" s="754" t="s">
        <v>2312</v>
      </c>
      <c r="D355" s="763"/>
      <c r="E355" s="723" t="s">
        <v>11</v>
      </c>
      <c r="F355" s="729"/>
      <c r="G355" s="732"/>
      <c r="H355" s="732"/>
      <c r="I355" s="732"/>
      <c r="J355" s="725"/>
    </row>
    <row r="356" spans="1:10" ht="17.25" customHeight="1">
      <c r="A356" s="854"/>
      <c r="B356" s="720" t="s">
        <v>23</v>
      </c>
      <c r="C356" s="754" t="s">
        <v>2311</v>
      </c>
      <c r="D356" s="763"/>
      <c r="E356" s="723" t="s">
        <v>11</v>
      </c>
      <c r="F356" s="729"/>
      <c r="G356" s="732"/>
      <c r="H356" s="732"/>
      <c r="I356" s="732"/>
      <c r="J356" s="725"/>
    </row>
    <row r="357" spans="1:10" ht="17.25" customHeight="1">
      <c r="A357" s="854"/>
      <c r="B357" s="720" t="s">
        <v>23</v>
      </c>
      <c r="C357" s="754" t="s">
        <v>2310</v>
      </c>
      <c r="D357" s="763"/>
      <c r="E357" s="723" t="s">
        <v>11</v>
      </c>
      <c r="F357" s="729"/>
      <c r="G357" s="732"/>
      <c r="H357" s="732"/>
      <c r="I357" s="732"/>
      <c r="J357" s="725"/>
    </row>
    <row r="358" spans="1:10" ht="17.25" customHeight="1">
      <c r="A358" s="854"/>
      <c r="B358" s="720" t="s">
        <v>23</v>
      </c>
      <c r="C358" s="754" t="s">
        <v>2309</v>
      </c>
      <c r="D358" s="763"/>
      <c r="E358" s="723" t="s">
        <v>11</v>
      </c>
      <c r="F358" s="729"/>
      <c r="G358" s="732"/>
      <c r="H358" s="732"/>
      <c r="I358" s="732"/>
      <c r="J358" s="725"/>
    </row>
    <row r="359" spans="1:10" ht="17.25" customHeight="1">
      <c r="A359" s="854"/>
      <c r="B359" s="720" t="s">
        <v>23</v>
      </c>
      <c r="C359" s="754" t="s">
        <v>2308</v>
      </c>
      <c r="D359" s="763"/>
      <c r="E359" s="723" t="s">
        <v>11</v>
      </c>
      <c r="F359" s="729"/>
      <c r="G359" s="732"/>
      <c r="H359" s="732"/>
      <c r="I359" s="732"/>
      <c r="J359" s="725"/>
    </row>
    <row r="360" spans="1:10" ht="17.25" customHeight="1">
      <c r="A360" s="854"/>
      <c r="B360" s="720" t="s">
        <v>23</v>
      </c>
      <c r="C360" s="754" t="s">
        <v>2307</v>
      </c>
      <c r="D360" s="763"/>
      <c r="E360" s="723" t="s">
        <v>11</v>
      </c>
      <c r="F360" s="729"/>
      <c r="G360" s="732"/>
      <c r="H360" s="732"/>
      <c r="I360" s="732"/>
      <c r="J360" s="725"/>
    </row>
    <row r="361" spans="1:10">
      <c r="A361" s="854"/>
      <c r="B361" s="720" t="s">
        <v>23</v>
      </c>
      <c r="C361" s="754" t="s">
        <v>2306</v>
      </c>
      <c r="D361" s="760"/>
      <c r="E361" s="723" t="s">
        <v>11</v>
      </c>
      <c r="F361" s="729"/>
      <c r="G361" s="732"/>
      <c r="H361" s="732"/>
      <c r="I361" s="732"/>
      <c r="J361" s="725"/>
    </row>
    <row r="362" spans="1:10">
      <c r="A362" s="854"/>
      <c r="B362" s="720" t="s">
        <v>23</v>
      </c>
      <c r="C362" s="754" t="s">
        <v>2305</v>
      </c>
      <c r="D362" s="760"/>
      <c r="E362" s="723" t="s">
        <v>11</v>
      </c>
      <c r="F362" s="729"/>
      <c r="G362" s="732"/>
      <c r="H362" s="732"/>
      <c r="I362" s="732"/>
      <c r="J362" s="725"/>
    </row>
    <row r="363" spans="1:10">
      <c r="A363" s="854"/>
      <c r="B363" s="720" t="s">
        <v>23</v>
      </c>
      <c r="C363" s="754" t="s">
        <v>2304</v>
      </c>
      <c r="D363" s="760"/>
      <c r="E363" s="723" t="s">
        <v>11</v>
      </c>
      <c r="F363" s="729"/>
      <c r="G363" s="732"/>
      <c r="H363" s="732"/>
      <c r="I363" s="732"/>
      <c r="J363" s="764"/>
    </row>
    <row r="364" spans="1:10">
      <c r="A364" s="854"/>
      <c r="B364" s="720" t="s">
        <v>23</v>
      </c>
      <c r="C364" s="754" t="s">
        <v>2303</v>
      </c>
      <c r="D364" s="760"/>
      <c r="E364" s="723" t="s">
        <v>11</v>
      </c>
      <c r="F364" s="729"/>
      <c r="G364" s="732"/>
      <c r="H364" s="732"/>
      <c r="I364" s="732"/>
      <c r="J364" s="764"/>
    </row>
    <row r="365" spans="1:10">
      <c r="A365" s="854"/>
      <c r="B365" s="720" t="s">
        <v>23</v>
      </c>
      <c r="C365" s="754" t="s">
        <v>2302</v>
      </c>
      <c r="D365" s="760"/>
      <c r="E365" s="723" t="s">
        <v>11</v>
      </c>
      <c r="F365" s="729"/>
      <c r="G365" s="732"/>
      <c r="H365" s="732"/>
      <c r="I365" s="732"/>
      <c r="J365" s="764"/>
    </row>
    <row r="366" spans="1:10">
      <c r="A366" s="854"/>
      <c r="B366" s="720" t="s">
        <v>23</v>
      </c>
      <c r="C366" s="754" t="s">
        <v>2301</v>
      </c>
      <c r="D366" s="760"/>
      <c r="E366" s="723" t="s">
        <v>11</v>
      </c>
      <c r="F366" s="729"/>
      <c r="G366" s="732"/>
      <c r="H366" s="732"/>
      <c r="I366" s="732"/>
      <c r="J366" s="764"/>
    </row>
    <row r="367" spans="1:10">
      <c r="A367" s="854"/>
      <c r="B367" s="720" t="s">
        <v>23</v>
      </c>
      <c r="C367" s="754" t="s">
        <v>3288</v>
      </c>
      <c r="D367" s="760"/>
      <c r="E367" s="723" t="s">
        <v>11</v>
      </c>
      <c r="F367" s="729"/>
      <c r="G367" s="732"/>
      <c r="H367" s="732"/>
      <c r="I367" s="732"/>
      <c r="J367" s="764"/>
    </row>
    <row r="368" spans="1:10">
      <c r="A368" s="854"/>
      <c r="B368" s="720" t="s">
        <v>23</v>
      </c>
      <c r="C368" s="754" t="s">
        <v>3289</v>
      </c>
      <c r="D368" s="760"/>
      <c r="E368" s="723" t="s">
        <v>11</v>
      </c>
      <c r="F368" s="729"/>
      <c r="G368" s="732"/>
      <c r="H368" s="732"/>
      <c r="I368" s="732"/>
      <c r="J368" s="764"/>
    </row>
    <row r="369" spans="1:10">
      <c r="A369" s="853"/>
      <c r="B369" s="720" t="s">
        <v>23</v>
      </c>
      <c r="C369" s="754" t="s">
        <v>1919</v>
      </c>
      <c r="D369" s="760" t="s">
        <v>3183</v>
      </c>
      <c r="E369" s="723" t="s">
        <v>11</v>
      </c>
      <c r="F369" s="729"/>
      <c r="G369" s="732"/>
      <c r="H369" s="732"/>
      <c r="I369" s="732"/>
      <c r="J369" s="764"/>
    </row>
    <row r="370" spans="1:10" ht="18" customHeight="1">
      <c r="A370" s="863">
        <v>47</v>
      </c>
      <c r="B370" s="720" t="s">
        <v>23</v>
      </c>
      <c r="C370" s="753" t="s">
        <v>3290</v>
      </c>
      <c r="D370" s="757"/>
      <c r="E370" s="723" t="s">
        <v>11</v>
      </c>
      <c r="F370" s="729"/>
      <c r="G370" s="732" t="s">
        <v>3291</v>
      </c>
      <c r="H370" s="732"/>
      <c r="I370" s="732"/>
      <c r="J370" s="764"/>
    </row>
    <row r="371" spans="1:10">
      <c r="A371" s="853"/>
      <c r="B371" s="720" t="s">
        <v>23</v>
      </c>
      <c r="C371" s="754" t="s">
        <v>1919</v>
      </c>
      <c r="D371" s="760" t="s">
        <v>3183</v>
      </c>
      <c r="E371" s="723" t="s">
        <v>11</v>
      </c>
      <c r="F371" s="729"/>
      <c r="G371" s="732"/>
      <c r="H371" s="732"/>
      <c r="I371" s="732"/>
      <c r="J371" s="764"/>
    </row>
    <row r="372" spans="1:10">
      <c r="A372" s="855">
        <v>48</v>
      </c>
      <c r="B372" s="720" t="s">
        <v>23</v>
      </c>
      <c r="C372" s="753" t="s">
        <v>3292</v>
      </c>
      <c r="D372" s="762"/>
      <c r="E372" s="723" t="s">
        <v>11</v>
      </c>
      <c r="F372" s="729"/>
      <c r="G372" s="732"/>
      <c r="H372" s="725"/>
      <c r="I372" s="732" t="s">
        <v>1950</v>
      </c>
      <c r="J372" s="725"/>
    </row>
    <row r="373" spans="1:10">
      <c r="A373" s="855"/>
      <c r="B373" s="720" t="s">
        <v>23</v>
      </c>
      <c r="C373" s="756" t="s">
        <v>1918</v>
      </c>
      <c r="D373" s="757" t="s">
        <v>1469</v>
      </c>
      <c r="E373" s="723" t="s">
        <v>11</v>
      </c>
      <c r="F373" s="729"/>
      <c r="G373" s="732"/>
      <c r="H373" s="732"/>
      <c r="I373" s="732"/>
      <c r="J373" s="725"/>
    </row>
  </sheetData>
  <mergeCells count="49">
    <mergeCell ref="A372:A373"/>
    <mergeCell ref="A277:A278"/>
    <mergeCell ref="A279:A280"/>
    <mergeCell ref="A281:A289"/>
    <mergeCell ref="A290:A299"/>
    <mergeCell ref="A300:A369"/>
    <mergeCell ref="A370:A371"/>
    <mergeCell ref="A228:A276"/>
    <mergeCell ref="A164:A166"/>
    <mergeCell ref="A167:A169"/>
    <mergeCell ref="A170:A171"/>
    <mergeCell ref="A172:A174"/>
    <mergeCell ref="A175:A177"/>
    <mergeCell ref="A178:A179"/>
    <mergeCell ref="A180:A182"/>
    <mergeCell ref="A183:A185"/>
    <mergeCell ref="A186:A189"/>
    <mergeCell ref="A190:A208"/>
    <mergeCell ref="A209:A227"/>
    <mergeCell ref="A162:A163"/>
    <mergeCell ref="A132:A134"/>
    <mergeCell ref="A135:A137"/>
    <mergeCell ref="A138:A139"/>
    <mergeCell ref="A140:A142"/>
    <mergeCell ref="A143:A145"/>
    <mergeCell ref="A146:A147"/>
    <mergeCell ref="A148:A150"/>
    <mergeCell ref="A151:A153"/>
    <mergeCell ref="A154:A155"/>
    <mergeCell ref="A156:A158"/>
    <mergeCell ref="A159:A161"/>
    <mergeCell ref="A130:A131"/>
    <mergeCell ref="A21:A23"/>
    <mergeCell ref="A24:A26"/>
    <mergeCell ref="A27:A28"/>
    <mergeCell ref="A29:A31"/>
    <mergeCell ref="A32:A34"/>
    <mergeCell ref="A35:A38"/>
    <mergeCell ref="A39:A57"/>
    <mergeCell ref="A58:A76"/>
    <mergeCell ref="A77:A125"/>
    <mergeCell ref="A126:A127"/>
    <mergeCell ref="A128:A129"/>
    <mergeCell ref="A19:A20"/>
    <mergeCell ref="C1:D8"/>
    <mergeCell ref="A10:A12"/>
    <mergeCell ref="A13:A14"/>
    <mergeCell ref="A15:A16"/>
    <mergeCell ref="A17:A18"/>
  </mergeCells>
  <phoneticPr fontId="2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54"/>
  <sheetViews>
    <sheetView topLeftCell="A445" zoomScale="85" zoomScaleNormal="85" workbookViewId="0">
      <selection activeCell="G12" sqref="G12"/>
    </sheetView>
  </sheetViews>
  <sheetFormatPr defaultColWidth="9" defaultRowHeight="16.5"/>
  <cols>
    <col min="1" max="1" width="5.375" style="126" customWidth="1"/>
    <col min="2" max="2" width="9.5" style="126" customWidth="1"/>
    <col min="3" max="3" width="58.375" style="126" bestFit="1" customWidth="1"/>
    <col min="4" max="4" width="21.125" style="126" customWidth="1"/>
    <col min="5" max="5" width="13.625" style="126" customWidth="1"/>
    <col min="6" max="6" width="16" style="126" customWidth="1"/>
    <col min="7" max="7" width="33.375" style="126" customWidth="1"/>
    <col min="8" max="8" width="19.125" style="126" customWidth="1"/>
    <col min="9" max="9" width="121.25" style="125" customWidth="1"/>
    <col min="10" max="10" width="9" style="125" customWidth="1"/>
    <col min="11" max="256" width="9" style="126" customWidth="1"/>
    <col min="257" max="16384" width="9" style="133"/>
  </cols>
  <sheetData>
    <row r="1" spans="1:10" ht="27">
      <c r="A1" s="695"/>
      <c r="B1" s="696"/>
      <c r="C1" s="856" t="s">
        <v>3293</v>
      </c>
      <c r="D1" s="857"/>
      <c r="E1" s="741"/>
      <c r="F1" s="698" t="s">
        <v>5</v>
      </c>
      <c r="G1" s="520"/>
      <c r="H1" s="519"/>
      <c r="I1" s="518"/>
    </row>
    <row r="2" spans="1:10" ht="27">
      <c r="A2" s="695"/>
      <c r="B2" s="696"/>
      <c r="C2" s="858"/>
      <c r="D2" s="859"/>
      <c r="E2" s="742" t="s">
        <v>6</v>
      </c>
      <c r="F2" s="700">
        <f>COUNTIF(E11:E300,"Not POR")</f>
        <v>0</v>
      </c>
      <c r="G2" s="701"/>
      <c r="H2" s="127"/>
      <c r="I2" s="128"/>
    </row>
    <row r="3" spans="1:10" ht="27">
      <c r="A3" s="695"/>
      <c r="B3" s="696"/>
      <c r="C3" s="858"/>
      <c r="D3" s="859"/>
      <c r="E3" s="743" t="s">
        <v>8</v>
      </c>
      <c r="F3" s="700">
        <f>COUNTIF(E11:E300,"CHN validation")</f>
        <v>0</v>
      </c>
      <c r="G3" s="701"/>
      <c r="H3" s="127"/>
      <c r="I3" s="128"/>
    </row>
    <row r="4" spans="1:10" ht="27">
      <c r="A4" s="695"/>
      <c r="B4" s="696"/>
      <c r="C4" s="858"/>
      <c r="D4" s="859"/>
      <c r="E4" s="744" t="s">
        <v>9</v>
      </c>
      <c r="F4" s="700">
        <f>COUNTIF(E11:E300,"New Item")</f>
        <v>0</v>
      </c>
      <c r="G4" s="701"/>
      <c r="H4" s="127"/>
      <c r="I4" s="128"/>
    </row>
    <row r="5" spans="1:10">
      <c r="A5" s="603"/>
      <c r="B5" s="696"/>
      <c r="C5" s="858"/>
      <c r="D5" s="859"/>
      <c r="E5" s="745" t="s">
        <v>7</v>
      </c>
      <c r="F5" s="700">
        <f>COUNTIF(E11:E300,"Pending update")</f>
        <v>0</v>
      </c>
      <c r="G5" s="705"/>
      <c r="H5" s="706"/>
      <c r="I5" s="746"/>
    </row>
    <row r="6" spans="1:10" ht="27">
      <c r="A6" s="695"/>
      <c r="B6" s="696"/>
      <c r="C6" s="858"/>
      <c r="D6" s="859"/>
      <c r="E6" s="747" t="s">
        <v>10</v>
      </c>
      <c r="F6" s="700">
        <f>COUNTIF(E11:E300,"Modified")</f>
        <v>0</v>
      </c>
      <c r="G6" s="701"/>
      <c r="H6" s="127"/>
      <c r="I6" s="128"/>
    </row>
    <row r="7" spans="1:10" ht="27">
      <c r="A7" s="695"/>
      <c r="B7" s="696"/>
      <c r="C7" s="858"/>
      <c r="D7" s="859"/>
      <c r="E7" s="748" t="s">
        <v>11</v>
      </c>
      <c r="F7" s="700">
        <f>COUNTIF(E11:E300,"Ready")</f>
        <v>290</v>
      </c>
      <c r="G7" s="701"/>
      <c r="H7" s="127"/>
      <c r="I7" s="128"/>
    </row>
    <row r="8" spans="1:10" ht="27.75" thickBot="1">
      <c r="A8" s="710"/>
      <c r="B8" s="749"/>
      <c r="C8" s="858"/>
      <c r="D8" s="860"/>
      <c r="E8" s="750" t="s">
        <v>12</v>
      </c>
      <c r="F8" s="700">
        <f>COUNTIF(E11:E300,"Not ready")</f>
        <v>0</v>
      </c>
      <c r="G8" s="713"/>
      <c r="H8" s="714"/>
      <c r="I8" s="129"/>
    </row>
    <row r="9" spans="1:10" ht="31.5">
      <c r="A9" s="523" t="s">
        <v>13</v>
      </c>
      <c r="B9" s="751" t="s">
        <v>14</v>
      </c>
      <c r="C9" s="765" t="s">
        <v>3164</v>
      </c>
      <c r="D9" s="131" t="s">
        <v>190</v>
      </c>
      <c r="E9" s="719" t="s">
        <v>17</v>
      </c>
      <c r="F9" s="719" t="s">
        <v>18</v>
      </c>
      <c r="G9" s="132" t="s">
        <v>455</v>
      </c>
      <c r="H9" s="132" t="s">
        <v>456</v>
      </c>
      <c r="I9" s="130" t="s">
        <v>1468</v>
      </c>
      <c r="J9" s="132" t="s">
        <v>2299</v>
      </c>
    </row>
    <row r="10" spans="1:10" ht="15.75" customHeight="1">
      <c r="A10" s="845">
        <v>1</v>
      </c>
      <c r="B10" s="766" t="s">
        <v>23</v>
      </c>
      <c r="C10" s="753" t="s">
        <v>2372</v>
      </c>
      <c r="D10" s="760"/>
      <c r="E10" s="723" t="s">
        <v>11</v>
      </c>
      <c r="F10" s="724"/>
      <c r="G10" s="684"/>
      <c r="H10" s="684"/>
      <c r="I10" s="522" t="s">
        <v>3294</v>
      </c>
      <c r="J10" s="725"/>
    </row>
    <row r="11" spans="1:10">
      <c r="A11" s="845"/>
      <c r="B11" s="766" t="s">
        <v>23</v>
      </c>
      <c r="C11" s="726" t="s">
        <v>2977</v>
      </c>
      <c r="D11" s="760"/>
      <c r="E11" s="723" t="s">
        <v>11</v>
      </c>
      <c r="F11" s="724"/>
      <c r="G11" s="684"/>
      <c r="H11" s="684"/>
      <c r="I11" s="522"/>
      <c r="J11" s="725"/>
    </row>
    <row r="12" spans="1:10">
      <c r="A12" s="845"/>
      <c r="B12" s="766" t="s">
        <v>23</v>
      </c>
      <c r="C12" s="726" t="s">
        <v>1919</v>
      </c>
      <c r="D12" s="760" t="s">
        <v>3183</v>
      </c>
      <c r="E12" s="723" t="s">
        <v>11</v>
      </c>
      <c r="F12" s="724"/>
      <c r="G12" s="684"/>
      <c r="H12" s="684"/>
      <c r="I12" s="522"/>
      <c r="J12" s="725"/>
    </row>
    <row r="13" spans="1:10">
      <c r="A13" s="863">
        <v>2</v>
      </c>
      <c r="B13" s="766" t="s">
        <v>23</v>
      </c>
      <c r="C13" s="753" t="s">
        <v>2371</v>
      </c>
      <c r="D13" s="760"/>
      <c r="E13" s="723" t="s">
        <v>11</v>
      </c>
      <c r="F13" s="724"/>
      <c r="G13" s="684"/>
      <c r="H13" s="684" t="s">
        <v>2298</v>
      </c>
      <c r="I13" s="522"/>
      <c r="J13" s="725"/>
    </row>
    <row r="14" spans="1:10">
      <c r="A14" s="853"/>
      <c r="B14" s="766" t="s">
        <v>23</v>
      </c>
      <c r="C14" s="726" t="s">
        <v>1919</v>
      </c>
      <c r="D14" s="760" t="s">
        <v>3183</v>
      </c>
      <c r="E14" s="723" t="s">
        <v>11</v>
      </c>
      <c r="F14" s="724"/>
      <c r="G14" s="684"/>
      <c r="H14" s="684"/>
      <c r="I14" s="758"/>
      <c r="J14" s="725"/>
    </row>
    <row r="15" spans="1:10">
      <c r="A15" s="863">
        <v>3</v>
      </c>
      <c r="B15" s="766" t="s">
        <v>23</v>
      </c>
      <c r="C15" s="753" t="s">
        <v>3166</v>
      </c>
      <c r="D15" s="760"/>
      <c r="E15" s="723" t="s">
        <v>11</v>
      </c>
      <c r="F15" s="724"/>
      <c r="G15" s="684" t="s">
        <v>2298</v>
      </c>
      <c r="H15" s="684"/>
      <c r="I15" s="758"/>
      <c r="J15" s="725"/>
    </row>
    <row r="16" spans="1:10">
      <c r="A16" s="853"/>
      <c r="B16" s="766" t="s">
        <v>23</v>
      </c>
      <c r="C16" s="727" t="s">
        <v>3273</v>
      </c>
      <c r="D16" s="760" t="s">
        <v>3183</v>
      </c>
      <c r="E16" s="723" t="s">
        <v>11</v>
      </c>
      <c r="F16" s="724"/>
      <c r="G16" s="684"/>
      <c r="H16" s="684"/>
      <c r="I16" s="758"/>
      <c r="J16" s="725"/>
    </row>
    <row r="17" spans="1:10" ht="13.5" customHeight="1">
      <c r="A17" s="863">
        <v>4</v>
      </c>
      <c r="B17" s="766" t="s">
        <v>23</v>
      </c>
      <c r="C17" s="753" t="s">
        <v>3295</v>
      </c>
      <c r="D17" s="760"/>
      <c r="E17" s="723" t="s">
        <v>11</v>
      </c>
      <c r="F17" s="724"/>
      <c r="G17" s="767" t="s">
        <v>3296</v>
      </c>
      <c r="H17" s="684"/>
      <c r="I17" s="758" t="s">
        <v>3297</v>
      </c>
      <c r="J17" s="725"/>
    </row>
    <row r="18" spans="1:10">
      <c r="A18" s="854"/>
      <c r="B18" s="766" t="s">
        <v>23</v>
      </c>
      <c r="C18" s="726" t="s">
        <v>2294</v>
      </c>
      <c r="D18" s="760" t="s">
        <v>3298</v>
      </c>
      <c r="E18" s="723" t="s">
        <v>11</v>
      </c>
      <c r="F18" s="724"/>
      <c r="G18" s="522"/>
      <c r="H18" s="684"/>
      <c r="I18" s="758"/>
      <c r="J18" s="725"/>
    </row>
    <row r="19" spans="1:10">
      <c r="A19" s="854"/>
      <c r="B19" s="766" t="s">
        <v>23</v>
      </c>
      <c r="C19" s="726" t="s">
        <v>2293</v>
      </c>
      <c r="D19" s="760" t="s">
        <v>3298</v>
      </c>
      <c r="E19" s="723" t="s">
        <v>11</v>
      </c>
      <c r="F19" s="724"/>
      <c r="G19" s="684"/>
      <c r="H19" s="684"/>
      <c r="I19" s="758"/>
      <c r="J19" s="725"/>
    </row>
    <row r="20" spans="1:10">
      <c r="A20" s="854"/>
      <c r="B20" s="766" t="s">
        <v>23</v>
      </c>
      <c r="C20" s="726" t="s">
        <v>2292</v>
      </c>
      <c r="D20" s="760" t="s">
        <v>3298</v>
      </c>
      <c r="E20" s="723" t="s">
        <v>11</v>
      </c>
      <c r="F20" s="724"/>
      <c r="G20" s="684"/>
      <c r="H20" s="684"/>
      <c r="I20" s="758"/>
      <c r="J20" s="725"/>
    </row>
    <row r="21" spans="1:10" ht="17.25" customHeight="1">
      <c r="A21" s="854"/>
      <c r="B21" s="766" t="s">
        <v>23</v>
      </c>
      <c r="C21" s="726" t="s">
        <v>2291</v>
      </c>
      <c r="D21" s="760" t="s">
        <v>3298</v>
      </c>
      <c r="E21" s="723" t="s">
        <v>11</v>
      </c>
      <c r="F21" s="724"/>
      <c r="G21" s="728"/>
      <c r="H21" s="684"/>
      <c r="I21" s="732"/>
      <c r="J21" s="725"/>
    </row>
    <row r="22" spans="1:10">
      <c r="A22" s="853"/>
      <c r="B22" s="766" t="s">
        <v>23</v>
      </c>
      <c r="C22" s="726" t="s">
        <v>1919</v>
      </c>
      <c r="D22" s="760" t="s">
        <v>3183</v>
      </c>
      <c r="E22" s="723" t="s">
        <v>11</v>
      </c>
      <c r="F22" s="724"/>
      <c r="G22" s="684"/>
      <c r="H22" s="684"/>
      <c r="I22" s="758"/>
      <c r="J22" s="725"/>
    </row>
    <row r="23" spans="1:10" ht="16.5" customHeight="1">
      <c r="A23" s="863">
        <v>5</v>
      </c>
      <c r="B23" s="766" t="s">
        <v>23</v>
      </c>
      <c r="C23" s="753" t="s">
        <v>3299</v>
      </c>
      <c r="D23" s="760"/>
      <c r="E23" s="723" t="s">
        <v>11</v>
      </c>
      <c r="F23" s="724"/>
      <c r="G23" s="684"/>
      <c r="H23" s="684"/>
      <c r="I23" s="759"/>
      <c r="J23" s="725"/>
    </row>
    <row r="24" spans="1:10" ht="18" customHeight="1">
      <c r="A24" s="854"/>
      <c r="B24" s="766" t="s">
        <v>23</v>
      </c>
      <c r="C24" s="726" t="s">
        <v>2290</v>
      </c>
      <c r="D24" s="760" t="s">
        <v>3300</v>
      </c>
      <c r="E24" s="723" t="s">
        <v>11</v>
      </c>
      <c r="F24" s="729"/>
      <c r="G24" s="728"/>
      <c r="H24" s="684"/>
      <c r="I24" s="759"/>
      <c r="J24" s="725"/>
    </row>
    <row r="25" spans="1:10">
      <c r="A25" s="854"/>
      <c r="B25" s="766" t="s">
        <v>23</v>
      </c>
      <c r="C25" s="726" t="s">
        <v>2289</v>
      </c>
      <c r="D25" s="760" t="s">
        <v>3301</v>
      </c>
      <c r="E25" s="723" t="s">
        <v>11</v>
      </c>
      <c r="F25" s="729"/>
      <c r="G25" s="684"/>
      <c r="H25" s="684"/>
      <c r="I25" s="759"/>
      <c r="J25" s="725"/>
    </row>
    <row r="26" spans="1:10" ht="16.5" customHeight="1">
      <c r="A26" s="854"/>
      <c r="B26" s="766" t="s">
        <v>23</v>
      </c>
      <c r="C26" s="726" t="s">
        <v>2288</v>
      </c>
      <c r="D26" s="760" t="s">
        <v>3300</v>
      </c>
      <c r="E26" s="723" t="s">
        <v>11</v>
      </c>
      <c r="F26" s="729"/>
      <c r="G26" s="684"/>
      <c r="H26" s="684"/>
      <c r="I26" s="759"/>
      <c r="J26" s="725"/>
    </row>
    <row r="27" spans="1:10">
      <c r="A27" s="854"/>
      <c r="B27" s="766" t="s">
        <v>23</v>
      </c>
      <c r="C27" s="726" t="s">
        <v>2287</v>
      </c>
      <c r="D27" s="760" t="s">
        <v>3301</v>
      </c>
      <c r="E27" s="723" t="s">
        <v>11</v>
      </c>
      <c r="F27" s="729"/>
      <c r="G27" s="684"/>
      <c r="H27" s="684"/>
      <c r="I27" s="759"/>
      <c r="J27" s="725"/>
    </row>
    <row r="28" spans="1:10">
      <c r="A28" s="853"/>
      <c r="B28" s="766" t="s">
        <v>23</v>
      </c>
      <c r="C28" s="726" t="s">
        <v>1919</v>
      </c>
      <c r="D28" s="760" t="s">
        <v>3183</v>
      </c>
      <c r="E28" s="723" t="s">
        <v>11</v>
      </c>
      <c r="F28" s="729"/>
      <c r="G28" s="684"/>
      <c r="H28" s="684"/>
      <c r="I28" s="759"/>
      <c r="J28" s="725"/>
    </row>
    <row r="29" spans="1:10" ht="14.25" customHeight="1">
      <c r="A29" s="863">
        <v>6</v>
      </c>
      <c r="B29" s="766" t="s">
        <v>23</v>
      </c>
      <c r="C29" s="753" t="s">
        <v>3302</v>
      </c>
      <c r="D29" s="760"/>
      <c r="E29" s="723" t="s">
        <v>11</v>
      </c>
      <c r="F29" s="729"/>
      <c r="G29" s="684"/>
      <c r="H29" s="684"/>
      <c r="I29" s="761" t="s">
        <v>3303</v>
      </c>
      <c r="J29" s="725"/>
    </row>
    <row r="30" spans="1:10">
      <c r="A30" s="854"/>
      <c r="B30" s="766" t="s">
        <v>23</v>
      </c>
      <c r="C30" s="726" t="s">
        <v>1470</v>
      </c>
      <c r="D30" s="760" t="s">
        <v>3304</v>
      </c>
      <c r="E30" s="723" t="s">
        <v>11</v>
      </c>
      <c r="F30" s="729"/>
      <c r="G30" s="684"/>
      <c r="H30" s="684"/>
      <c r="I30" s="759"/>
      <c r="J30" s="725"/>
    </row>
    <row r="31" spans="1:10">
      <c r="A31" s="854"/>
      <c r="B31" s="766" t="s">
        <v>23</v>
      </c>
      <c r="C31" s="726" t="s">
        <v>1471</v>
      </c>
      <c r="D31" s="760" t="s">
        <v>3188</v>
      </c>
      <c r="E31" s="723" t="s">
        <v>11</v>
      </c>
      <c r="F31" s="729"/>
      <c r="G31" s="684"/>
      <c r="H31" s="684"/>
      <c r="I31" s="759"/>
      <c r="J31" s="725"/>
    </row>
    <row r="32" spans="1:10">
      <c r="A32" s="854"/>
      <c r="B32" s="766" t="s">
        <v>23</v>
      </c>
      <c r="C32" s="726" t="s">
        <v>2286</v>
      </c>
      <c r="D32" s="760"/>
      <c r="E32" s="723" t="s">
        <v>11</v>
      </c>
      <c r="F32" s="729"/>
      <c r="G32" s="684"/>
      <c r="H32" s="684"/>
      <c r="I32" s="759"/>
      <c r="J32" s="725"/>
    </row>
    <row r="33" spans="1:10">
      <c r="A33" s="854"/>
      <c r="B33" s="766" t="s">
        <v>23</v>
      </c>
      <c r="C33" s="726" t="s">
        <v>2285</v>
      </c>
      <c r="D33" s="760"/>
      <c r="E33" s="723" t="s">
        <v>11</v>
      </c>
      <c r="F33" s="729"/>
      <c r="G33" s="684"/>
      <c r="H33" s="684"/>
      <c r="I33" s="759"/>
      <c r="J33" s="725"/>
    </row>
    <row r="34" spans="1:10">
      <c r="A34" s="854"/>
      <c r="B34" s="766" t="s">
        <v>23</v>
      </c>
      <c r="C34" s="726" t="s">
        <v>2284</v>
      </c>
      <c r="D34" s="760"/>
      <c r="E34" s="723" t="s">
        <v>11</v>
      </c>
      <c r="F34" s="729"/>
      <c r="G34" s="684"/>
      <c r="H34" s="684"/>
      <c r="I34" s="759"/>
      <c r="J34" s="725"/>
    </row>
    <row r="35" spans="1:10">
      <c r="A35" s="854"/>
      <c r="B35" s="766" t="s">
        <v>23</v>
      </c>
      <c r="C35" s="726" t="s">
        <v>2283</v>
      </c>
      <c r="D35" s="760"/>
      <c r="E35" s="723" t="s">
        <v>11</v>
      </c>
      <c r="F35" s="729"/>
      <c r="G35" s="684"/>
      <c r="H35" s="684"/>
      <c r="I35" s="759"/>
      <c r="J35" s="725"/>
    </row>
    <row r="36" spans="1:10">
      <c r="A36" s="854"/>
      <c r="B36" s="766" t="s">
        <v>23</v>
      </c>
      <c r="C36" s="726" t="s">
        <v>2282</v>
      </c>
      <c r="D36" s="760"/>
      <c r="E36" s="723" t="s">
        <v>11</v>
      </c>
      <c r="F36" s="729"/>
      <c r="G36" s="684"/>
      <c r="H36" s="684"/>
      <c r="I36" s="759"/>
      <c r="J36" s="725"/>
    </row>
    <row r="37" spans="1:10">
      <c r="A37" s="854"/>
      <c r="B37" s="766" t="s">
        <v>23</v>
      </c>
      <c r="C37" s="726" t="s">
        <v>2281</v>
      </c>
      <c r="D37" s="760"/>
      <c r="E37" s="723" t="s">
        <v>11</v>
      </c>
      <c r="F37" s="729"/>
      <c r="G37" s="684"/>
      <c r="H37" s="684"/>
      <c r="I37" s="759"/>
      <c r="J37" s="725"/>
    </row>
    <row r="38" spans="1:10">
      <c r="A38" s="854"/>
      <c r="B38" s="766" t="s">
        <v>23</v>
      </c>
      <c r="C38" s="726" t="s">
        <v>2280</v>
      </c>
      <c r="D38" s="760"/>
      <c r="E38" s="723" t="s">
        <v>11</v>
      </c>
      <c r="F38" s="729"/>
      <c r="G38" s="684"/>
      <c r="H38" s="684"/>
      <c r="I38" s="759"/>
      <c r="J38" s="725"/>
    </row>
    <row r="39" spans="1:10">
      <c r="A39" s="854"/>
      <c r="B39" s="766" t="s">
        <v>23</v>
      </c>
      <c r="C39" s="726" t="s">
        <v>2279</v>
      </c>
      <c r="D39" s="760"/>
      <c r="E39" s="723" t="s">
        <v>11</v>
      </c>
      <c r="F39" s="729"/>
      <c r="G39" s="684"/>
      <c r="H39" s="684"/>
      <c r="I39" s="759"/>
      <c r="J39" s="725"/>
    </row>
    <row r="40" spans="1:10">
      <c r="A40" s="854"/>
      <c r="B40" s="766" t="s">
        <v>23</v>
      </c>
      <c r="C40" s="726" t="s">
        <v>2278</v>
      </c>
      <c r="D40" s="760"/>
      <c r="E40" s="723" t="s">
        <v>11</v>
      </c>
      <c r="F40" s="729"/>
      <c r="G40" s="684"/>
      <c r="H40" s="684"/>
      <c r="I40" s="759"/>
      <c r="J40" s="725"/>
    </row>
    <row r="41" spans="1:10">
      <c r="A41" s="854"/>
      <c r="B41" s="766" t="s">
        <v>23</v>
      </c>
      <c r="C41" s="726" t="s">
        <v>2277</v>
      </c>
      <c r="D41" s="760"/>
      <c r="E41" s="723" t="s">
        <v>11</v>
      </c>
      <c r="F41" s="729"/>
      <c r="G41" s="684"/>
      <c r="H41" s="684"/>
      <c r="I41" s="759"/>
      <c r="J41" s="725"/>
    </row>
    <row r="42" spans="1:10">
      <c r="A42" s="854"/>
      <c r="B42" s="766" t="s">
        <v>23</v>
      </c>
      <c r="C42" s="726" t="s">
        <v>2276</v>
      </c>
      <c r="D42" s="760"/>
      <c r="E42" s="723" t="s">
        <v>11</v>
      </c>
      <c r="F42" s="729"/>
      <c r="G42" s="684"/>
      <c r="H42" s="684"/>
      <c r="I42" s="759"/>
      <c r="J42" s="725"/>
    </row>
    <row r="43" spans="1:10">
      <c r="A43" s="854"/>
      <c r="B43" s="766" t="s">
        <v>23</v>
      </c>
      <c r="C43" s="726" t="s">
        <v>2275</v>
      </c>
      <c r="D43" s="760"/>
      <c r="E43" s="723" t="s">
        <v>11</v>
      </c>
      <c r="F43" s="729"/>
      <c r="G43" s="684"/>
      <c r="H43" s="684"/>
      <c r="I43" s="759"/>
      <c r="J43" s="725"/>
    </row>
    <row r="44" spans="1:10">
      <c r="A44" s="854"/>
      <c r="B44" s="766" t="s">
        <v>23</v>
      </c>
      <c r="C44" s="726" t="s">
        <v>2274</v>
      </c>
      <c r="D44" s="760"/>
      <c r="E44" s="723" t="s">
        <v>11</v>
      </c>
      <c r="F44" s="729"/>
      <c r="G44" s="684"/>
      <c r="H44" s="684"/>
      <c r="I44" s="759"/>
      <c r="J44" s="725"/>
    </row>
    <row r="45" spans="1:10">
      <c r="A45" s="854"/>
      <c r="B45" s="766" t="s">
        <v>23</v>
      </c>
      <c r="C45" s="726" t="s">
        <v>3098</v>
      </c>
      <c r="D45" s="760"/>
      <c r="E45" s="723" t="s">
        <v>11</v>
      </c>
      <c r="F45" s="729"/>
      <c r="G45" s="684"/>
      <c r="H45" s="684"/>
      <c r="I45" s="759"/>
      <c r="J45" s="725"/>
    </row>
    <row r="46" spans="1:10">
      <c r="A46" s="854"/>
      <c r="B46" s="766" t="s">
        <v>23</v>
      </c>
      <c r="C46" s="726" t="s">
        <v>3099</v>
      </c>
      <c r="D46" s="760"/>
      <c r="E46" s="723" t="s">
        <v>11</v>
      </c>
      <c r="F46" s="729"/>
      <c r="G46" s="684"/>
      <c r="H46" s="684"/>
      <c r="I46" s="759"/>
      <c r="J46" s="725"/>
    </row>
    <row r="47" spans="1:10">
      <c r="A47" s="854"/>
      <c r="B47" s="766" t="s">
        <v>23</v>
      </c>
      <c r="C47" s="726" t="s">
        <v>2273</v>
      </c>
      <c r="D47" s="760" t="s">
        <v>3304</v>
      </c>
      <c r="E47" s="723" t="s">
        <v>11</v>
      </c>
      <c r="F47" s="729"/>
      <c r="G47" s="684"/>
      <c r="H47" s="684"/>
      <c r="I47" s="759"/>
      <c r="J47" s="725"/>
    </row>
    <row r="48" spans="1:10">
      <c r="A48" s="854"/>
      <c r="B48" s="766" t="s">
        <v>23</v>
      </c>
      <c r="C48" s="726" t="s">
        <v>2272</v>
      </c>
      <c r="D48" s="760" t="s">
        <v>3188</v>
      </c>
      <c r="E48" s="723" t="s">
        <v>11</v>
      </c>
      <c r="F48" s="729"/>
      <c r="G48" s="684"/>
      <c r="H48" s="684"/>
      <c r="I48" s="759"/>
      <c r="J48" s="725"/>
    </row>
    <row r="49" spans="1:10">
      <c r="A49" s="854"/>
      <c r="B49" s="766" t="s">
        <v>23</v>
      </c>
      <c r="C49" s="726" t="s">
        <v>2271</v>
      </c>
      <c r="D49" s="760" t="s">
        <v>262</v>
      </c>
      <c r="E49" s="723" t="s">
        <v>11</v>
      </c>
      <c r="F49" s="729"/>
      <c r="G49" s="684"/>
      <c r="H49" s="684"/>
      <c r="I49" s="759"/>
      <c r="J49" s="725"/>
    </row>
    <row r="50" spans="1:10">
      <c r="A50" s="854"/>
      <c r="B50" s="766" t="s">
        <v>23</v>
      </c>
      <c r="C50" s="726" t="s">
        <v>2270</v>
      </c>
      <c r="D50" s="760" t="s">
        <v>262</v>
      </c>
      <c r="E50" s="723" t="s">
        <v>11</v>
      </c>
      <c r="F50" s="729"/>
      <c r="G50" s="684"/>
      <c r="H50" s="684"/>
      <c r="I50" s="759"/>
      <c r="J50" s="725"/>
    </row>
    <row r="51" spans="1:10">
      <c r="A51" s="854"/>
      <c r="B51" s="766" t="s">
        <v>23</v>
      </c>
      <c r="C51" s="726" t="s">
        <v>2269</v>
      </c>
      <c r="D51" s="760" t="s">
        <v>262</v>
      </c>
      <c r="E51" s="723" t="s">
        <v>11</v>
      </c>
      <c r="F51" s="729"/>
      <c r="G51" s="684"/>
      <c r="H51" s="684"/>
      <c r="I51" s="759"/>
      <c r="J51" s="725"/>
    </row>
    <row r="52" spans="1:10">
      <c r="A52" s="854"/>
      <c r="B52" s="766" t="s">
        <v>23</v>
      </c>
      <c r="C52" s="726" t="s">
        <v>2268</v>
      </c>
      <c r="D52" s="760" t="s">
        <v>262</v>
      </c>
      <c r="E52" s="723" t="s">
        <v>11</v>
      </c>
      <c r="F52" s="729"/>
      <c r="G52" s="684"/>
      <c r="H52" s="684"/>
      <c r="I52" s="759"/>
      <c r="J52" s="725"/>
    </row>
    <row r="53" spans="1:10">
      <c r="A53" s="854"/>
      <c r="B53" s="766" t="s">
        <v>23</v>
      </c>
      <c r="C53" s="726" t="s">
        <v>2267</v>
      </c>
      <c r="D53" s="760" t="s">
        <v>262</v>
      </c>
      <c r="E53" s="723" t="s">
        <v>11</v>
      </c>
      <c r="F53" s="729"/>
      <c r="G53" s="684"/>
      <c r="H53" s="684"/>
      <c r="I53" s="759"/>
      <c r="J53" s="725"/>
    </row>
    <row r="54" spans="1:10">
      <c r="A54" s="854"/>
      <c r="B54" s="766" t="s">
        <v>23</v>
      </c>
      <c r="C54" s="726" t="s">
        <v>2266</v>
      </c>
      <c r="D54" s="760" t="s">
        <v>262</v>
      </c>
      <c r="E54" s="723" t="s">
        <v>11</v>
      </c>
      <c r="F54" s="729"/>
      <c r="G54" s="684"/>
      <c r="H54" s="684"/>
      <c r="I54" s="759"/>
      <c r="J54" s="725"/>
    </row>
    <row r="55" spans="1:10">
      <c r="A55" s="854"/>
      <c r="B55" s="766" t="s">
        <v>23</v>
      </c>
      <c r="C55" s="726" t="s">
        <v>2265</v>
      </c>
      <c r="D55" s="760" t="s">
        <v>262</v>
      </c>
      <c r="E55" s="723" t="s">
        <v>11</v>
      </c>
      <c r="F55" s="729"/>
      <c r="G55" s="684"/>
      <c r="H55" s="684"/>
      <c r="I55" s="759"/>
      <c r="J55" s="725"/>
    </row>
    <row r="56" spans="1:10">
      <c r="A56" s="854"/>
      <c r="B56" s="766" t="s">
        <v>23</v>
      </c>
      <c r="C56" s="726" t="s">
        <v>2264</v>
      </c>
      <c r="D56" s="760" t="s">
        <v>262</v>
      </c>
      <c r="E56" s="723" t="s">
        <v>11</v>
      </c>
      <c r="F56" s="729"/>
      <c r="G56" s="684"/>
      <c r="H56" s="684"/>
      <c r="I56" s="759"/>
      <c r="J56" s="725"/>
    </row>
    <row r="57" spans="1:10">
      <c r="A57" s="854"/>
      <c r="B57" s="766" t="s">
        <v>23</v>
      </c>
      <c r="C57" s="726" t="s">
        <v>2263</v>
      </c>
      <c r="D57" s="760" t="s">
        <v>262</v>
      </c>
      <c r="E57" s="723" t="s">
        <v>11</v>
      </c>
      <c r="F57" s="729"/>
      <c r="G57" s="684"/>
      <c r="H57" s="684"/>
      <c r="I57" s="759"/>
      <c r="J57" s="725"/>
    </row>
    <row r="58" spans="1:10">
      <c r="A58" s="854"/>
      <c r="B58" s="766" t="s">
        <v>23</v>
      </c>
      <c r="C58" s="726" t="s">
        <v>2262</v>
      </c>
      <c r="D58" s="760" t="s">
        <v>262</v>
      </c>
      <c r="E58" s="723" t="s">
        <v>11</v>
      </c>
      <c r="F58" s="729"/>
      <c r="G58" s="684"/>
      <c r="H58" s="684"/>
      <c r="I58" s="759"/>
      <c r="J58" s="725"/>
    </row>
    <row r="59" spans="1:10">
      <c r="A59" s="854"/>
      <c r="B59" s="766" t="s">
        <v>23</v>
      </c>
      <c r="C59" s="726" t="s">
        <v>2261</v>
      </c>
      <c r="D59" s="760" t="s">
        <v>262</v>
      </c>
      <c r="E59" s="723" t="s">
        <v>11</v>
      </c>
      <c r="F59" s="729"/>
      <c r="G59" s="684"/>
      <c r="H59" s="684"/>
      <c r="I59" s="759"/>
      <c r="J59" s="725"/>
    </row>
    <row r="60" spans="1:10">
      <c r="A60" s="854"/>
      <c r="B60" s="766" t="s">
        <v>23</v>
      </c>
      <c r="C60" s="726" t="s">
        <v>2260</v>
      </c>
      <c r="D60" s="760" t="s">
        <v>262</v>
      </c>
      <c r="E60" s="723" t="s">
        <v>11</v>
      </c>
      <c r="F60" s="729"/>
      <c r="G60" s="684"/>
      <c r="H60" s="684"/>
      <c r="I60" s="759"/>
      <c r="J60" s="725"/>
    </row>
    <row r="61" spans="1:10">
      <c r="A61" s="854"/>
      <c r="B61" s="766" t="s">
        <v>23</v>
      </c>
      <c r="C61" s="726" t="s">
        <v>2259</v>
      </c>
      <c r="D61" s="760" t="s">
        <v>262</v>
      </c>
      <c r="E61" s="723" t="s">
        <v>11</v>
      </c>
      <c r="F61" s="729"/>
      <c r="G61" s="684"/>
      <c r="H61" s="684"/>
      <c r="I61" s="759"/>
      <c r="J61" s="725"/>
    </row>
    <row r="62" spans="1:10">
      <c r="A62" s="854"/>
      <c r="B62" s="766" t="s">
        <v>23</v>
      </c>
      <c r="C62" s="726" t="s">
        <v>3100</v>
      </c>
      <c r="D62" s="760" t="s">
        <v>262</v>
      </c>
      <c r="E62" s="723" t="s">
        <v>11</v>
      </c>
      <c r="F62" s="729"/>
      <c r="G62" s="684"/>
      <c r="H62" s="684"/>
      <c r="I62" s="759"/>
      <c r="J62" s="725"/>
    </row>
    <row r="63" spans="1:10">
      <c r="A63" s="854"/>
      <c r="B63" s="766" t="s">
        <v>23</v>
      </c>
      <c r="C63" s="726" t="s">
        <v>3101</v>
      </c>
      <c r="D63" s="760" t="s">
        <v>262</v>
      </c>
      <c r="E63" s="723" t="s">
        <v>11</v>
      </c>
      <c r="F63" s="729"/>
      <c r="G63" s="684"/>
      <c r="H63" s="684"/>
      <c r="I63" s="759"/>
      <c r="J63" s="725"/>
    </row>
    <row r="64" spans="1:10">
      <c r="A64" s="853"/>
      <c r="B64" s="766" t="s">
        <v>23</v>
      </c>
      <c r="C64" s="727" t="s">
        <v>3273</v>
      </c>
      <c r="D64" s="760" t="s">
        <v>3183</v>
      </c>
      <c r="E64" s="723" t="s">
        <v>11</v>
      </c>
      <c r="F64" s="729"/>
      <c r="G64" s="684"/>
      <c r="H64" s="684"/>
      <c r="I64" s="759"/>
      <c r="J64" s="725"/>
    </row>
    <row r="65" spans="1:10" ht="17.25" customHeight="1">
      <c r="A65" s="863">
        <v>7</v>
      </c>
      <c r="B65" s="766" t="s">
        <v>23</v>
      </c>
      <c r="C65" s="753" t="s">
        <v>3305</v>
      </c>
      <c r="D65" s="760"/>
      <c r="E65" s="723" t="s">
        <v>11</v>
      </c>
      <c r="F65" s="729"/>
      <c r="G65" s="684"/>
      <c r="H65" s="684"/>
      <c r="I65" s="761" t="s">
        <v>3306</v>
      </c>
      <c r="J65" s="725"/>
    </row>
    <row r="66" spans="1:10">
      <c r="A66" s="854"/>
      <c r="B66" s="766" t="s">
        <v>23</v>
      </c>
      <c r="C66" s="726" t="s">
        <v>1470</v>
      </c>
      <c r="D66" s="760" t="s">
        <v>3304</v>
      </c>
      <c r="E66" s="723" t="s">
        <v>11</v>
      </c>
      <c r="F66" s="729"/>
      <c r="G66" s="684"/>
      <c r="H66" s="684"/>
      <c r="I66" s="759"/>
      <c r="J66" s="725"/>
    </row>
    <row r="67" spans="1:10">
      <c r="A67" s="854"/>
      <c r="B67" s="766" t="s">
        <v>23</v>
      </c>
      <c r="C67" s="726" t="s">
        <v>1471</v>
      </c>
      <c r="D67" s="760" t="s">
        <v>3188</v>
      </c>
      <c r="E67" s="723" t="s">
        <v>11</v>
      </c>
      <c r="F67" s="729"/>
      <c r="G67" s="684"/>
      <c r="H67" s="684"/>
      <c r="I67" s="759"/>
      <c r="J67" s="725"/>
    </row>
    <row r="68" spans="1:10">
      <c r="A68" s="854"/>
      <c r="B68" s="766" t="s">
        <v>23</v>
      </c>
      <c r="C68" s="726" t="s">
        <v>2286</v>
      </c>
      <c r="D68" s="760" t="s">
        <v>262</v>
      </c>
      <c r="E68" s="723" t="s">
        <v>11</v>
      </c>
      <c r="F68" s="729"/>
      <c r="G68" s="684"/>
      <c r="H68" s="684"/>
      <c r="I68" s="759"/>
      <c r="J68" s="725"/>
    </row>
    <row r="69" spans="1:10">
      <c r="A69" s="854"/>
      <c r="B69" s="766" t="s">
        <v>23</v>
      </c>
      <c r="C69" s="726" t="s">
        <v>2285</v>
      </c>
      <c r="D69" s="760" t="s">
        <v>262</v>
      </c>
      <c r="E69" s="723" t="s">
        <v>11</v>
      </c>
      <c r="F69" s="729"/>
      <c r="G69" s="684"/>
      <c r="H69" s="684"/>
      <c r="I69" s="759"/>
      <c r="J69" s="725"/>
    </row>
    <row r="70" spans="1:10">
      <c r="A70" s="854"/>
      <c r="B70" s="766" t="s">
        <v>23</v>
      </c>
      <c r="C70" s="726" t="s">
        <v>2284</v>
      </c>
      <c r="D70" s="760" t="s">
        <v>262</v>
      </c>
      <c r="E70" s="723" t="s">
        <v>11</v>
      </c>
      <c r="F70" s="729"/>
      <c r="G70" s="684"/>
      <c r="H70" s="684"/>
      <c r="I70" s="759"/>
      <c r="J70" s="725"/>
    </row>
    <row r="71" spans="1:10">
      <c r="A71" s="854"/>
      <c r="B71" s="766" t="s">
        <v>23</v>
      </c>
      <c r="C71" s="726" t="s">
        <v>2283</v>
      </c>
      <c r="D71" s="760" t="s">
        <v>262</v>
      </c>
      <c r="E71" s="723" t="s">
        <v>11</v>
      </c>
      <c r="F71" s="729"/>
      <c r="G71" s="684"/>
      <c r="H71" s="684"/>
      <c r="I71" s="759"/>
      <c r="J71" s="725"/>
    </row>
    <row r="72" spans="1:10">
      <c r="A72" s="854"/>
      <c r="B72" s="766" t="s">
        <v>23</v>
      </c>
      <c r="C72" s="726" t="s">
        <v>2282</v>
      </c>
      <c r="D72" s="760" t="s">
        <v>262</v>
      </c>
      <c r="E72" s="723" t="s">
        <v>11</v>
      </c>
      <c r="F72" s="729"/>
      <c r="G72" s="684"/>
      <c r="H72" s="684"/>
      <c r="I72" s="759"/>
      <c r="J72" s="725"/>
    </row>
    <row r="73" spans="1:10">
      <c r="A73" s="854"/>
      <c r="B73" s="766" t="s">
        <v>23</v>
      </c>
      <c r="C73" s="726" t="s">
        <v>2281</v>
      </c>
      <c r="D73" s="760" t="s">
        <v>262</v>
      </c>
      <c r="E73" s="723" t="s">
        <v>11</v>
      </c>
      <c r="F73" s="729"/>
      <c r="G73" s="684"/>
      <c r="H73" s="684"/>
      <c r="I73" s="759"/>
      <c r="J73" s="725"/>
    </row>
    <row r="74" spans="1:10">
      <c r="A74" s="854"/>
      <c r="B74" s="766" t="s">
        <v>23</v>
      </c>
      <c r="C74" s="726" t="s">
        <v>2280</v>
      </c>
      <c r="D74" s="760" t="s">
        <v>262</v>
      </c>
      <c r="E74" s="723" t="s">
        <v>11</v>
      </c>
      <c r="F74" s="729"/>
      <c r="G74" s="684"/>
      <c r="H74" s="684"/>
      <c r="I74" s="759"/>
      <c r="J74" s="725"/>
    </row>
    <row r="75" spans="1:10">
      <c r="A75" s="854"/>
      <c r="B75" s="766" t="s">
        <v>23</v>
      </c>
      <c r="C75" s="726" t="s">
        <v>2279</v>
      </c>
      <c r="D75" s="760" t="s">
        <v>262</v>
      </c>
      <c r="E75" s="723" t="s">
        <v>11</v>
      </c>
      <c r="F75" s="729"/>
      <c r="G75" s="684"/>
      <c r="H75" s="684"/>
      <c r="I75" s="759"/>
      <c r="J75" s="725"/>
    </row>
    <row r="76" spans="1:10">
      <c r="A76" s="854"/>
      <c r="B76" s="766" t="s">
        <v>23</v>
      </c>
      <c r="C76" s="726" t="s">
        <v>2278</v>
      </c>
      <c r="D76" s="760" t="s">
        <v>262</v>
      </c>
      <c r="E76" s="723" t="s">
        <v>11</v>
      </c>
      <c r="F76" s="729"/>
      <c r="G76" s="684"/>
      <c r="H76" s="684"/>
      <c r="I76" s="759"/>
      <c r="J76" s="725"/>
    </row>
    <row r="77" spans="1:10">
      <c r="A77" s="854"/>
      <c r="B77" s="766" t="s">
        <v>23</v>
      </c>
      <c r="C77" s="726" t="s">
        <v>2277</v>
      </c>
      <c r="D77" s="760" t="s">
        <v>262</v>
      </c>
      <c r="E77" s="723" t="s">
        <v>11</v>
      </c>
      <c r="F77" s="729"/>
      <c r="G77" s="684"/>
      <c r="H77" s="684"/>
      <c r="I77" s="759"/>
      <c r="J77" s="725"/>
    </row>
    <row r="78" spans="1:10">
      <c r="A78" s="854"/>
      <c r="B78" s="766" t="s">
        <v>23</v>
      </c>
      <c r="C78" s="726" t="s">
        <v>2276</v>
      </c>
      <c r="D78" s="760" t="s">
        <v>262</v>
      </c>
      <c r="E78" s="723" t="s">
        <v>11</v>
      </c>
      <c r="F78" s="729"/>
      <c r="G78" s="684"/>
      <c r="H78" s="684"/>
      <c r="I78" s="759"/>
      <c r="J78" s="725"/>
    </row>
    <row r="79" spans="1:10">
      <c r="A79" s="854"/>
      <c r="B79" s="766" t="s">
        <v>23</v>
      </c>
      <c r="C79" s="726" t="s">
        <v>2275</v>
      </c>
      <c r="D79" s="760" t="s">
        <v>262</v>
      </c>
      <c r="E79" s="723" t="s">
        <v>11</v>
      </c>
      <c r="F79" s="729"/>
      <c r="G79" s="684"/>
      <c r="H79" s="684"/>
      <c r="I79" s="759"/>
      <c r="J79" s="725"/>
    </row>
    <row r="80" spans="1:10">
      <c r="A80" s="854"/>
      <c r="B80" s="766" t="s">
        <v>23</v>
      </c>
      <c r="C80" s="726" t="s">
        <v>2274</v>
      </c>
      <c r="D80" s="760" t="s">
        <v>262</v>
      </c>
      <c r="E80" s="723" t="s">
        <v>11</v>
      </c>
      <c r="F80" s="729"/>
      <c r="G80" s="684"/>
      <c r="H80" s="684"/>
      <c r="I80" s="759"/>
      <c r="J80" s="725"/>
    </row>
    <row r="81" spans="1:10">
      <c r="A81" s="854"/>
      <c r="B81" s="766" t="s">
        <v>23</v>
      </c>
      <c r="C81" s="726" t="s">
        <v>3098</v>
      </c>
      <c r="D81" s="760" t="s">
        <v>262</v>
      </c>
      <c r="E81" s="723" t="s">
        <v>11</v>
      </c>
      <c r="F81" s="729"/>
      <c r="G81" s="684"/>
      <c r="H81" s="684"/>
      <c r="I81" s="759"/>
      <c r="J81" s="725"/>
    </row>
    <row r="82" spans="1:10">
      <c r="A82" s="854"/>
      <c r="B82" s="766" t="s">
        <v>23</v>
      </c>
      <c r="C82" s="726" t="s">
        <v>3099</v>
      </c>
      <c r="D82" s="760" t="s">
        <v>262</v>
      </c>
      <c r="E82" s="723" t="s">
        <v>11</v>
      </c>
      <c r="F82" s="729"/>
      <c r="G82" s="684"/>
      <c r="H82" s="684"/>
      <c r="I82" s="759"/>
      <c r="J82" s="725"/>
    </row>
    <row r="83" spans="1:10">
      <c r="A83" s="854"/>
      <c r="B83" s="766" t="s">
        <v>23</v>
      </c>
      <c r="C83" s="726" t="s">
        <v>2273</v>
      </c>
      <c r="D83" s="760" t="s">
        <v>3304</v>
      </c>
      <c r="E83" s="723" t="s">
        <v>11</v>
      </c>
      <c r="F83" s="729"/>
      <c r="G83" s="684"/>
      <c r="H83" s="684"/>
      <c r="I83" s="759"/>
      <c r="J83" s="725"/>
    </row>
    <row r="84" spans="1:10">
      <c r="A84" s="854"/>
      <c r="B84" s="766" t="s">
        <v>23</v>
      </c>
      <c r="C84" s="726" t="s">
        <v>2272</v>
      </c>
      <c r="D84" s="760" t="s">
        <v>3188</v>
      </c>
      <c r="E84" s="723" t="s">
        <v>11</v>
      </c>
      <c r="F84" s="729"/>
      <c r="G84" s="684"/>
      <c r="H84" s="684"/>
      <c r="I84" s="759"/>
      <c r="J84" s="725"/>
    </row>
    <row r="85" spans="1:10">
      <c r="A85" s="854"/>
      <c r="B85" s="766" t="s">
        <v>23</v>
      </c>
      <c r="C85" s="726" t="s">
        <v>2271</v>
      </c>
      <c r="D85" s="760" t="s">
        <v>262</v>
      </c>
      <c r="E85" s="723" t="s">
        <v>11</v>
      </c>
      <c r="F85" s="729"/>
      <c r="G85" s="684"/>
      <c r="H85" s="684"/>
      <c r="I85" s="759"/>
      <c r="J85" s="725"/>
    </row>
    <row r="86" spans="1:10">
      <c r="A86" s="854"/>
      <c r="B86" s="766" t="s">
        <v>23</v>
      </c>
      <c r="C86" s="726" t="s">
        <v>2270</v>
      </c>
      <c r="D86" s="760" t="s">
        <v>262</v>
      </c>
      <c r="E86" s="723" t="s">
        <v>11</v>
      </c>
      <c r="F86" s="729"/>
      <c r="G86" s="684"/>
      <c r="H86" s="684"/>
      <c r="I86" s="759"/>
      <c r="J86" s="725"/>
    </row>
    <row r="87" spans="1:10">
      <c r="A87" s="854"/>
      <c r="B87" s="766" t="s">
        <v>23</v>
      </c>
      <c r="C87" s="726" t="s">
        <v>2269</v>
      </c>
      <c r="D87" s="760" t="s">
        <v>262</v>
      </c>
      <c r="E87" s="723" t="s">
        <v>11</v>
      </c>
      <c r="F87" s="729"/>
      <c r="G87" s="684"/>
      <c r="H87" s="684"/>
      <c r="I87" s="759"/>
      <c r="J87" s="725"/>
    </row>
    <row r="88" spans="1:10">
      <c r="A88" s="854"/>
      <c r="B88" s="766" t="s">
        <v>23</v>
      </c>
      <c r="C88" s="726" t="s">
        <v>2268</v>
      </c>
      <c r="D88" s="760" t="s">
        <v>262</v>
      </c>
      <c r="E88" s="723" t="s">
        <v>11</v>
      </c>
      <c r="F88" s="729"/>
      <c r="G88" s="684"/>
      <c r="H88" s="684"/>
      <c r="I88" s="759"/>
      <c r="J88" s="725"/>
    </row>
    <row r="89" spans="1:10">
      <c r="A89" s="854"/>
      <c r="B89" s="766" t="s">
        <v>23</v>
      </c>
      <c r="C89" s="726" t="s">
        <v>2267</v>
      </c>
      <c r="D89" s="760" t="s">
        <v>262</v>
      </c>
      <c r="E89" s="723" t="s">
        <v>11</v>
      </c>
      <c r="F89" s="729"/>
      <c r="G89" s="684"/>
      <c r="H89" s="684"/>
      <c r="I89" s="759"/>
      <c r="J89" s="725"/>
    </row>
    <row r="90" spans="1:10">
      <c r="A90" s="854"/>
      <c r="B90" s="766" t="s">
        <v>23</v>
      </c>
      <c r="C90" s="726" t="s">
        <v>2266</v>
      </c>
      <c r="D90" s="760" t="s">
        <v>262</v>
      </c>
      <c r="E90" s="723" t="s">
        <v>11</v>
      </c>
      <c r="F90" s="729"/>
      <c r="G90" s="684"/>
      <c r="H90" s="684"/>
      <c r="I90" s="759"/>
      <c r="J90" s="725"/>
    </row>
    <row r="91" spans="1:10">
      <c r="A91" s="854"/>
      <c r="B91" s="766" t="s">
        <v>23</v>
      </c>
      <c r="C91" s="726" t="s">
        <v>2265</v>
      </c>
      <c r="D91" s="760" t="s">
        <v>262</v>
      </c>
      <c r="E91" s="723" t="s">
        <v>11</v>
      </c>
      <c r="F91" s="729"/>
      <c r="G91" s="684"/>
      <c r="H91" s="684"/>
      <c r="I91" s="759"/>
      <c r="J91" s="725"/>
    </row>
    <row r="92" spans="1:10">
      <c r="A92" s="854"/>
      <c r="B92" s="766" t="s">
        <v>23</v>
      </c>
      <c r="C92" s="726" t="s">
        <v>2264</v>
      </c>
      <c r="D92" s="760" t="s">
        <v>262</v>
      </c>
      <c r="E92" s="723" t="s">
        <v>11</v>
      </c>
      <c r="F92" s="729"/>
      <c r="G92" s="684"/>
      <c r="H92" s="684"/>
      <c r="I92" s="759"/>
      <c r="J92" s="725"/>
    </row>
    <row r="93" spans="1:10">
      <c r="A93" s="854"/>
      <c r="B93" s="766" t="s">
        <v>23</v>
      </c>
      <c r="C93" s="726" t="s">
        <v>2263</v>
      </c>
      <c r="D93" s="760" t="s">
        <v>262</v>
      </c>
      <c r="E93" s="723" t="s">
        <v>11</v>
      </c>
      <c r="F93" s="729"/>
      <c r="G93" s="684"/>
      <c r="H93" s="684"/>
      <c r="I93" s="759"/>
      <c r="J93" s="725"/>
    </row>
    <row r="94" spans="1:10">
      <c r="A94" s="854"/>
      <c r="B94" s="766" t="s">
        <v>23</v>
      </c>
      <c r="C94" s="726" t="s">
        <v>2262</v>
      </c>
      <c r="D94" s="760" t="s">
        <v>262</v>
      </c>
      <c r="E94" s="723" t="s">
        <v>11</v>
      </c>
      <c r="F94" s="729"/>
      <c r="G94" s="684"/>
      <c r="H94" s="684"/>
      <c r="I94" s="759"/>
      <c r="J94" s="725"/>
    </row>
    <row r="95" spans="1:10">
      <c r="A95" s="854"/>
      <c r="B95" s="766" t="s">
        <v>23</v>
      </c>
      <c r="C95" s="726" t="s">
        <v>2261</v>
      </c>
      <c r="D95" s="760" t="s">
        <v>262</v>
      </c>
      <c r="E95" s="723" t="s">
        <v>11</v>
      </c>
      <c r="F95" s="729"/>
      <c r="G95" s="684"/>
      <c r="H95" s="684"/>
      <c r="I95" s="759"/>
      <c r="J95" s="725"/>
    </row>
    <row r="96" spans="1:10">
      <c r="A96" s="854"/>
      <c r="B96" s="766" t="s">
        <v>23</v>
      </c>
      <c r="C96" s="726" t="s">
        <v>2260</v>
      </c>
      <c r="D96" s="760" t="s">
        <v>262</v>
      </c>
      <c r="E96" s="723" t="s">
        <v>11</v>
      </c>
      <c r="F96" s="729"/>
      <c r="G96" s="684"/>
      <c r="H96" s="684"/>
      <c r="I96" s="759"/>
      <c r="J96" s="725"/>
    </row>
    <row r="97" spans="1:10">
      <c r="A97" s="854"/>
      <c r="B97" s="766" t="s">
        <v>23</v>
      </c>
      <c r="C97" s="726" t="s">
        <v>2259</v>
      </c>
      <c r="D97" s="760" t="s">
        <v>262</v>
      </c>
      <c r="E97" s="723" t="s">
        <v>11</v>
      </c>
      <c r="F97" s="729"/>
      <c r="G97" s="684"/>
      <c r="H97" s="684"/>
      <c r="I97" s="759"/>
      <c r="J97" s="725"/>
    </row>
    <row r="98" spans="1:10">
      <c r="A98" s="854"/>
      <c r="B98" s="766" t="s">
        <v>23</v>
      </c>
      <c r="C98" s="726" t="s">
        <v>3100</v>
      </c>
      <c r="D98" s="760" t="s">
        <v>262</v>
      </c>
      <c r="E98" s="723" t="s">
        <v>11</v>
      </c>
      <c r="F98" s="729"/>
      <c r="G98" s="684"/>
      <c r="H98" s="684"/>
      <c r="I98" s="759"/>
      <c r="J98" s="725"/>
    </row>
    <row r="99" spans="1:10">
      <c r="A99" s="854"/>
      <c r="B99" s="766" t="s">
        <v>23</v>
      </c>
      <c r="C99" s="726" t="s">
        <v>3101</v>
      </c>
      <c r="D99" s="760" t="s">
        <v>262</v>
      </c>
      <c r="E99" s="723" t="s">
        <v>11</v>
      </c>
      <c r="F99" s="729"/>
      <c r="G99" s="684"/>
      <c r="H99" s="684"/>
      <c r="I99" s="759"/>
      <c r="J99" s="725"/>
    </row>
    <row r="100" spans="1:10">
      <c r="A100" s="853"/>
      <c r="B100" s="766" t="s">
        <v>23</v>
      </c>
      <c r="C100" s="726" t="s">
        <v>1919</v>
      </c>
      <c r="D100" s="760" t="s">
        <v>3183</v>
      </c>
      <c r="E100" s="723" t="s">
        <v>11</v>
      </c>
      <c r="F100" s="729"/>
      <c r="G100" s="684"/>
      <c r="H100" s="684"/>
      <c r="I100" s="759"/>
      <c r="J100" s="725"/>
    </row>
    <row r="101" spans="1:10" ht="16.5" customHeight="1">
      <c r="A101" s="863">
        <v>8</v>
      </c>
      <c r="B101" s="766" t="s">
        <v>23</v>
      </c>
      <c r="C101" s="753" t="s">
        <v>3307</v>
      </c>
      <c r="D101" s="760"/>
      <c r="E101" s="723" t="s">
        <v>11</v>
      </c>
      <c r="F101" s="729"/>
      <c r="G101" s="684"/>
      <c r="H101" s="684"/>
      <c r="I101" s="761" t="s">
        <v>3308</v>
      </c>
      <c r="J101" s="725"/>
    </row>
    <row r="102" spans="1:10">
      <c r="A102" s="854"/>
      <c r="B102" s="766" t="s">
        <v>23</v>
      </c>
      <c r="C102" s="726" t="s">
        <v>3106</v>
      </c>
      <c r="D102" s="760" t="s">
        <v>262</v>
      </c>
      <c r="E102" s="723" t="s">
        <v>11</v>
      </c>
      <c r="F102" s="729"/>
      <c r="G102" s="684"/>
      <c r="H102" s="684"/>
      <c r="I102" s="759"/>
      <c r="J102" s="725"/>
    </row>
    <row r="103" spans="1:10">
      <c r="A103" s="854"/>
      <c r="B103" s="766" t="s">
        <v>23</v>
      </c>
      <c r="C103" s="726" t="s">
        <v>3107</v>
      </c>
      <c r="D103" s="760" t="s">
        <v>262</v>
      </c>
      <c r="E103" s="723" t="s">
        <v>11</v>
      </c>
      <c r="F103" s="729"/>
      <c r="G103" s="684"/>
      <c r="H103" s="684"/>
      <c r="I103" s="759"/>
      <c r="J103" s="725"/>
    </row>
    <row r="104" spans="1:10">
      <c r="A104" s="854"/>
      <c r="B104" s="766" t="s">
        <v>23</v>
      </c>
      <c r="C104" s="726" t="s">
        <v>3108</v>
      </c>
      <c r="D104" s="760" t="s">
        <v>3309</v>
      </c>
      <c r="E104" s="723" t="s">
        <v>11</v>
      </c>
      <c r="F104" s="729"/>
      <c r="G104" s="684"/>
      <c r="H104" s="684"/>
      <c r="I104" s="759"/>
      <c r="J104" s="725"/>
    </row>
    <row r="105" spans="1:10">
      <c r="A105" s="854"/>
      <c r="B105" s="766" t="s">
        <v>23</v>
      </c>
      <c r="C105" s="726" t="s">
        <v>3109</v>
      </c>
      <c r="D105" s="760" t="s">
        <v>3300</v>
      </c>
      <c r="E105" s="723" t="s">
        <v>11</v>
      </c>
      <c r="F105" s="729"/>
      <c r="G105" s="684"/>
      <c r="H105" s="684"/>
      <c r="I105" s="759"/>
      <c r="J105" s="725"/>
    </row>
    <row r="106" spans="1:10">
      <c r="A106" s="854"/>
      <c r="B106" s="766" t="s">
        <v>23</v>
      </c>
      <c r="C106" s="726" t="s">
        <v>3110</v>
      </c>
      <c r="D106" s="760" t="s">
        <v>262</v>
      </c>
      <c r="E106" s="723" t="s">
        <v>11</v>
      </c>
      <c r="F106" s="729"/>
      <c r="G106" s="684"/>
      <c r="H106" s="684"/>
      <c r="I106" s="759"/>
      <c r="J106" s="725"/>
    </row>
    <row r="107" spans="1:10">
      <c r="A107" s="854"/>
      <c r="B107" s="766" t="s">
        <v>23</v>
      </c>
      <c r="C107" s="726" t="s">
        <v>3111</v>
      </c>
      <c r="D107" s="760" t="s">
        <v>262</v>
      </c>
      <c r="E107" s="723" t="s">
        <v>11</v>
      </c>
      <c r="F107" s="729"/>
      <c r="G107" s="684"/>
      <c r="H107" s="684"/>
      <c r="I107" s="759"/>
      <c r="J107" s="725"/>
    </row>
    <row r="108" spans="1:10">
      <c r="A108" s="854"/>
      <c r="B108" s="766" t="s">
        <v>23</v>
      </c>
      <c r="C108" s="726" t="s">
        <v>3112</v>
      </c>
      <c r="D108" s="760" t="s">
        <v>3309</v>
      </c>
      <c r="E108" s="723" t="s">
        <v>11</v>
      </c>
      <c r="F108" s="729"/>
      <c r="G108" s="684"/>
      <c r="H108" s="684"/>
      <c r="I108" s="759"/>
      <c r="J108" s="725"/>
    </row>
    <row r="109" spans="1:10">
      <c r="A109" s="854"/>
      <c r="B109" s="766" t="s">
        <v>23</v>
      </c>
      <c r="C109" s="726" t="s">
        <v>3113</v>
      </c>
      <c r="D109" s="760" t="s">
        <v>3300</v>
      </c>
      <c r="E109" s="723" t="s">
        <v>11</v>
      </c>
      <c r="F109" s="729"/>
      <c r="G109" s="684"/>
      <c r="H109" s="684"/>
      <c r="I109" s="759"/>
      <c r="J109" s="725"/>
    </row>
    <row r="110" spans="1:10">
      <c r="A110" s="854"/>
      <c r="B110" s="766" t="s">
        <v>23</v>
      </c>
      <c r="C110" s="726" t="s">
        <v>3114</v>
      </c>
      <c r="D110" s="760" t="s">
        <v>262</v>
      </c>
      <c r="E110" s="723" t="s">
        <v>11</v>
      </c>
      <c r="F110" s="729"/>
      <c r="G110" s="684"/>
      <c r="H110" s="684"/>
      <c r="I110" s="759"/>
      <c r="J110" s="725"/>
    </row>
    <row r="111" spans="1:10">
      <c r="A111" s="854"/>
      <c r="B111" s="766" t="s">
        <v>23</v>
      </c>
      <c r="C111" s="726" t="s">
        <v>3115</v>
      </c>
      <c r="D111" s="760" t="s">
        <v>262</v>
      </c>
      <c r="E111" s="723" t="s">
        <v>11</v>
      </c>
      <c r="F111" s="729"/>
      <c r="G111" s="684"/>
      <c r="H111" s="684"/>
      <c r="I111" s="759"/>
      <c r="J111" s="725"/>
    </row>
    <row r="112" spans="1:10">
      <c r="A112" s="854"/>
      <c r="B112" s="766" t="s">
        <v>23</v>
      </c>
      <c r="C112" s="726" t="s">
        <v>3116</v>
      </c>
      <c r="D112" s="760" t="s">
        <v>262</v>
      </c>
      <c r="E112" s="723" t="s">
        <v>11</v>
      </c>
      <c r="F112" s="729"/>
      <c r="G112" s="684"/>
      <c r="H112" s="684"/>
      <c r="I112" s="759"/>
      <c r="J112" s="725"/>
    </row>
    <row r="113" spans="1:10">
      <c r="A113" s="854"/>
      <c r="B113" s="766" t="s">
        <v>23</v>
      </c>
      <c r="C113" s="726" t="s">
        <v>3117</v>
      </c>
      <c r="D113" s="760" t="s">
        <v>262</v>
      </c>
      <c r="E113" s="723" t="s">
        <v>11</v>
      </c>
      <c r="F113" s="729"/>
      <c r="G113" s="684"/>
      <c r="H113" s="684"/>
      <c r="I113" s="759"/>
      <c r="J113" s="725"/>
    </row>
    <row r="114" spans="1:10">
      <c r="A114" s="854"/>
      <c r="B114" s="766" t="s">
        <v>23</v>
      </c>
      <c r="C114" s="726" t="s">
        <v>3118</v>
      </c>
      <c r="D114" s="760" t="s">
        <v>262</v>
      </c>
      <c r="E114" s="723" t="s">
        <v>11</v>
      </c>
      <c r="F114" s="729"/>
      <c r="G114" s="684"/>
      <c r="H114" s="684"/>
      <c r="I114" s="759"/>
      <c r="J114" s="725"/>
    </row>
    <row r="115" spans="1:10">
      <c r="A115" s="854"/>
      <c r="B115" s="766" t="s">
        <v>23</v>
      </c>
      <c r="C115" s="726" t="s">
        <v>3119</v>
      </c>
      <c r="D115" s="760" t="s">
        <v>262</v>
      </c>
      <c r="E115" s="723" t="s">
        <v>11</v>
      </c>
      <c r="F115" s="729"/>
      <c r="G115" s="684"/>
      <c r="H115" s="684"/>
      <c r="I115" s="759"/>
      <c r="J115" s="725"/>
    </row>
    <row r="116" spans="1:10">
      <c r="A116" s="854"/>
      <c r="B116" s="766" t="s">
        <v>23</v>
      </c>
      <c r="C116" s="726" t="s">
        <v>3120</v>
      </c>
      <c r="D116" s="760" t="s">
        <v>262</v>
      </c>
      <c r="E116" s="723" t="s">
        <v>11</v>
      </c>
      <c r="F116" s="729"/>
      <c r="G116" s="684"/>
      <c r="H116" s="684"/>
      <c r="I116" s="759"/>
      <c r="J116" s="725"/>
    </row>
    <row r="117" spans="1:10">
      <c r="A117" s="854"/>
      <c r="B117" s="766" t="s">
        <v>23</v>
      </c>
      <c r="C117" s="726" t="s">
        <v>3121</v>
      </c>
      <c r="D117" s="760" t="s">
        <v>262</v>
      </c>
      <c r="E117" s="723" t="s">
        <v>11</v>
      </c>
      <c r="F117" s="729"/>
      <c r="G117" s="684"/>
      <c r="H117" s="684"/>
      <c r="I117" s="759"/>
      <c r="J117" s="725"/>
    </row>
    <row r="118" spans="1:10">
      <c r="A118" s="854"/>
      <c r="B118" s="766" t="s">
        <v>23</v>
      </c>
      <c r="C118" s="726" t="s">
        <v>3122</v>
      </c>
      <c r="D118" s="760" t="s">
        <v>262</v>
      </c>
      <c r="E118" s="723" t="s">
        <v>11</v>
      </c>
      <c r="F118" s="729"/>
      <c r="G118" s="684"/>
      <c r="H118" s="684"/>
      <c r="I118" s="759"/>
      <c r="J118" s="725"/>
    </row>
    <row r="119" spans="1:10">
      <c r="A119" s="854"/>
      <c r="B119" s="766" t="s">
        <v>23</v>
      </c>
      <c r="C119" s="726" t="s">
        <v>3123</v>
      </c>
      <c r="D119" s="760" t="s">
        <v>262</v>
      </c>
      <c r="E119" s="723" t="s">
        <v>11</v>
      </c>
      <c r="F119" s="729"/>
      <c r="G119" s="684"/>
      <c r="H119" s="684"/>
      <c r="I119" s="759"/>
      <c r="J119" s="725"/>
    </row>
    <row r="120" spans="1:10">
      <c r="A120" s="854"/>
      <c r="B120" s="766" t="s">
        <v>23</v>
      </c>
      <c r="C120" s="726" t="s">
        <v>3124</v>
      </c>
      <c r="D120" s="760" t="s">
        <v>262</v>
      </c>
      <c r="E120" s="723" t="s">
        <v>11</v>
      </c>
      <c r="F120" s="729"/>
      <c r="G120" s="684"/>
      <c r="H120" s="684"/>
      <c r="I120" s="759"/>
      <c r="J120" s="725"/>
    </row>
    <row r="121" spans="1:10">
      <c r="A121" s="854"/>
      <c r="B121" s="766" t="s">
        <v>23</v>
      </c>
      <c r="C121" s="726" t="s">
        <v>3125</v>
      </c>
      <c r="D121" s="760" t="s">
        <v>262</v>
      </c>
      <c r="E121" s="723" t="s">
        <v>11</v>
      </c>
      <c r="F121" s="729"/>
      <c r="G121" s="684"/>
      <c r="H121" s="684"/>
      <c r="I121" s="759"/>
      <c r="J121" s="725"/>
    </row>
    <row r="122" spans="1:10">
      <c r="A122" s="854"/>
      <c r="B122" s="766" t="s">
        <v>23</v>
      </c>
      <c r="C122" s="726" t="s">
        <v>3126</v>
      </c>
      <c r="D122" s="760" t="s">
        <v>262</v>
      </c>
      <c r="E122" s="723" t="s">
        <v>11</v>
      </c>
      <c r="F122" s="729"/>
      <c r="G122" s="684"/>
      <c r="H122" s="684"/>
      <c r="I122" s="759"/>
      <c r="J122" s="725"/>
    </row>
    <row r="123" spans="1:10">
      <c r="A123" s="854"/>
      <c r="B123" s="766" t="s">
        <v>23</v>
      </c>
      <c r="C123" s="726" t="s">
        <v>3127</v>
      </c>
      <c r="D123" s="760" t="s">
        <v>262</v>
      </c>
      <c r="E123" s="723" t="s">
        <v>11</v>
      </c>
      <c r="F123" s="729"/>
      <c r="G123" s="684"/>
      <c r="H123" s="684"/>
      <c r="I123" s="759"/>
      <c r="J123" s="725"/>
    </row>
    <row r="124" spans="1:10">
      <c r="A124" s="854"/>
      <c r="B124" s="766" t="s">
        <v>23</v>
      </c>
      <c r="C124" s="726" t="s">
        <v>3128</v>
      </c>
      <c r="D124" s="760" t="s">
        <v>262</v>
      </c>
      <c r="E124" s="723" t="s">
        <v>11</v>
      </c>
      <c r="F124" s="729"/>
      <c r="G124" s="684"/>
      <c r="H124" s="684"/>
      <c r="I124" s="759"/>
      <c r="J124" s="725"/>
    </row>
    <row r="125" spans="1:10">
      <c r="A125" s="854"/>
      <c r="B125" s="766" t="s">
        <v>23</v>
      </c>
      <c r="C125" s="726" t="s">
        <v>3129</v>
      </c>
      <c r="D125" s="760" t="s">
        <v>262</v>
      </c>
      <c r="E125" s="723" t="s">
        <v>11</v>
      </c>
      <c r="F125" s="729"/>
      <c r="G125" s="684"/>
      <c r="H125" s="684"/>
      <c r="I125" s="759"/>
      <c r="J125" s="725"/>
    </row>
    <row r="126" spans="1:10">
      <c r="A126" s="854"/>
      <c r="B126" s="766" t="s">
        <v>23</v>
      </c>
      <c r="C126" s="726" t="s">
        <v>3130</v>
      </c>
      <c r="D126" s="760" t="s">
        <v>262</v>
      </c>
      <c r="E126" s="723" t="s">
        <v>11</v>
      </c>
      <c r="F126" s="729"/>
      <c r="G126" s="684"/>
      <c r="H126" s="684"/>
      <c r="I126" s="759"/>
      <c r="J126" s="725"/>
    </row>
    <row r="127" spans="1:10">
      <c r="A127" s="854"/>
      <c r="B127" s="766" t="s">
        <v>23</v>
      </c>
      <c r="C127" s="726" t="s">
        <v>3131</v>
      </c>
      <c r="D127" s="760" t="s">
        <v>262</v>
      </c>
      <c r="E127" s="723" t="s">
        <v>11</v>
      </c>
      <c r="F127" s="729"/>
      <c r="G127" s="684"/>
      <c r="H127" s="684"/>
      <c r="I127" s="759"/>
      <c r="J127" s="725"/>
    </row>
    <row r="128" spans="1:10">
      <c r="A128" s="854"/>
      <c r="B128" s="766" t="s">
        <v>23</v>
      </c>
      <c r="C128" s="726" t="s">
        <v>3132</v>
      </c>
      <c r="D128" s="760" t="s">
        <v>262</v>
      </c>
      <c r="E128" s="723" t="s">
        <v>11</v>
      </c>
      <c r="F128" s="729"/>
      <c r="G128" s="684"/>
      <c r="H128" s="684"/>
      <c r="I128" s="759"/>
      <c r="J128" s="725"/>
    </row>
    <row r="129" spans="1:10">
      <c r="A129" s="854"/>
      <c r="B129" s="766" t="s">
        <v>23</v>
      </c>
      <c r="C129" s="726" t="s">
        <v>3133</v>
      </c>
      <c r="D129" s="760" t="s">
        <v>262</v>
      </c>
      <c r="E129" s="723" t="s">
        <v>11</v>
      </c>
      <c r="F129" s="729"/>
      <c r="G129" s="684"/>
      <c r="H129" s="684"/>
      <c r="I129" s="759"/>
      <c r="J129" s="725"/>
    </row>
    <row r="130" spans="1:10">
      <c r="A130" s="854"/>
      <c r="B130" s="766" t="s">
        <v>23</v>
      </c>
      <c r="C130" s="726" t="s">
        <v>3134</v>
      </c>
      <c r="D130" s="760" t="s">
        <v>262</v>
      </c>
      <c r="E130" s="723" t="s">
        <v>11</v>
      </c>
      <c r="F130" s="729"/>
      <c r="G130" s="684"/>
      <c r="H130" s="684"/>
      <c r="I130" s="759"/>
      <c r="J130" s="725"/>
    </row>
    <row r="131" spans="1:10">
      <c r="A131" s="854"/>
      <c r="B131" s="766" t="s">
        <v>23</v>
      </c>
      <c r="C131" s="726" t="s">
        <v>3135</v>
      </c>
      <c r="D131" s="760" t="s">
        <v>262</v>
      </c>
      <c r="E131" s="723" t="s">
        <v>11</v>
      </c>
      <c r="F131" s="729"/>
      <c r="G131" s="684"/>
      <c r="H131" s="684"/>
      <c r="I131" s="759"/>
      <c r="J131" s="725"/>
    </row>
    <row r="132" spans="1:10">
      <c r="A132" s="854"/>
      <c r="B132" s="766" t="s">
        <v>23</v>
      </c>
      <c r="C132" s="726" t="s">
        <v>3136</v>
      </c>
      <c r="D132" s="760" t="s">
        <v>262</v>
      </c>
      <c r="E132" s="723" t="s">
        <v>11</v>
      </c>
      <c r="F132" s="729"/>
      <c r="G132" s="684"/>
      <c r="H132" s="684"/>
      <c r="I132" s="759"/>
      <c r="J132" s="725"/>
    </row>
    <row r="133" spans="1:10">
      <c r="A133" s="854"/>
      <c r="B133" s="766" t="s">
        <v>23</v>
      </c>
      <c r="C133" s="726" t="s">
        <v>3137</v>
      </c>
      <c r="D133" s="760" t="s">
        <v>262</v>
      </c>
      <c r="E133" s="723" t="s">
        <v>11</v>
      </c>
      <c r="F133" s="729"/>
      <c r="G133" s="684"/>
      <c r="H133" s="684"/>
      <c r="I133" s="759"/>
      <c r="J133" s="725"/>
    </row>
    <row r="134" spans="1:10">
      <c r="A134" s="854"/>
      <c r="B134" s="766" t="s">
        <v>23</v>
      </c>
      <c r="C134" s="726" t="s">
        <v>3138</v>
      </c>
      <c r="D134" s="760" t="s">
        <v>262</v>
      </c>
      <c r="E134" s="723" t="s">
        <v>11</v>
      </c>
      <c r="F134" s="729"/>
      <c r="G134" s="684"/>
      <c r="H134" s="684"/>
      <c r="I134" s="759"/>
      <c r="J134" s="725"/>
    </row>
    <row r="135" spans="1:10">
      <c r="A135" s="854"/>
      <c r="B135" s="766" t="s">
        <v>23</v>
      </c>
      <c r="C135" s="726" t="s">
        <v>3139</v>
      </c>
      <c r="D135" s="760" t="s">
        <v>262</v>
      </c>
      <c r="E135" s="723" t="s">
        <v>11</v>
      </c>
      <c r="F135" s="729"/>
      <c r="G135" s="684"/>
      <c r="H135" s="684"/>
      <c r="I135" s="759"/>
      <c r="J135" s="725"/>
    </row>
    <row r="136" spans="1:10">
      <c r="A136" s="854"/>
      <c r="B136" s="766" t="s">
        <v>23</v>
      </c>
      <c r="C136" s="726" t="s">
        <v>3140</v>
      </c>
      <c r="D136" s="760" t="s">
        <v>262</v>
      </c>
      <c r="E136" s="723" t="s">
        <v>11</v>
      </c>
      <c r="F136" s="729"/>
      <c r="G136" s="684"/>
      <c r="H136" s="684"/>
      <c r="I136" s="759"/>
      <c r="J136" s="725"/>
    </row>
    <row r="137" spans="1:10">
      <c r="A137" s="854"/>
      <c r="B137" s="766" t="s">
        <v>23</v>
      </c>
      <c r="C137" s="726" t="s">
        <v>3310</v>
      </c>
      <c r="D137" s="760" t="s">
        <v>262</v>
      </c>
      <c r="E137" s="723" t="s">
        <v>11</v>
      </c>
      <c r="F137" s="729"/>
      <c r="G137" s="684"/>
      <c r="H137" s="684"/>
      <c r="I137" s="759"/>
      <c r="J137" s="725"/>
    </row>
    <row r="138" spans="1:10">
      <c r="A138" s="854"/>
      <c r="B138" s="766" t="s">
        <v>23</v>
      </c>
      <c r="C138" s="726" t="s">
        <v>3311</v>
      </c>
      <c r="D138" s="760" t="s">
        <v>262</v>
      </c>
      <c r="E138" s="723" t="s">
        <v>11</v>
      </c>
      <c r="F138" s="729"/>
      <c r="G138" s="684"/>
      <c r="H138" s="684"/>
      <c r="I138" s="759"/>
      <c r="J138" s="725"/>
    </row>
    <row r="139" spans="1:10">
      <c r="A139" s="854"/>
      <c r="B139" s="766" t="s">
        <v>23</v>
      </c>
      <c r="C139" s="726" t="s">
        <v>3312</v>
      </c>
      <c r="D139" s="760" t="s">
        <v>262</v>
      </c>
      <c r="E139" s="723" t="s">
        <v>11</v>
      </c>
      <c r="F139" s="729"/>
      <c r="G139" s="684"/>
      <c r="H139" s="684"/>
      <c r="I139" s="759"/>
      <c r="J139" s="725"/>
    </row>
    <row r="140" spans="1:10">
      <c r="A140" s="854"/>
      <c r="B140" s="766" t="s">
        <v>23</v>
      </c>
      <c r="C140" s="726" t="s">
        <v>3313</v>
      </c>
      <c r="D140" s="760" t="s">
        <v>262</v>
      </c>
      <c r="E140" s="723" t="s">
        <v>11</v>
      </c>
      <c r="F140" s="729"/>
      <c r="G140" s="684"/>
      <c r="H140" s="684"/>
      <c r="I140" s="759"/>
      <c r="J140" s="725"/>
    </row>
    <row r="141" spans="1:10">
      <c r="A141" s="854"/>
      <c r="B141" s="766" t="s">
        <v>23</v>
      </c>
      <c r="C141" s="726" t="s">
        <v>3314</v>
      </c>
      <c r="D141" s="760" t="s">
        <v>262</v>
      </c>
      <c r="E141" s="723" t="s">
        <v>11</v>
      </c>
      <c r="F141" s="729"/>
      <c r="G141" s="684"/>
      <c r="H141" s="684"/>
      <c r="I141" s="759"/>
      <c r="J141" s="725"/>
    </row>
    <row r="142" spans="1:10">
      <c r="A142" s="854"/>
      <c r="B142" s="766" t="s">
        <v>23</v>
      </c>
      <c r="C142" s="726" t="s">
        <v>3315</v>
      </c>
      <c r="D142" s="760" t="s">
        <v>262</v>
      </c>
      <c r="E142" s="723" t="s">
        <v>11</v>
      </c>
      <c r="F142" s="729"/>
      <c r="G142" s="684"/>
      <c r="H142" s="684"/>
      <c r="I142" s="759"/>
      <c r="J142" s="725"/>
    </row>
    <row r="143" spans="1:10">
      <c r="A143" s="854"/>
      <c r="B143" s="766" t="s">
        <v>23</v>
      </c>
      <c r="C143" s="726" t="s">
        <v>3316</v>
      </c>
      <c r="D143" s="760" t="s">
        <v>262</v>
      </c>
      <c r="E143" s="723" t="s">
        <v>11</v>
      </c>
      <c r="F143" s="729"/>
      <c r="G143" s="684"/>
      <c r="H143" s="684"/>
      <c r="I143" s="759"/>
      <c r="J143" s="725"/>
    </row>
    <row r="144" spans="1:10">
      <c r="A144" s="854"/>
      <c r="B144" s="766" t="s">
        <v>23</v>
      </c>
      <c r="C144" s="726" t="s">
        <v>3317</v>
      </c>
      <c r="D144" s="760" t="s">
        <v>262</v>
      </c>
      <c r="E144" s="723" t="s">
        <v>11</v>
      </c>
      <c r="F144" s="729"/>
      <c r="G144" s="684"/>
      <c r="H144" s="684"/>
      <c r="I144" s="759"/>
      <c r="J144" s="725"/>
    </row>
    <row r="145" spans="1:10">
      <c r="A145" s="854"/>
      <c r="B145" s="766" t="s">
        <v>23</v>
      </c>
      <c r="C145" s="726" t="s">
        <v>3149</v>
      </c>
      <c r="D145" s="760" t="s">
        <v>262</v>
      </c>
      <c r="E145" s="723" t="s">
        <v>11</v>
      </c>
      <c r="F145" s="729"/>
      <c r="G145" s="684"/>
      <c r="H145" s="684"/>
      <c r="I145" s="759"/>
      <c r="J145" s="725"/>
    </row>
    <row r="146" spans="1:10" ht="16.5" customHeight="1">
      <c r="A146" s="854"/>
      <c r="B146" s="766" t="s">
        <v>23</v>
      </c>
      <c r="C146" s="726" t="s">
        <v>3318</v>
      </c>
      <c r="D146" s="760" t="s">
        <v>262</v>
      </c>
      <c r="E146" s="723" t="s">
        <v>11</v>
      </c>
      <c r="F146" s="731"/>
      <c r="G146" s="728"/>
      <c r="H146" s="732"/>
      <c r="I146" s="732"/>
      <c r="J146" s="725"/>
    </row>
    <row r="147" spans="1:10">
      <c r="A147" s="854"/>
      <c r="B147" s="766" t="s">
        <v>23</v>
      </c>
      <c r="C147" s="726" t="s">
        <v>3319</v>
      </c>
      <c r="D147" s="760" t="s">
        <v>262</v>
      </c>
      <c r="E147" s="723" t="s">
        <v>11</v>
      </c>
      <c r="F147" s="731"/>
      <c r="G147" s="732"/>
      <c r="H147" s="732"/>
      <c r="I147" s="759"/>
      <c r="J147" s="725"/>
    </row>
    <row r="148" spans="1:10" ht="17.25" customHeight="1">
      <c r="A148" s="854"/>
      <c r="B148" s="766" t="s">
        <v>23</v>
      </c>
      <c r="C148" s="726" t="s">
        <v>3320</v>
      </c>
      <c r="D148" s="760" t="s">
        <v>262</v>
      </c>
      <c r="E148" s="723" t="s">
        <v>11</v>
      </c>
      <c r="F148" s="731"/>
      <c r="G148" s="732"/>
      <c r="H148" s="732"/>
      <c r="I148" s="732"/>
      <c r="J148" s="725"/>
    </row>
    <row r="149" spans="1:10">
      <c r="A149" s="854"/>
      <c r="B149" s="766" t="s">
        <v>23</v>
      </c>
      <c r="C149" s="726" t="s">
        <v>3321</v>
      </c>
      <c r="D149" s="760" t="s">
        <v>262</v>
      </c>
      <c r="E149" s="723" t="s">
        <v>11</v>
      </c>
      <c r="F149" s="731"/>
      <c r="G149" s="732"/>
      <c r="H149" s="732"/>
      <c r="I149" s="759"/>
      <c r="J149" s="725"/>
    </row>
    <row r="150" spans="1:10">
      <c r="A150" s="854"/>
      <c r="B150" s="766" t="s">
        <v>23</v>
      </c>
      <c r="C150" s="726" t="s">
        <v>3322</v>
      </c>
      <c r="D150" s="760" t="s">
        <v>262</v>
      </c>
      <c r="E150" s="723" t="s">
        <v>11</v>
      </c>
      <c r="F150" s="731"/>
      <c r="G150" s="732"/>
      <c r="H150" s="732"/>
      <c r="I150" s="761"/>
      <c r="J150" s="725"/>
    </row>
    <row r="151" spans="1:10" ht="15.75" customHeight="1">
      <c r="A151" s="854"/>
      <c r="B151" s="766" t="s">
        <v>23</v>
      </c>
      <c r="C151" s="726" t="s">
        <v>3323</v>
      </c>
      <c r="D151" s="760" t="s">
        <v>262</v>
      </c>
      <c r="E151" s="723" t="s">
        <v>11</v>
      </c>
      <c r="F151" s="729"/>
      <c r="G151" s="732"/>
      <c r="H151" s="732"/>
      <c r="I151" s="759"/>
      <c r="J151" s="725"/>
    </row>
    <row r="152" spans="1:10">
      <c r="A152" s="854"/>
      <c r="B152" s="766" t="s">
        <v>23</v>
      </c>
      <c r="C152" s="726" t="s">
        <v>3324</v>
      </c>
      <c r="D152" s="760" t="s">
        <v>262</v>
      </c>
      <c r="E152" s="723" t="s">
        <v>11</v>
      </c>
      <c r="F152" s="729"/>
      <c r="G152" s="732"/>
      <c r="H152" s="732"/>
      <c r="I152" s="732"/>
      <c r="J152" s="725"/>
    </row>
    <row r="153" spans="1:10">
      <c r="A153" s="854"/>
      <c r="B153" s="766" t="s">
        <v>23</v>
      </c>
      <c r="C153" s="726" t="s">
        <v>3325</v>
      </c>
      <c r="D153" s="760" t="s">
        <v>262</v>
      </c>
      <c r="E153" s="723" t="s">
        <v>11</v>
      </c>
      <c r="F153" s="729"/>
      <c r="G153" s="732"/>
      <c r="H153" s="732"/>
      <c r="I153" s="759"/>
      <c r="J153" s="725"/>
    </row>
    <row r="154" spans="1:10" ht="15.75" customHeight="1">
      <c r="A154" s="854"/>
      <c r="B154" s="766" t="s">
        <v>23</v>
      </c>
      <c r="C154" s="726" t="s">
        <v>3158</v>
      </c>
      <c r="D154" s="760" t="s">
        <v>262</v>
      </c>
      <c r="E154" s="723" t="s">
        <v>11</v>
      </c>
      <c r="F154" s="729"/>
      <c r="G154" s="728"/>
      <c r="H154" s="732"/>
      <c r="I154" s="732"/>
      <c r="J154" s="725"/>
    </row>
    <row r="155" spans="1:10">
      <c r="A155" s="853"/>
      <c r="B155" s="766" t="s">
        <v>23</v>
      </c>
      <c r="C155" s="726" t="s">
        <v>1919</v>
      </c>
      <c r="D155" s="760" t="s">
        <v>3183</v>
      </c>
      <c r="E155" s="723" t="s">
        <v>11</v>
      </c>
      <c r="F155" s="729"/>
      <c r="G155" s="732"/>
      <c r="H155" s="732"/>
      <c r="I155" s="732"/>
      <c r="J155" s="725"/>
    </row>
    <row r="156" spans="1:10">
      <c r="A156" s="863">
        <v>9</v>
      </c>
      <c r="B156" s="766" t="s">
        <v>23</v>
      </c>
      <c r="C156" s="753" t="s">
        <v>3326</v>
      </c>
      <c r="D156" s="760"/>
      <c r="E156" s="723" t="s">
        <v>11</v>
      </c>
      <c r="F156" s="729"/>
      <c r="G156" s="732"/>
      <c r="H156" s="732"/>
      <c r="I156" s="732" t="s">
        <v>2295</v>
      </c>
      <c r="J156" s="725"/>
    </row>
    <row r="157" spans="1:10">
      <c r="A157" s="853"/>
      <c r="B157" s="766" t="s">
        <v>23</v>
      </c>
      <c r="C157" s="726" t="s">
        <v>1919</v>
      </c>
      <c r="D157" s="760" t="s">
        <v>3183</v>
      </c>
      <c r="E157" s="723" t="s">
        <v>11</v>
      </c>
      <c r="F157" s="729"/>
      <c r="G157" s="732"/>
      <c r="H157" s="732"/>
      <c r="I157" s="732"/>
      <c r="J157" s="725"/>
    </row>
    <row r="158" spans="1:10">
      <c r="A158" s="863">
        <v>10</v>
      </c>
      <c r="B158" s="766" t="s">
        <v>23</v>
      </c>
      <c r="C158" s="753" t="s">
        <v>3167</v>
      </c>
      <c r="D158" s="760"/>
      <c r="E158" s="723" t="s">
        <v>11</v>
      </c>
      <c r="F158" s="729"/>
      <c r="G158" s="732"/>
      <c r="H158" s="732"/>
      <c r="I158" s="732" t="s">
        <v>3327</v>
      </c>
      <c r="J158" s="725"/>
    </row>
    <row r="159" spans="1:10">
      <c r="A159" s="853"/>
      <c r="B159" s="766" t="s">
        <v>23</v>
      </c>
      <c r="C159" s="726" t="s">
        <v>1919</v>
      </c>
      <c r="D159" s="760" t="s">
        <v>3183</v>
      </c>
      <c r="E159" s="723" t="s">
        <v>11</v>
      </c>
      <c r="F159" s="729"/>
      <c r="G159" s="732"/>
      <c r="H159" s="732"/>
      <c r="I159" s="732"/>
      <c r="J159" s="725"/>
    </row>
    <row r="160" spans="1:10" ht="16.5" customHeight="1">
      <c r="A160" s="863">
        <v>11</v>
      </c>
      <c r="B160" s="766" t="s">
        <v>23</v>
      </c>
      <c r="C160" s="753" t="s">
        <v>2351</v>
      </c>
      <c r="D160" s="760"/>
      <c r="E160" s="723" t="s">
        <v>11</v>
      </c>
      <c r="F160" s="729"/>
      <c r="G160" s="732" t="s">
        <v>3328</v>
      </c>
      <c r="H160" s="732"/>
      <c r="I160" s="732" t="s">
        <v>2350</v>
      </c>
      <c r="J160" s="725"/>
    </row>
    <row r="161" spans="1:10">
      <c r="A161" s="853"/>
      <c r="B161" s="766" t="s">
        <v>23</v>
      </c>
      <c r="C161" s="726" t="s">
        <v>1919</v>
      </c>
      <c r="D161" s="760" t="s">
        <v>3183</v>
      </c>
      <c r="E161" s="723" t="s">
        <v>11</v>
      </c>
      <c r="F161" s="729"/>
      <c r="G161" s="732"/>
      <c r="H161" s="732"/>
      <c r="I161" s="732"/>
      <c r="J161" s="725"/>
    </row>
    <row r="162" spans="1:10">
      <c r="A162" s="863">
        <v>12</v>
      </c>
      <c r="B162" s="766" t="s">
        <v>23</v>
      </c>
      <c r="C162" s="753" t="s">
        <v>2349</v>
      </c>
      <c r="D162" s="760"/>
      <c r="E162" s="723" t="s">
        <v>11</v>
      </c>
      <c r="F162" s="729"/>
      <c r="G162" s="732"/>
      <c r="H162" s="732"/>
      <c r="I162" s="732" t="s">
        <v>2296</v>
      </c>
      <c r="J162" s="725"/>
    </row>
    <row r="163" spans="1:10" ht="14.25" customHeight="1">
      <c r="A163" s="854"/>
      <c r="B163" s="766" t="s">
        <v>23</v>
      </c>
      <c r="C163" s="726" t="s">
        <v>1942</v>
      </c>
      <c r="D163" s="760" t="s">
        <v>3183</v>
      </c>
      <c r="E163" s="723" t="s">
        <v>11</v>
      </c>
      <c r="F163" s="729"/>
      <c r="G163" s="732"/>
      <c r="H163" s="732"/>
      <c r="I163" s="732"/>
      <c r="J163" s="725"/>
    </row>
    <row r="164" spans="1:10">
      <c r="A164" s="853"/>
      <c r="B164" s="766" t="s">
        <v>23</v>
      </c>
      <c r="C164" s="726" t="s">
        <v>1919</v>
      </c>
      <c r="D164" s="760" t="s">
        <v>3183</v>
      </c>
      <c r="E164" s="723" t="s">
        <v>11</v>
      </c>
      <c r="F164" s="729"/>
      <c r="G164" s="732"/>
      <c r="H164" s="732"/>
      <c r="I164" s="732"/>
      <c r="J164" s="725"/>
    </row>
    <row r="165" spans="1:10">
      <c r="A165" s="863">
        <v>13</v>
      </c>
      <c r="B165" s="766" t="s">
        <v>23</v>
      </c>
      <c r="C165" s="753" t="s">
        <v>3329</v>
      </c>
      <c r="D165" s="760"/>
      <c r="E165" s="723" t="s">
        <v>11</v>
      </c>
      <c r="F165" s="729"/>
      <c r="G165" s="732"/>
      <c r="H165" s="732"/>
      <c r="I165" s="732"/>
      <c r="J165" s="725"/>
    </row>
    <row r="166" spans="1:10">
      <c r="A166" s="854"/>
      <c r="B166" s="766" t="s">
        <v>23</v>
      </c>
      <c r="C166" s="726" t="s">
        <v>2347</v>
      </c>
      <c r="D166" s="760" t="s">
        <v>3330</v>
      </c>
      <c r="E166" s="723" t="s">
        <v>11</v>
      </c>
      <c r="F166" s="729"/>
      <c r="G166" s="732"/>
      <c r="H166" s="732"/>
      <c r="I166" s="759"/>
      <c r="J166" s="725"/>
    </row>
    <row r="167" spans="1:10" ht="16.5" customHeight="1">
      <c r="A167" s="854"/>
      <c r="B167" s="766" t="s">
        <v>23</v>
      </c>
      <c r="C167" s="726" t="s">
        <v>2346</v>
      </c>
      <c r="D167" s="760" t="s">
        <v>3281</v>
      </c>
      <c r="E167" s="723" t="s">
        <v>11</v>
      </c>
      <c r="F167" s="729"/>
      <c r="G167" s="728"/>
      <c r="H167" s="732"/>
      <c r="I167" s="732"/>
      <c r="J167" s="725"/>
    </row>
    <row r="168" spans="1:10">
      <c r="A168" s="853"/>
      <c r="B168" s="766" t="s">
        <v>23</v>
      </c>
      <c r="C168" s="726" t="s">
        <v>1919</v>
      </c>
      <c r="D168" s="760" t="s">
        <v>3183</v>
      </c>
      <c r="E168" s="723" t="s">
        <v>11</v>
      </c>
      <c r="F168" s="729"/>
      <c r="G168" s="732"/>
      <c r="H168" s="732"/>
      <c r="I168" s="732"/>
      <c r="J168" s="725"/>
    </row>
    <row r="169" spans="1:10" ht="21.75" customHeight="1">
      <c r="A169" s="863">
        <v>14</v>
      </c>
      <c r="B169" s="766" t="s">
        <v>23</v>
      </c>
      <c r="C169" s="753" t="s">
        <v>2345</v>
      </c>
      <c r="D169" s="760"/>
      <c r="E169" s="723" t="s">
        <v>11</v>
      </c>
      <c r="F169" s="729"/>
      <c r="G169" s="732"/>
      <c r="H169" s="732"/>
      <c r="I169" s="732" t="s">
        <v>2344</v>
      </c>
      <c r="J169" s="725"/>
    </row>
    <row r="170" spans="1:10">
      <c r="A170" s="854"/>
      <c r="B170" s="766" t="s">
        <v>23</v>
      </c>
      <c r="C170" s="726" t="s">
        <v>1470</v>
      </c>
      <c r="D170" s="760" t="s">
        <v>3331</v>
      </c>
      <c r="E170" s="723" t="s">
        <v>11</v>
      </c>
      <c r="F170" s="729"/>
      <c r="G170" s="732"/>
      <c r="H170" s="732"/>
      <c r="I170" s="732"/>
      <c r="J170" s="725"/>
    </row>
    <row r="171" spans="1:10">
      <c r="A171" s="854"/>
      <c r="B171" s="766" t="s">
        <v>23</v>
      </c>
      <c r="C171" s="726" t="s">
        <v>1471</v>
      </c>
      <c r="D171" s="760" t="s">
        <v>3332</v>
      </c>
      <c r="E171" s="723" t="s">
        <v>11</v>
      </c>
      <c r="F171" s="729"/>
      <c r="G171" s="732"/>
      <c r="H171" s="732"/>
      <c r="I171" s="732"/>
      <c r="J171" s="725"/>
    </row>
    <row r="172" spans="1:10">
      <c r="A172" s="854"/>
      <c r="B172" s="766" t="s">
        <v>23</v>
      </c>
      <c r="C172" s="726" t="s">
        <v>2286</v>
      </c>
      <c r="D172" s="760" t="s">
        <v>262</v>
      </c>
      <c r="E172" s="723" t="s">
        <v>11</v>
      </c>
      <c r="F172" s="729"/>
      <c r="G172" s="732"/>
      <c r="H172" s="732"/>
      <c r="I172" s="732"/>
      <c r="J172" s="725"/>
    </row>
    <row r="173" spans="1:10" ht="17.25" customHeight="1">
      <c r="A173" s="854"/>
      <c r="B173" s="766" t="s">
        <v>23</v>
      </c>
      <c r="C173" s="726" t="s">
        <v>2285</v>
      </c>
      <c r="D173" s="760" t="s">
        <v>262</v>
      </c>
      <c r="E173" s="723" t="s">
        <v>11</v>
      </c>
      <c r="F173" s="729"/>
      <c r="G173" s="732"/>
      <c r="H173" s="732"/>
      <c r="I173" s="732"/>
      <c r="J173" s="725"/>
    </row>
    <row r="174" spans="1:10">
      <c r="A174" s="854"/>
      <c r="B174" s="766" t="s">
        <v>23</v>
      </c>
      <c r="C174" s="726" t="s">
        <v>2284</v>
      </c>
      <c r="D174" s="760" t="s">
        <v>262</v>
      </c>
      <c r="E174" s="723" t="s">
        <v>11</v>
      </c>
      <c r="F174" s="729"/>
      <c r="G174" s="732"/>
      <c r="H174" s="732"/>
      <c r="I174" s="732"/>
      <c r="J174" s="725"/>
    </row>
    <row r="175" spans="1:10">
      <c r="A175" s="854"/>
      <c r="B175" s="766" t="s">
        <v>23</v>
      </c>
      <c r="C175" s="726" t="s">
        <v>2283</v>
      </c>
      <c r="D175" s="760" t="s">
        <v>262</v>
      </c>
      <c r="E175" s="723" t="s">
        <v>11</v>
      </c>
      <c r="F175" s="729"/>
      <c r="G175" s="732"/>
      <c r="H175" s="732"/>
      <c r="I175" s="759"/>
      <c r="J175" s="725"/>
    </row>
    <row r="176" spans="1:10" ht="16.5" customHeight="1">
      <c r="A176" s="854"/>
      <c r="B176" s="766" t="s">
        <v>23</v>
      </c>
      <c r="C176" s="726" t="s">
        <v>2282</v>
      </c>
      <c r="D176" s="760" t="s">
        <v>262</v>
      </c>
      <c r="E176" s="723" t="s">
        <v>11</v>
      </c>
      <c r="F176" s="729"/>
      <c r="G176" s="728"/>
      <c r="H176" s="732"/>
      <c r="I176" s="732"/>
      <c r="J176" s="725"/>
    </row>
    <row r="177" spans="1:10">
      <c r="A177" s="854"/>
      <c r="B177" s="766" t="s">
        <v>23</v>
      </c>
      <c r="C177" s="726" t="s">
        <v>2281</v>
      </c>
      <c r="D177" s="760" t="s">
        <v>262</v>
      </c>
      <c r="E177" s="723" t="s">
        <v>11</v>
      </c>
      <c r="F177" s="729"/>
      <c r="G177" s="732"/>
      <c r="H177" s="732"/>
      <c r="I177" s="732"/>
      <c r="J177" s="725"/>
    </row>
    <row r="178" spans="1:10">
      <c r="A178" s="854"/>
      <c r="B178" s="766" t="s">
        <v>23</v>
      </c>
      <c r="C178" s="726" t="s">
        <v>2280</v>
      </c>
      <c r="D178" s="760" t="s">
        <v>262</v>
      </c>
      <c r="E178" s="723" t="s">
        <v>11</v>
      </c>
      <c r="F178" s="729"/>
      <c r="G178" s="732"/>
      <c r="H178" s="732"/>
      <c r="I178" s="732"/>
      <c r="J178" s="725"/>
    </row>
    <row r="179" spans="1:10">
      <c r="A179" s="854"/>
      <c r="B179" s="766" t="s">
        <v>23</v>
      </c>
      <c r="C179" s="726" t="s">
        <v>2279</v>
      </c>
      <c r="D179" s="760" t="s">
        <v>262</v>
      </c>
      <c r="E179" s="723" t="s">
        <v>11</v>
      </c>
      <c r="F179" s="729"/>
      <c r="G179" s="732"/>
      <c r="H179" s="732"/>
      <c r="I179" s="732"/>
      <c r="J179" s="725"/>
    </row>
    <row r="180" spans="1:10">
      <c r="A180" s="854"/>
      <c r="B180" s="766" t="s">
        <v>23</v>
      </c>
      <c r="C180" s="726" t="s">
        <v>2278</v>
      </c>
      <c r="D180" s="760" t="s">
        <v>262</v>
      </c>
      <c r="E180" s="723" t="s">
        <v>11</v>
      </c>
      <c r="F180" s="729"/>
      <c r="G180" s="732"/>
      <c r="H180" s="732"/>
      <c r="I180" s="732"/>
      <c r="J180" s="725"/>
    </row>
    <row r="181" spans="1:10" ht="18" customHeight="1">
      <c r="A181" s="854"/>
      <c r="B181" s="766" t="s">
        <v>23</v>
      </c>
      <c r="C181" s="726" t="s">
        <v>2277</v>
      </c>
      <c r="D181" s="760" t="s">
        <v>262</v>
      </c>
      <c r="E181" s="723" t="s">
        <v>11</v>
      </c>
      <c r="F181" s="729"/>
      <c r="G181" s="732"/>
      <c r="H181" s="732"/>
      <c r="I181" s="732"/>
      <c r="J181" s="725"/>
    </row>
    <row r="182" spans="1:10">
      <c r="A182" s="854"/>
      <c r="B182" s="766" t="s">
        <v>23</v>
      </c>
      <c r="C182" s="726" t="s">
        <v>2276</v>
      </c>
      <c r="D182" s="760" t="s">
        <v>262</v>
      </c>
      <c r="E182" s="723" t="s">
        <v>11</v>
      </c>
      <c r="F182" s="729"/>
      <c r="G182" s="732"/>
      <c r="H182" s="732"/>
      <c r="I182" s="732"/>
      <c r="J182" s="725"/>
    </row>
    <row r="183" spans="1:10">
      <c r="A183" s="854"/>
      <c r="B183" s="766" t="s">
        <v>23</v>
      </c>
      <c r="C183" s="726" t="s">
        <v>2275</v>
      </c>
      <c r="D183" s="760" t="s">
        <v>262</v>
      </c>
      <c r="E183" s="723" t="s">
        <v>11</v>
      </c>
      <c r="F183" s="729"/>
      <c r="G183" s="732"/>
      <c r="H183" s="732"/>
      <c r="I183" s="759"/>
      <c r="J183" s="725"/>
    </row>
    <row r="184" spans="1:10" ht="18" customHeight="1">
      <c r="A184" s="854"/>
      <c r="B184" s="766" t="s">
        <v>23</v>
      </c>
      <c r="C184" s="726" t="s">
        <v>2274</v>
      </c>
      <c r="D184" s="760" t="s">
        <v>262</v>
      </c>
      <c r="E184" s="723" t="s">
        <v>11</v>
      </c>
      <c r="F184" s="729"/>
      <c r="G184" s="728"/>
      <c r="H184" s="732"/>
      <c r="I184" s="732"/>
      <c r="J184" s="725"/>
    </row>
    <row r="185" spans="1:10">
      <c r="A185" s="854"/>
      <c r="B185" s="766" t="s">
        <v>23</v>
      </c>
      <c r="C185" s="726" t="s">
        <v>3098</v>
      </c>
      <c r="D185" s="760" t="s">
        <v>262</v>
      </c>
      <c r="E185" s="723" t="s">
        <v>11</v>
      </c>
      <c r="F185" s="729"/>
      <c r="G185" s="732"/>
      <c r="H185" s="732"/>
      <c r="I185" s="732"/>
      <c r="J185" s="725"/>
    </row>
    <row r="186" spans="1:10">
      <c r="A186" s="854"/>
      <c r="B186" s="766" t="s">
        <v>23</v>
      </c>
      <c r="C186" s="726" t="s">
        <v>3099</v>
      </c>
      <c r="D186" s="760" t="s">
        <v>262</v>
      </c>
      <c r="E186" s="723" t="s">
        <v>11</v>
      </c>
      <c r="F186" s="729"/>
      <c r="G186" s="732"/>
      <c r="H186" s="732"/>
      <c r="I186" s="732"/>
      <c r="J186" s="725"/>
    </row>
    <row r="187" spans="1:10">
      <c r="A187" s="853"/>
      <c r="B187" s="766" t="s">
        <v>23</v>
      </c>
      <c r="C187" s="726" t="s">
        <v>1919</v>
      </c>
      <c r="D187" s="760" t="s">
        <v>3183</v>
      </c>
      <c r="E187" s="723" t="s">
        <v>11</v>
      </c>
      <c r="F187" s="729"/>
      <c r="G187" s="732"/>
      <c r="H187" s="732"/>
      <c r="I187" s="732"/>
      <c r="J187" s="725"/>
    </row>
    <row r="188" spans="1:10">
      <c r="A188" s="863">
        <v>15</v>
      </c>
      <c r="B188" s="766" t="s">
        <v>23</v>
      </c>
      <c r="C188" s="753" t="s">
        <v>2343</v>
      </c>
      <c r="D188" s="760"/>
      <c r="E188" s="723" t="s">
        <v>11</v>
      </c>
      <c r="F188" s="729"/>
      <c r="G188" s="732"/>
      <c r="H188" s="732"/>
      <c r="I188" s="732" t="s">
        <v>3190</v>
      </c>
      <c r="J188" s="725"/>
    </row>
    <row r="189" spans="1:10">
      <c r="A189" s="854"/>
      <c r="B189" s="766" t="s">
        <v>23</v>
      </c>
      <c r="C189" s="726" t="s">
        <v>1470</v>
      </c>
      <c r="D189" s="760" t="s">
        <v>3331</v>
      </c>
      <c r="E189" s="723" t="s">
        <v>11</v>
      </c>
      <c r="F189" s="729"/>
      <c r="G189" s="732"/>
      <c r="H189" s="732"/>
      <c r="I189" s="732"/>
      <c r="J189" s="725"/>
    </row>
    <row r="190" spans="1:10" ht="19.5" customHeight="1">
      <c r="A190" s="854"/>
      <c r="B190" s="766" t="s">
        <v>23</v>
      </c>
      <c r="C190" s="726" t="s">
        <v>1471</v>
      </c>
      <c r="D190" s="760" t="s">
        <v>3332</v>
      </c>
      <c r="E190" s="723" t="s">
        <v>11</v>
      </c>
      <c r="F190" s="729"/>
      <c r="G190" s="732"/>
      <c r="H190" s="732"/>
      <c r="I190" s="732"/>
      <c r="J190" s="725"/>
    </row>
    <row r="191" spans="1:10">
      <c r="A191" s="854"/>
      <c r="B191" s="766" t="s">
        <v>23</v>
      </c>
      <c r="C191" s="726" t="s">
        <v>2286</v>
      </c>
      <c r="D191" s="760" t="s">
        <v>262</v>
      </c>
      <c r="E191" s="723" t="s">
        <v>11</v>
      </c>
      <c r="F191" s="729"/>
      <c r="G191" s="732"/>
      <c r="H191" s="732"/>
      <c r="I191" s="732"/>
      <c r="J191" s="725"/>
    </row>
    <row r="192" spans="1:10">
      <c r="A192" s="854"/>
      <c r="B192" s="766" t="s">
        <v>23</v>
      </c>
      <c r="C192" s="726" t="s">
        <v>2285</v>
      </c>
      <c r="D192" s="760" t="s">
        <v>262</v>
      </c>
      <c r="E192" s="723" t="s">
        <v>11</v>
      </c>
      <c r="F192" s="729"/>
      <c r="G192" s="732"/>
      <c r="H192" s="732"/>
      <c r="I192" s="759"/>
      <c r="J192" s="725"/>
    </row>
    <row r="193" spans="1:10" ht="17.25" customHeight="1">
      <c r="A193" s="854"/>
      <c r="B193" s="766" t="s">
        <v>23</v>
      </c>
      <c r="C193" s="726" t="s">
        <v>2284</v>
      </c>
      <c r="D193" s="760" t="s">
        <v>262</v>
      </c>
      <c r="E193" s="723" t="s">
        <v>11</v>
      </c>
      <c r="F193" s="729"/>
      <c r="G193" s="728"/>
      <c r="H193" s="732"/>
      <c r="I193" s="732"/>
      <c r="J193" s="725"/>
    </row>
    <row r="194" spans="1:10">
      <c r="A194" s="854"/>
      <c r="B194" s="766" t="s">
        <v>23</v>
      </c>
      <c r="C194" s="726" t="s">
        <v>2283</v>
      </c>
      <c r="D194" s="760" t="s">
        <v>262</v>
      </c>
      <c r="E194" s="723" t="s">
        <v>11</v>
      </c>
      <c r="F194" s="729"/>
      <c r="G194" s="732"/>
      <c r="H194" s="732"/>
      <c r="I194" s="732"/>
      <c r="J194" s="725"/>
    </row>
    <row r="195" spans="1:10">
      <c r="A195" s="854"/>
      <c r="B195" s="766" t="s">
        <v>23</v>
      </c>
      <c r="C195" s="726" t="s">
        <v>2282</v>
      </c>
      <c r="D195" s="760" t="s">
        <v>262</v>
      </c>
      <c r="E195" s="723" t="s">
        <v>11</v>
      </c>
      <c r="F195" s="729"/>
      <c r="G195" s="732"/>
      <c r="H195" s="732"/>
      <c r="I195" s="732"/>
      <c r="J195" s="725"/>
    </row>
    <row r="196" spans="1:10">
      <c r="A196" s="854"/>
      <c r="B196" s="766" t="s">
        <v>23</v>
      </c>
      <c r="C196" s="726" t="s">
        <v>2281</v>
      </c>
      <c r="D196" s="760" t="s">
        <v>262</v>
      </c>
      <c r="E196" s="723" t="s">
        <v>11</v>
      </c>
      <c r="F196" s="729"/>
      <c r="G196" s="732"/>
      <c r="H196" s="732"/>
      <c r="I196" s="732"/>
      <c r="J196" s="725"/>
    </row>
    <row r="197" spans="1:10">
      <c r="A197" s="854"/>
      <c r="B197" s="766" t="s">
        <v>23</v>
      </c>
      <c r="C197" s="726" t="s">
        <v>2280</v>
      </c>
      <c r="D197" s="760" t="s">
        <v>262</v>
      </c>
      <c r="E197" s="723" t="s">
        <v>11</v>
      </c>
      <c r="F197" s="729"/>
      <c r="G197" s="732"/>
      <c r="H197" s="732"/>
      <c r="I197" s="732"/>
      <c r="J197" s="725"/>
    </row>
    <row r="198" spans="1:10">
      <c r="A198" s="854"/>
      <c r="B198" s="766" t="s">
        <v>23</v>
      </c>
      <c r="C198" s="726" t="s">
        <v>2279</v>
      </c>
      <c r="D198" s="760" t="s">
        <v>262</v>
      </c>
      <c r="E198" s="723" t="s">
        <v>11</v>
      </c>
      <c r="F198" s="729"/>
      <c r="G198" s="732"/>
      <c r="H198" s="732"/>
      <c r="I198" s="732"/>
      <c r="J198" s="725"/>
    </row>
    <row r="199" spans="1:10">
      <c r="A199" s="854"/>
      <c r="B199" s="766" t="s">
        <v>23</v>
      </c>
      <c r="C199" s="726" t="s">
        <v>2278</v>
      </c>
      <c r="D199" s="760" t="s">
        <v>262</v>
      </c>
      <c r="E199" s="723" t="s">
        <v>11</v>
      </c>
      <c r="F199" s="729"/>
      <c r="G199" s="732"/>
      <c r="H199" s="732"/>
      <c r="I199" s="732"/>
      <c r="J199" s="725"/>
    </row>
    <row r="200" spans="1:10">
      <c r="A200" s="854"/>
      <c r="B200" s="766" t="s">
        <v>23</v>
      </c>
      <c r="C200" s="726" t="s">
        <v>2277</v>
      </c>
      <c r="D200" s="760" t="s">
        <v>262</v>
      </c>
      <c r="E200" s="723" t="s">
        <v>11</v>
      </c>
      <c r="F200" s="729"/>
      <c r="G200" s="732"/>
      <c r="H200" s="732"/>
      <c r="I200" s="732"/>
      <c r="J200" s="725"/>
    </row>
    <row r="201" spans="1:10">
      <c r="A201" s="854"/>
      <c r="B201" s="766" t="s">
        <v>23</v>
      </c>
      <c r="C201" s="726" t="s">
        <v>2276</v>
      </c>
      <c r="D201" s="760" t="s">
        <v>262</v>
      </c>
      <c r="E201" s="723" t="s">
        <v>11</v>
      </c>
      <c r="F201" s="729"/>
      <c r="G201" s="732"/>
      <c r="H201" s="732"/>
      <c r="I201" s="732"/>
      <c r="J201" s="725"/>
    </row>
    <row r="202" spans="1:10">
      <c r="A202" s="854"/>
      <c r="B202" s="766" t="s">
        <v>23</v>
      </c>
      <c r="C202" s="726" t="s">
        <v>2275</v>
      </c>
      <c r="D202" s="760" t="s">
        <v>262</v>
      </c>
      <c r="E202" s="723" t="s">
        <v>11</v>
      </c>
      <c r="F202" s="729"/>
      <c r="G202" s="732"/>
      <c r="H202" s="732"/>
      <c r="I202" s="732"/>
      <c r="J202" s="725"/>
    </row>
    <row r="203" spans="1:10">
      <c r="A203" s="854"/>
      <c r="B203" s="766" t="s">
        <v>23</v>
      </c>
      <c r="C203" s="726" t="s">
        <v>2274</v>
      </c>
      <c r="D203" s="760" t="s">
        <v>262</v>
      </c>
      <c r="E203" s="723" t="s">
        <v>11</v>
      </c>
      <c r="F203" s="729"/>
      <c r="G203" s="732"/>
      <c r="H203" s="732"/>
      <c r="I203" s="732"/>
      <c r="J203" s="725"/>
    </row>
    <row r="204" spans="1:10">
      <c r="A204" s="854"/>
      <c r="B204" s="766" t="s">
        <v>23</v>
      </c>
      <c r="C204" s="726" t="s">
        <v>3098</v>
      </c>
      <c r="D204" s="760" t="s">
        <v>262</v>
      </c>
      <c r="E204" s="723" t="s">
        <v>11</v>
      </c>
      <c r="F204" s="729"/>
      <c r="G204" s="732"/>
      <c r="H204" s="732"/>
      <c r="I204" s="732"/>
      <c r="J204" s="725"/>
    </row>
    <row r="205" spans="1:10">
      <c r="A205" s="854"/>
      <c r="B205" s="766" t="s">
        <v>23</v>
      </c>
      <c r="C205" s="726" t="s">
        <v>3099</v>
      </c>
      <c r="D205" s="760" t="s">
        <v>262</v>
      </c>
      <c r="E205" s="723" t="s">
        <v>11</v>
      </c>
      <c r="F205" s="729"/>
      <c r="G205" s="732"/>
      <c r="H205" s="732"/>
      <c r="I205" s="732"/>
      <c r="J205" s="725"/>
    </row>
    <row r="206" spans="1:10">
      <c r="A206" s="853"/>
      <c r="B206" s="766" t="s">
        <v>23</v>
      </c>
      <c r="C206" s="726" t="s">
        <v>1919</v>
      </c>
      <c r="D206" s="760" t="s">
        <v>3183</v>
      </c>
      <c r="E206" s="723" t="s">
        <v>11</v>
      </c>
      <c r="F206" s="729"/>
      <c r="G206" s="732"/>
      <c r="H206" s="732"/>
      <c r="I206" s="732"/>
      <c r="J206" s="725"/>
    </row>
    <row r="207" spans="1:10" ht="17.25" customHeight="1">
      <c r="A207" s="863">
        <v>16</v>
      </c>
      <c r="B207" s="766" t="s">
        <v>23</v>
      </c>
      <c r="C207" s="753" t="s">
        <v>2342</v>
      </c>
      <c r="D207" s="760"/>
      <c r="E207" s="723" t="s">
        <v>11</v>
      </c>
      <c r="F207" s="729"/>
      <c r="G207" s="732"/>
      <c r="H207" s="732"/>
      <c r="I207" s="732" t="s">
        <v>3333</v>
      </c>
      <c r="J207" s="725"/>
    </row>
    <row r="208" spans="1:10">
      <c r="A208" s="854"/>
      <c r="B208" s="766" t="s">
        <v>23</v>
      </c>
      <c r="C208" s="726" t="s">
        <v>3110</v>
      </c>
      <c r="D208" s="760" t="s">
        <v>262</v>
      </c>
      <c r="E208" s="723" t="s">
        <v>11</v>
      </c>
      <c r="F208" s="729"/>
      <c r="G208" s="732"/>
      <c r="H208" s="732"/>
      <c r="I208" s="732"/>
      <c r="J208" s="725"/>
    </row>
    <row r="209" spans="1:10">
      <c r="A209" s="854"/>
      <c r="B209" s="766" t="s">
        <v>23</v>
      </c>
      <c r="C209" s="726" t="s">
        <v>3111</v>
      </c>
      <c r="D209" s="760" t="s">
        <v>262</v>
      </c>
      <c r="E209" s="723" t="s">
        <v>11</v>
      </c>
      <c r="F209" s="729"/>
      <c r="G209" s="732"/>
      <c r="H209" s="732"/>
      <c r="I209" s="732"/>
      <c r="J209" s="725"/>
    </row>
    <row r="210" spans="1:10">
      <c r="A210" s="854"/>
      <c r="B210" s="766" t="s">
        <v>23</v>
      </c>
      <c r="C210" s="726" t="s">
        <v>3112</v>
      </c>
      <c r="D210" s="760" t="s">
        <v>3334</v>
      </c>
      <c r="E210" s="723" t="s">
        <v>11</v>
      </c>
      <c r="F210" s="729"/>
      <c r="G210" s="732"/>
      <c r="H210" s="732"/>
      <c r="I210" s="732"/>
      <c r="J210" s="725"/>
    </row>
    <row r="211" spans="1:10">
      <c r="A211" s="854"/>
      <c r="B211" s="766" t="s">
        <v>23</v>
      </c>
      <c r="C211" s="726" t="s">
        <v>3113</v>
      </c>
      <c r="D211" s="760" t="s">
        <v>3330</v>
      </c>
      <c r="E211" s="723" t="s">
        <v>11</v>
      </c>
      <c r="F211" s="729"/>
      <c r="G211" s="732"/>
      <c r="H211" s="732"/>
      <c r="I211" s="732"/>
      <c r="J211" s="725"/>
    </row>
    <row r="212" spans="1:10">
      <c r="A212" s="854"/>
      <c r="B212" s="766" t="s">
        <v>23</v>
      </c>
      <c r="C212" s="726" t="s">
        <v>3335</v>
      </c>
      <c r="D212" s="760" t="s">
        <v>262</v>
      </c>
      <c r="E212" s="723" t="s">
        <v>11</v>
      </c>
      <c r="F212" s="729"/>
      <c r="G212" s="732"/>
      <c r="H212" s="732"/>
      <c r="I212" s="732"/>
      <c r="J212" s="725"/>
    </row>
    <row r="213" spans="1:10">
      <c r="A213" s="854"/>
      <c r="B213" s="766" t="s">
        <v>23</v>
      </c>
      <c r="C213" s="726" t="s">
        <v>3336</v>
      </c>
      <c r="D213" s="760" t="s">
        <v>262</v>
      </c>
      <c r="E213" s="723" t="s">
        <v>11</v>
      </c>
      <c r="F213" s="729"/>
      <c r="G213" s="732"/>
      <c r="H213" s="732"/>
      <c r="I213" s="732"/>
      <c r="J213" s="725"/>
    </row>
    <row r="214" spans="1:10">
      <c r="A214" s="854"/>
      <c r="B214" s="766" t="s">
        <v>23</v>
      </c>
      <c r="C214" s="726" t="s">
        <v>3337</v>
      </c>
      <c r="D214" s="760" t="s">
        <v>262</v>
      </c>
      <c r="E214" s="723" t="s">
        <v>11</v>
      </c>
      <c r="F214" s="729"/>
      <c r="G214" s="732"/>
      <c r="H214" s="732"/>
      <c r="I214" s="732"/>
      <c r="J214" s="725"/>
    </row>
    <row r="215" spans="1:10">
      <c r="A215" s="854"/>
      <c r="B215" s="766" t="s">
        <v>23</v>
      </c>
      <c r="C215" s="726" t="s">
        <v>3338</v>
      </c>
      <c r="D215" s="760" t="s">
        <v>262</v>
      </c>
      <c r="E215" s="723" t="s">
        <v>11</v>
      </c>
      <c r="F215" s="729"/>
      <c r="G215" s="732"/>
      <c r="H215" s="732"/>
      <c r="I215" s="732"/>
      <c r="J215" s="725"/>
    </row>
    <row r="216" spans="1:10">
      <c r="A216" s="854"/>
      <c r="B216" s="766" t="s">
        <v>23</v>
      </c>
      <c r="C216" s="726" t="s">
        <v>3339</v>
      </c>
      <c r="D216" s="760" t="s">
        <v>262</v>
      </c>
      <c r="E216" s="723" t="s">
        <v>11</v>
      </c>
      <c r="F216" s="729"/>
      <c r="G216" s="732"/>
      <c r="H216" s="732"/>
      <c r="I216" s="732"/>
      <c r="J216" s="725"/>
    </row>
    <row r="217" spans="1:10">
      <c r="A217" s="854"/>
      <c r="B217" s="766" t="s">
        <v>23</v>
      </c>
      <c r="C217" s="726" t="s">
        <v>3340</v>
      </c>
      <c r="D217" s="760" t="s">
        <v>262</v>
      </c>
      <c r="E217" s="723" t="s">
        <v>11</v>
      </c>
      <c r="F217" s="729"/>
      <c r="G217" s="732"/>
      <c r="H217" s="732"/>
      <c r="I217" s="732"/>
      <c r="J217" s="725"/>
    </row>
    <row r="218" spans="1:10">
      <c r="A218" s="854"/>
      <c r="B218" s="766" t="s">
        <v>23</v>
      </c>
      <c r="C218" s="726" t="s">
        <v>3341</v>
      </c>
      <c r="D218" s="760" t="s">
        <v>262</v>
      </c>
      <c r="E218" s="723" t="s">
        <v>11</v>
      </c>
      <c r="F218" s="729"/>
      <c r="G218" s="732"/>
      <c r="H218" s="732"/>
      <c r="I218" s="732"/>
      <c r="J218" s="725"/>
    </row>
    <row r="219" spans="1:10">
      <c r="A219" s="854"/>
      <c r="B219" s="766" t="s">
        <v>23</v>
      </c>
      <c r="C219" s="726" t="s">
        <v>3342</v>
      </c>
      <c r="D219" s="760" t="s">
        <v>262</v>
      </c>
      <c r="E219" s="723" t="s">
        <v>11</v>
      </c>
      <c r="F219" s="729"/>
      <c r="G219" s="732"/>
      <c r="H219" s="732"/>
      <c r="I219" s="732"/>
      <c r="J219" s="725"/>
    </row>
    <row r="220" spans="1:10">
      <c r="A220" s="854"/>
      <c r="B220" s="766" t="s">
        <v>23</v>
      </c>
      <c r="C220" s="726" t="s">
        <v>3343</v>
      </c>
      <c r="D220" s="760" t="s">
        <v>262</v>
      </c>
      <c r="E220" s="723" t="s">
        <v>11</v>
      </c>
      <c r="F220" s="729"/>
      <c r="G220" s="732"/>
      <c r="H220" s="732"/>
      <c r="I220" s="732"/>
      <c r="J220" s="725"/>
    </row>
    <row r="221" spans="1:10">
      <c r="A221" s="854"/>
      <c r="B221" s="766" t="s">
        <v>23</v>
      </c>
      <c r="C221" s="726" t="s">
        <v>3344</v>
      </c>
      <c r="D221" s="760" t="s">
        <v>262</v>
      </c>
      <c r="E221" s="723" t="s">
        <v>11</v>
      </c>
      <c r="F221" s="729"/>
      <c r="G221" s="732"/>
      <c r="H221" s="732"/>
      <c r="I221" s="732"/>
      <c r="J221" s="725"/>
    </row>
    <row r="222" spans="1:10">
      <c r="A222" s="854"/>
      <c r="B222" s="766" t="s">
        <v>23</v>
      </c>
      <c r="C222" s="726" t="s">
        <v>3345</v>
      </c>
      <c r="D222" s="760" t="s">
        <v>262</v>
      </c>
      <c r="E222" s="723" t="s">
        <v>11</v>
      </c>
      <c r="F222" s="729"/>
      <c r="G222" s="732"/>
      <c r="H222" s="732"/>
      <c r="I222" s="732"/>
      <c r="J222" s="725"/>
    </row>
    <row r="223" spans="1:10">
      <c r="A223" s="854"/>
      <c r="B223" s="766" t="s">
        <v>23</v>
      </c>
      <c r="C223" s="726" t="s">
        <v>3346</v>
      </c>
      <c r="D223" s="760" t="s">
        <v>262</v>
      </c>
      <c r="E223" s="723" t="s">
        <v>11</v>
      </c>
      <c r="F223" s="729"/>
      <c r="G223" s="732"/>
      <c r="H223" s="732"/>
      <c r="I223" s="732"/>
      <c r="J223" s="725"/>
    </row>
    <row r="224" spans="1:10">
      <c r="A224" s="854"/>
      <c r="B224" s="766" t="s">
        <v>23</v>
      </c>
      <c r="C224" s="726" t="s">
        <v>3347</v>
      </c>
      <c r="D224" s="760" t="s">
        <v>262</v>
      </c>
      <c r="E224" s="723" t="s">
        <v>11</v>
      </c>
      <c r="F224" s="729"/>
      <c r="G224" s="732"/>
      <c r="H224" s="732"/>
      <c r="I224" s="732"/>
      <c r="J224" s="725"/>
    </row>
    <row r="225" spans="1:10">
      <c r="A225" s="854"/>
      <c r="B225" s="766" t="s">
        <v>23</v>
      </c>
      <c r="C225" s="726" t="s">
        <v>3348</v>
      </c>
      <c r="D225" s="760" t="s">
        <v>262</v>
      </c>
      <c r="E225" s="723" t="s">
        <v>11</v>
      </c>
      <c r="F225" s="729"/>
      <c r="G225" s="732"/>
      <c r="H225" s="732"/>
      <c r="I225" s="732"/>
      <c r="J225" s="725"/>
    </row>
    <row r="226" spans="1:10">
      <c r="A226" s="854"/>
      <c r="B226" s="766" t="s">
        <v>23</v>
      </c>
      <c r="C226" s="726" t="s">
        <v>3349</v>
      </c>
      <c r="D226" s="760" t="s">
        <v>262</v>
      </c>
      <c r="E226" s="723" t="s">
        <v>11</v>
      </c>
      <c r="F226" s="729"/>
      <c r="G226" s="732"/>
      <c r="H226" s="732"/>
      <c r="I226" s="732"/>
      <c r="J226" s="725"/>
    </row>
    <row r="227" spans="1:10">
      <c r="A227" s="854"/>
      <c r="B227" s="766" t="s">
        <v>23</v>
      </c>
      <c r="C227" s="726" t="s">
        <v>3350</v>
      </c>
      <c r="D227" s="760" t="s">
        <v>262</v>
      </c>
      <c r="E227" s="723" t="s">
        <v>11</v>
      </c>
      <c r="F227" s="729"/>
      <c r="G227" s="732"/>
      <c r="H227" s="732"/>
      <c r="I227" s="732"/>
      <c r="J227" s="725"/>
    </row>
    <row r="228" spans="1:10">
      <c r="A228" s="854"/>
      <c r="B228" s="766" t="s">
        <v>23</v>
      </c>
      <c r="C228" s="726" t="s">
        <v>3351</v>
      </c>
      <c r="D228" s="760" t="s">
        <v>262</v>
      </c>
      <c r="E228" s="723" t="s">
        <v>11</v>
      </c>
      <c r="F228" s="729"/>
      <c r="G228" s="732"/>
      <c r="H228" s="732"/>
      <c r="I228" s="732"/>
      <c r="J228" s="725"/>
    </row>
    <row r="229" spans="1:10">
      <c r="A229" s="854"/>
      <c r="B229" s="766" t="s">
        <v>23</v>
      </c>
      <c r="C229" s="726" t="s">
        <v>3352</v>
      </c>
      <c r="D229" s="760" t="s">
        <v>262</v>
      </c>
      <c r="E229" s="723" t="s">
        <v>11</v>
      </c>
      <c r="F229" s="729"/>
      <c r="G229" s="732"/>
      <c r="H229" s="732"/>
      <c r="I229" s="732"/>
      <c r="J229" s="725"/>
    </row>
    <row r="230" spans="1:10">
      <c r="A230" s="854"/>
      <c r="B230" s="766" t="s">
        <v>23</v>
      </c>
      <c r="C230" s="726" t="s">
        <v>3353</v>
      </c>
      <c r="D230" s="760" t="s">
        <v>262</v>
      </c>
      <c r="E230" s="723" t="s">
        <v>11</v>
      </c>
      <c r="F230" s="729"/>
      <c r="G230" s="732"/>
      <c r="H230" s="732"/>
      <c r="I230" s="732"/>
      <c r="J230" s="725"/>
    </row>
    <row r="231" spans="1:10">
      <c r="A231" s="854"/>
      <c r="B231" s="766" t="s">
        <v>23</v>
      </c>
      <c r="C231" s="726" t="s">
        <v>3354</v>
      </c>
      <c r="D231" s="760" t="s">
        <v>262</v>
      </c>
      <c r="E231" s="723" t="s">
        <v>11</v>
      </c>
      <c r="F231" s="729"/>
      <c r="G231" s="732"/>
      <c r="H231" s="732"/>
      <c r="I231" s="732"/>
      <c r="J231" s="725"/>
    </row>
    <row r="232" spans="1:10">
      <c r="A232" s="854"/>
      <c r="B232" s="766" t="s">
        <v>23</v>
      </c>
      <c r="C232" s="726" t="s">
        <v>3355</v>
      </c>
      <c r="D232" s="760" t="s">
        <v>262</v>
      </c>
      <c r="E232" s="723" t="s">
        <v>11</v>
      </c>
      <c r="F232" s="729"/>
      <c r="G232" s="732"/>
      <c r="H232" s="732"/>
      <c r="I232" s="732"/>
      <c r="J232" s="725"/>
    </row>
    <row r="233" spans="1:10">
      <c r="A233" s="854"/>
      <c r="B233" s="766" t="s">
        <v>23</v>
      </c>
      <c r="C233" s="726" t="s">
        <v>3356</v>
      </c>
      <c r="D233" s="760" t="s">
        <v>262</v>
      </c>
      <c r="E233" s="723" t="s">
        <v>11</v>
      </c>
      <c r="F233" s="729"/>
      <c r="G233" s="732"/>
      <c r="H233" s="732"/>
      <c r="I233" s="732"/>
      <c r="J233" s="725"/>
    </row>
    <row r="234" spans="1:10">
      <c r="A234" s="854"/>
      <c r="B234" s="766" t="s">
        <v>23</v>
      </c>
      <c r="C234" s="726" t="s">
        <v>3357</v>
      </c>
      <c r="D234" s="760" t="s">
        <v>262</v>
      </c>
      <c r="E234" s="723" t="s">
        <v>11</v>
      </c>
      <c r="F234" s="729"/>
      <c r="G234" s="732"/>
      <c r="H234" s="732"/>
      <c r="I234" s="732"/>
      <c r="J234" s="725"/>
    </row>
    <row r="235" spans="1:10">
      <c r="A235" s="854"/>
      <c r="B235" s="766" t="s">
        <v>23</v>
      </c>
      <c r="C235" s="726" t="s">
        <v>3358</v>
      </c>
      <c r="D235" s="760" t="s">
        <v>262</v>
      </c>
      <c r="E235" s="723" t="s">
        <v>11</v>
      </c>
      <c r="F235" s="729"/>
      <c r="G235" s="732"/>
      <c r="H235" s="732"/>
      <c r="I235" s="732"/>
      <c r="J235" s="725"/>
    </row>
    <row r="236" spans="1:10">
      <c r="A236" s="854"/>
      <c r="B236" s="766" t="s">
        <v>23</v>
      </c>
      <c r="C236" s="726" t="s">
        <v>3359</v>
      </c>
      <c r="D236" s="760" t="s">
        <v>262</v>
      </c>
      <c r="E236" s="723" t="s">
        <v>11</v>
      </c>
      <c r="F236" s="729"/>
      <c r="G236" s="732"/>
      <c r="H236" s="732"/>
      <c r="I236" s="732"/>
      <c r="J236" s="725"/>
    </row>
    <row r="237" spans="1:10">
      <c r="A237" s="854"/>
      <c r="B237" s="766" t="s">
        <v>23</v>
      </c>
      <c r="C237" s="726" t="s">
        <v>3360</v>
      </c>
      <c r="D237" s="760" t="s">
        <v>262</v>
      </c>
      <c r="E237" s="723" t="s">
        <v>11</v>
      </c>
      <c r="F237" s="729"/>
      <c r="G237" s="732"/>
      <c r="H237" s="732"/>
      <c r="I237" s="732"/>
      <c r="J237" s="725"/>
    </row>
    <row r="238" spans="1:10">
      <c r="A238" s="854"/>
      <c r="B238" s="766" t="s">
        <v>23</v>
      </c>
      <c r="C238" s="726" t="s">
        <v>3361</v>
      </c>
      <c r="D238" s="760" t="s">
        <v>262</v>
      </c>
      <c r="E238" s="723" t="s">
        <v>11</v>
      </c>
      <c r="F238" s="729"/>
      <c r="G238" s="732"/>
      <c r="H238" s="732"/>
      <c r="I238" s="732"/>
      <c r="J238" s="725"/>
    </row>
    <row r="239" spans="1:10">
      <c r="A239" s="854"/>
      <c r="B239" s="766" t="s">
        <v>23</v>
      </c>
      <c r="C239" s="726" t="s">
        <v>3362</v>
      </c>
      <c r="D239" s="760" t="s">
        <v>262</v>
      </c>
      <c r="E239" s="723" t="s">
        <v>11</v>
      </c>
      <c r="F239" s="729"/>
      <c r="G239" s="732"/>
      <c r="H239" s="732"/>
      <c r="I239" s="732"/>
      <c r="J239" s="725"/>
    </row>
    <row r="240" spans="1:10">
      <c r="A240" s="854"/>
      <c r="B240" s="766" t="s">
        <v>23</v>
      </c>
      <c r="C240" s="726" t="s">
        <v>3363</v>
      </c>
      <c r="D240" s="760" t="s">
        <v>262</v>
      </c>
      <c r="E240" s="723" t="s">
        <v>11</v>
      </c>
      <c r="F240" s="729"/>
      <c r="G240" s="732"/>
      <c r="H240" s="732"/>
      <c r="I240" s="732"/>
      <c r="J240" s="725"/>
    </row>
    <row r="241" spans="1:10">
      <c r="A241" s="854"/>
      <c r="B241" s="766" t="s">
        <v>23</v>
      </c>
      <c r="C241" s="726" t="s">
        <v>3364</v>
      </c>
      <c r="D241" s="760" t="s">
        <v>262</v>
      </c>
      <c r="E241" s="723" t="s">
        <v>11</v>
      </c>
      <c r="F241" s="729"/>
      <c r="G241" s="732"/>
      <c r="H241" s="732"/>
      <c r="I241" s="732"/>
      <c r="J241" s="725"/>
    </row>
    <row r="242" spans="1:10">
      <c r="A242" s="854"/>
      <c r="B242" s="766" t="s">
        <v>23</v>
      </c>
      <c r="C242" s="726" t="s">
        <v>3365</v>
      </c>
      <c r="D242" s="760" t="s">
        <v>262</v>
      </c>
      <c r="E242" s="723" t="s">
        <v>11</v>
      </c>
      <c r="F242" s="729"/>
      <c r="G242" s="732"/>
      <c r="H242" s="732"/>
      <c r="I242" s="732"/>
      <c r="J242" s="725"/>
    </row>
    <row r="243" spans="1:10">
      <c r="A243" s="854"/>
      <c r="B243" s="766" t="s">
        <v>23</v>
      </c>
      <c r="C243" s="726" t="s">
        <v>3366</v>
      </c>
      <c r="D243" s="760" t="s">
        <v>262</v>
      </c>
      <c r="E243" s="723" t="s">
        <v>11</v>
      </c>
      <c r="F243" s="729"/>
      <c r="G243" s="732"/>
      <c r="H243" s="732"/>
      <c r="I243" s="732"/>
      <c r="J243" s="725"/>
    </row>
    <row r="244" spans="1:10">
      <c r="A244" s="854"/>
      <c r="B244" s="766" t="s">
        <v>23</v>
      </c>
      <c r="C244" s="726" t="s">
        <v>3367</v>
      </c>
      <c r="D244" s="760" t="s">
        <v>262</v>
      </c>
      <c r="E244" s="723" t="s">
        <v>11</v>
      </c>
      <c r="F244" s="729"/>
      <c r="G244" s="732"/>
      <c r="H244" s="732"/>
      <c r="I244" s="732"/>
      <c r="J244" s="725"/>
    </row>
    <row r="245" spans="1:10">
      <c r="A245" s="854"/>
      <c r="B245" s="766" t="s">
        <v>23</v>
      </c>
      <c r="C245" s="726" t="s">
        <v>3368</v>
      </c>
      <c r="D245" s="760" t="s">
        <v>262</v>
      </c>
      <c r="E245" s="723" t="s">
        <v>11</v>
      </c>
      <c r="F245" s="729"/>
      <c r="G245" s="732"/>
      <c r="H245" s="732"/>
      <c r="I245" s="732"/>
      <c r="J245" s="725"/>
    </row>
    <row r="246" spans="1:10">
      <c r="A246" s="854"/>
      <c r="B246" s="766" t="s">
        <v>23</v>
      </c>
      <c r="C246" s="726" t="s">
        <v>3369</v>
      </c>
      <c r="D246" s="760" t="s">
        <v>262</v>
      </c>
      <c r="E246" s="723" t="s">
        <v>11</v>
      </c>
      <c r="F246" s="729"/>
      <c r="G246" s="732"/>
      <c r="H246" s="732"/>
      <c r="I246" s="732"/>
      <c r="J246" s="725"/>
    </row>
    <row r="247" spans="1:10">
      <c r="A247" s="854"/>
      <c r="B247" s="766" t="s">
        <v>23</v>
      </c>
      <c r="C247" s="726" t="s">
        <v>3370</v>
      </c>
      <c r="D247" s="760" t="s">
        <v>262</v>
      </c>
      <c r="E247" s="723" t="s">
        <v>11</v>
      </c>
      <c r="F247" s="729"/>
      <c r="G247" s="732"/>
      <c r="H247" s="732"/>
      <c r="I247" s="732"/>
      <c r="J247" s="725"/>
    </row>
    <row r="248" spans="1:10">
      <c r="A248" s="854"/>
      <c r="B248" s="766" t="s">
        <v>23</v>
      </c>
      <c r="C248" s="726" t="s">
        <v>3371</v>
      </c>
      <c r="D248" s="760" t="s">
        <v>262</v>
      </c>
      <c r="E248" s="723" t="s">
        <v>11</v>
      </c>
      <c r="F248" s="729"/>
      <c r="G248" s="732"/>
      <c r="H248" s="732"/>
      <c r="I248" s="732"/>
      <c r="J248" s="725"/>
    </row>
    <row r="249" spans="1:10">
      <c r="A249" s="854"/>
      <c r="B249" s="766" t="s">
        <v>23</v>
      </c>
      <c r="C249" s="726" t="s">
        <v>3372</v>
      </c>
      <c r="D249" s="760" t="s">
        <v>262</v>
      </c>
      <c r="E249" s="723" t="s">
        <v>11</v>
      </c>
      <c r="F249" s="729"/>
      <c r="G249" s="732"/>
      <c r="H249" s="732"/>
      <c r="I249" s="732"/>
      <c r="J249" s="725"/>
    </row>
    <row r="250" spans="1:10">
      <c r="A250" s="854"/>
      <c r="B250" s="766" t="s">
        <v>23</v>
      </c>
      <c r="C250" s="726" t="s">
        <v>3373</v>
      </c>
      <c r="D250" s="760" t="s">
        <v>262</v>
      </c>
      <c r="E250" s="723" t="s">
        <v>11</v>
      </c>
      <c r="F250" s="729"/>
      <c r="G250" s="732"/>
      <c r="H250" s="732"/>
      <c r="I250" s="732"/>
      <c r="J250" s="725"/>
    </row>
    <row r="251" spans="1:10">
      <c r="A251" s="854"/>
      <c r="B251" s="766" t="s">
        <v>23</v>
      </c>
      <c r="C251" s="726" t="s">
        <v>3374</v>
      </c>
      <c r="D251" s="760" t="s">
        <v>262</v>
      </c>
      <c r="E251" s="723" t="s">
        <v>11</v>
      </c>
      <c r="F251" s="729"/>
      <c r="G251" s="732"/>
      <c r="H251" s="732"/>
      <c r="I251" s="732"/>
      <c r="J251" s="725"/>
    </row>
    <row r="252" spans="1:10">
      <c r="A252" s="854"/>
      <c r="B252" s="766" t="s">
        <v>23</v>
      </c>
      <c r="C252" s="726" t="s">
        <v>3375</v>
      </c>
      <c r="D252" s="760" t="s">
        <v>262</v>
      </c>
      <c r="E252" s="723" t="s">
        <v>11</v>
      </c>
      <c r="F252" s="729"/>
      <c r="G252" s="732"/>
      <c r="H252" s="732"/>
      <c r="I252" s="732"/>
      <c r="J252" s="725"/>
    </row>
    <row r="253" spans="1:10">
      <c r="A253" s="854"/>
      <c r="B253" s="766" t="s">
        <v>23</v>
      </c>
      <c r="C253" s="726" t="s">
        <v>3376</v>
      </c>
      <c r="D253" s="760" t="s">
        <v>262</v>
      </c>
      <c r="E253" s="723" t="s">
        <v>11</v>
      </c>
      <c r="F253" s="729"/>
      <c r="G253" s="732"/>
      <c r="H253" s="732"/>
      <c r="I253" s="732"/>
      <c r="J253" s="725"/>
    </row>
    <row r="254" spans="1:10">
      <c r="A254" s="854"/>
      <c r="B254" s="766" t="s">
        <v>23</v>
      </c>
      <c r="C254" s="726" t="s">
        <v>3377</v>
      </c>
      <c r="D254" s="760" t="s">
        <v>262</v>
      </c>
      <c r="E254" s="723" t="s">
        <v>11</v>
      </c>
      <c r="F254" s="729"/>
      <c r="G254" s="732"/>
      <c r="H254" s="732"/>
      <c r="I254" s="732"/>
      <c r="J254" s="725"/>
    </row>
    <row r="255" spans="1:10">
      <c r="A255" s="853"/>
      <c r="B255" s="766" t="s">
        <v>23</v>
      </c>
      <c r="C255" s="726" t="s">
        <v>1919</v>
      </c>
      <c r="D255" s="760" t="s">
        <v>3183</v>
      </c>
      <c r="E255" s="723" t="s">
        <v>11</v>
      </c>
      <c r="F255" s="729"/>
      <c r="G255" s="732"/>
      <c r="H255" s="732"/>
      <c r="I255" s="732"/>
      <c r="J255" s="725"/>
    </row>
    <row r="256" spans="1:10">
      <c r="A256" s="863">
        <v>17</v>
      </c>
      <c r="B256" s="766" t="s">
        <v>23</v>
      </c>
      <c r="C256" s="753" t="s">
        <v>3326</v>
      </c>
      <c r="D256" s="760"/>
      <c r="E256" s="723" t="s">
        <v>11</v>
      </c>
      <c r="F256" s="729"/>
      <c r="G256" s="732"/>
      <c r="H256" s="732"/>
      <c r="I256" s="732" t="s">
        <v>2295</v>
      </c>
      <c r="J256" s="725"/>
    </row>
    <row r="257" spans="1:10">
      <c r="A257" s="853"/>
      <c r="B257" s="766" t="s">
        <v>23</v>
      </c>
      <c r="C257" s="726" t="s">
        <v>1919</v>
      </c>
      <c r="D257" s="760" t="s">
        <v>3183</v>
      </c>
      <c r="E257" s="723" t="s">
        <v>11</v>
      </c>
      <c r="F257" s="729"/>
      <c r="G257" s="732"/>
      <c r="H257" s="732"/>
      <c r="I257" s="732"/>
      <c r="J257" s="725"/>
    </row>
    <row r="258" spans="1:10">
      <c r="A258" s="863">
        <v>18</v>
      </c>
      <c r="B258" s="766" t="s">
        <v>23</v>
      </c>
      <c r="C258" s="753" t="s">
        <v>3238</v>
      </c>
      <c r="D258" s="760"/>
      <c r="E258" s="723" t="s">
        <v>11</v>
      </c>
      <c r="F258" s="729"/>
      <c r="G258" s="732"/>
      <c r="H258" s="732"/>
      <c r="I258" s="732" t="s">
        <v>3327</v>
      </c>
      <c r="J258" s="725"/>
    </row>
    <row r="259" spans="1:10">
      <c r="A259" s="853"/>
      <c r="B259" s="766" t="s">
        <v>23</v>
      </c>
      <c r="C259" s="726" t="s">
        <v>1919</v>
      </c>
      <c r="D259" s="760" t="s">
        <v>3183</v>
      </c>
      <c r="E259" s="723" t="s">
        <v>11</v>
      </c>
      <c r="F259" s="729"/>
      <c r="G259" s="732"/>
      <c r="H259" s="732"/>
      <c r="I259" s="732"/>
      <c r="J259" s="725"/>
    </row>
    <row r="260" spans="1:10" ht="16.5" customHeight="1">
      <c r="A260" s="863">
        <v>19</v>
      </c>
      <c r="B260" s="766" t="s">
        <v>23</v>
      </c>
      <c r="C260" s="753" t="s">
        <v>2354</v>
      </c>
      <c r="D260" s="760"/>
      <c r="E260" s="723" t="s">
        <v>11</v>
      </c>
      <c r="F260" s="729"/>
      <c r="G260" s="732" t="s">
        <v>3328</v>
      </c>
      <c r="H260" s="732"/>
      <c r="I260" s="732" t="s">
        <v>2350</v>
      </c>
      <c r="J260" s="725"/>
    </row>
    <row r="261" spans="1:10">
      <c r="A261" s="853"/>
      <c r="B261" s="766" t="s">
        <v>23</v>
      </c>
      <c r="C261" s="726" t="s">
        <v>1919</v>
      </c>
      <c r="D261" s="760" t="s">
        <v>3183</v>
      </c>
      <c r="E261" s="723" t="s">
        <v>11</v>
      </c>
      <c r="F261" s="729"/>
      <c r="G261" s="732"/>
      <c r="H261" s="732"/>
      <c r="I261" s="732"/>
      <c r="J261" s="725"/>
    </row>
    <row r="262" spans="1:10">
      <c r="A262" s="863">
        <v>20</v>
      </c>
      <c r="B262" s="766" t="s">
        <v>23</v>
      </c>
      <c r="C262" s="753" t="s">
        <v>3378</v>
      </c>
      <c r="D262" s="760"/>
      <c r="E262" s="723" t="s">
        <v>11</v>
      </c>
      <c r="F262" s="729"/>
      <c r="G262" s="732"/>
      <c r="H262" s="732"/>
      <c r="I262" s="732" t="s">
        <v>2296</v>
      </c>
      <c r="J262" s="725"/>
    </row>
    <row r="263" spans="1:10">
      <c r="A263" s="854"/>
      <c r="B263" s="766" t="s">
        <v>23</v>
      </c>
      <c r="C263" s="726" t="s">
        <v>1942</v>
      </c>
      <c r="D263" s="760" t="s">
        <v>3183</v>
      </c>
      <c r="E263" s="723" t="s">
        <v>11</v>
      </c>
      <c r="F263" s="729"/>
      <c r="G263" s="732"/>
      <c r="H263" s="732"/>
      <c r="I263" s="732"/>
      <c r="J263" s="725"/>
    </row>
    <row r="264" spans="1:10">
      <c r="A264" s="853"/>
      <c r="B264" s="766" t="s">
        <v>23</v>
      </c>
      <c r="C264" s="726" t="s">
        <v>1919</v>
      </c>
      <c r="D264" s="760" t="s">
        <v>3183</v>
      </c>
      <c r="E264" s="723" t="s">
        <v>11</v>
      </c>
      <c r="F264" s="729"/>
      <c r="G264" s="732"/>
      <c r="H264" s="732"/>
      <c r="I264" s="732"/>
      <c r="J264" s="725"/>
    </row>
    <row r="265" spans="1:10">
      <c r="A265" s="863">
        <v>21</v>
      </c>
      <c r="B265" s="766" t="s">
        <v>23</v>
      </c>
      <c r="C265" s="753" t="s">
        <v>3379</v>
      </c>
      <c r="D265" s="760"/>
      <c r="E265" s="723" t="s">
        <v>11</v>
      </c>
      <c r="F265" s="729"/>
      <c r="G265" s="732"/>
      <c r="H265" s="732"/>
      <c r="I265" s="732"/>
      <c r="J265" s="725"/>
    </row>
    <row r="266" spans="1:10">
      <c r="A266" s="854"/>
      <c r="B266" s="766" t="s">
        <v>23</v>
      </c>
      <c r="C266" s="726" t="s">
        <v>2347</v>
      </c>
      <c r="D266" s="760" t="s">
        <v>3330</v>
      </c>
      <c r="E266" s="723" t="s">
        <v>11</v>
      </c>
      <c r="F266" s="729"/>
      <c r="G266" s="732"/>
      <c r="H266" s="732"/>
      <c r="I266" s="732"/>
      <c r="J266" s="725"/>
    </row>
    <row r="267" spans="1:10">
      <c r="A267" s="854"/>
      <c r="B267" s="766" t="s">
        <v>23</v>
      </c>
      <c r="C267" s="726" t="s">
        <v>2346</v>
      </c>
      <c r="D267" s="760" t="s">
        <v>3281</v>
      </c>
      <c r="E267" s="723" t="s">
        <v>11</v>
      </c>
      <c r="F267" s="729"/>
      <c r="G267" s="732"/>
      <c r="H267" s="732"/>
      <c r="I267" s="732"/>
      <c r="J267" s="725"/>
    </row>
    <row r="268" spans="1:10">
      <c r="A268" s="853"/>
      <c r="B268" s="766" t="s">
        <v>23</v>
      </c>
      <c r="C268" s="726" t="s">
        <v>1919</v>
      </c>
      <c r="D268" s="760" t="s">
        <v>3183</v>
      </c>
      <c r="E268" s="723" t="s">
        <v>11</v>
      </c>
      <c r="F268" s="729"/>
      <c r="G268" s="732"/>
      <c r="H268" s="732"/>
      <c r="I268" s="732"/>
      <c r="J268" s="725"/>
    </row>
    <row r="269" spans="1:10">
      <c r="A269" s="863">
        <v>22</v>
      </c>
      <c r="B269" s="766" t="s">
        <v>23</v>
      </c>
      <c r="C269" s="753" t="s">
        <v>2353</v>
      </c>
      <c r="D269" s="760"/>
      <c r="E269" s="723" t="s">
        <v>11</v>
      </c>
      <c r="F269" s="729"/>
      <c r="G269" s="732"/>
      <c r="H269" s="732"/>
      <c r="I269" s="732" t="s">
        <v>3266</v>
      </c>
      <c r="J269" s="725"/>
    </row>
    <row r="270" spans="1:10">
      <c r="A270" s="854"/>
      <c r="B270" s="766" t="s">
        <v>23</v>
      </c>
      <c r="C270" s="726" t="s">
        <v>2273</v>
      </c>
      <c r="D270" s="760" t="s">
        <v>3331</v>
      </c>
      <c r="E270" s="723" t="s">
        <v>11</v>
      </c>
      <c r="F270" s="729"/>
      <c r="G270" s="732"/>
      <c r="H270" s="732"/>
      <c r="I270" s="732"/>
      <c r="J270" s="725"/>
    </row>
    <row r="271" spans="1:10">
      <c r="A271" s="854"/>
      <c r="B271" s="766" t="s">
        <v>23</v>
      </c>
      <c r="C271" s="726" t="s">
        <v>2272</v>
      </c>
      <c r="D271" s="760" t="s">
        <v>3332</v>
      </c>
      <c r="E271" s="723" t="s">
        <v>11</v>
      </c>
      <c r="F271" s="729"/>
      <c r="G271" s="732"/>
      <c r="H271" s="732"/>
      <c r="I271" s="732"/>
      <c r="J271" s="725"/>
    </row>
    <row r="272" spans="1:10">
      <c r="A272" s="854"/>
      <c r="B272" s="766" t="s">
        <v>23</v>
      </c>
      <c r="C272" s="726" t="s">
        <v>2271</v>
      </c>
      <c r="D272" s="760" t="s">
        <v>262</v>
      </c>
      <c r="E272" s="723" t="s">
        <v>11</v>
      </c>
      <c r="F272" s="729"/>
      <c r="G272" s="732"/>
      <c r="H272" s="732"/>
      <c r="I272" s="732"/>
      <c r="J272" s="725"/>
    </row>
    <row r="273" spans="1:10">
      <c r="A273" s="854"/>
      <c r="B273" s="766" t="s">
        <v>23</v>
      </c>
      <c r="C273" s="726" t="s">
        <v>2270</v>
      </c>
      <c r="D273" s="760" t="s">
        <v>262</v>
      </c>
      <c r="E273" s="723" t="s">
        <v>11</v>
      </c>
      <c r="F273" s="729"/>
      <c r="G273" s="732"/>
      <c r="H273" s="732"/>
      <c r="I273" s="732"/>
      <c r="J273" s="725"/>
    </row>
    <row r="274" spans="1:10">
      <c r="A274" s="854"/>
      <c r="B274" s="766" t="s">
        <v>23</v>
      </c>
      <c r="C274" s="726" t="s">
        <v>2269</v>
      </c>
      <c r="D274" s="760" t="s">
        <v>262</v>
      </c>
      <c r="E274" s="723" t="s">
        <v>11</v>
      </c>
      <c r="F274" s="729"/>
      <c r="G274" s="732"/>
      <c r="H274" s="732"/>
      <c r="I274" s="732"/>
      <c r="J274" s="725"/>
    </row>
    <row r="275" spans="1:10">
      <c r="A275" s="854"/>
      <c r="B275" s="766" t="s">
        <v>23</v>
      </c>
      <c r="C275" s="726" t="s">
        <v>2268</v>
      </c>
      <c r="D275" s="760" t="s">
        <v>262</v>
      </c>
      <c r="E275" s="723" t="s">
        <v>11</v>
      </c>
      <c r="F275" s="729"/>
      <c r="G275" s="732"/>
      <c r="H275" s="732"/>
      <c r="I275" s="732"/>
      <c r="J275" s="725"/>
    </row>
    <row r="276" spans="1:10">
      <c r="A276" s="854"/>
      <c r="B276" s="766" t="s">
        <v>23</v>
      </c>
      <c r="C276" s="726" t="s">
        <v>2267</v>
      </c>
      <c r="D276" s="760" t="s">
        <v>262</v>
      </c>
      <c r="E276" s="723" t="s">
        <v>11</v>
      </c>
      <c r="F276" s="729"/>
      <c r="G276" s="732"/>
      <c r="H276" s="732"/>
      <c r="I276" s="732"/>
      <c r="J276" s="725"/>
    </row>
    <row r="277" spans="1:10">
      <c r="A277" s="854"/>
      <c r="B277" s="766" t="s">
        <v>23</v>
      </c>
      <c r="C277" s="726" t="s">
        <v>2266</v>
      </c>
      <c r="D277" s="760" t="s">
        <v>262</v>
      </c>
      <c r="E277" s="723" t="s">
        <v>11</v>
      </c>
      <c r="F277" s="729"/>
      <c r="G277" s="732"/>
      <c r="H277" s="732"/>
      <c r="I277" s="732"/>
      <c r="J277" s="725"/>
    </row>
    <row r="278" spans="1:10">
      <c r="A278" s="854"/>
      <c r="B278" s="766" t="s">
        <v>23</v>
      </c>
      <c r="C278" s="726" t="s">
        <v>2265</v>
      </c>
      <c r="D278" s="760" t="s">
        <v>262</v>
      </c>
      <c r="E278" s="723" t="s">
        <v>11</v>
      </c>
      <c r="F278" s="729"/>
      <c r="G278" s="732"/>
      <c r="H278" s="732"/>
      <c r="I278" s="732"/>
      <c r="J278" s="725"/>
    </row>
    <row r="279" spans="1:10">
      <c r="A279" s="854"/>
      <c r="B279" s="766" t="s">
        <v>23</v>
      </c>
      <c r="C279" s="726" t="s">
        <v>2264</v>
      </c>
      <c r="D279" s="760" t="s">
        <v>262</v>
      </c>
      <c r="E279" s="723" t="s">
        <v>11</v>
      </c>
      <c r="F279" s="729"/>
      <c r="G279" s="732"/>
      <c r="H279" s="732"/>
      <c r="I279" s="732"/>
      <c r="J279" s="725"/>
    </row>
    <row r="280" spans="1:10">
      <c r="A280" s="854"/>
      <c r="B280" s="766" t="s">
        <v>23</v>
      </c>
      <c r="C280" s="726" t="s">
        <v>2263</v>
      </c>
      <c r="D280" s="760" t="s">
        <v>262</v>
      </c>
      <c r="E280" s="723" t="s">
        <v>11</v>
      </c>
      <c r="F280" s="729"/>
      <c r="G280" s="732"/>
      <c r="H280" s="732"/>
      <c r="I280" s="732"/>
      <c r="J280" s="725"/>
    </row>
    <row r="281" spans="1:10">
      <c r="A281" s="854"/>
      <c r="B281" s="766" t="s">
        <v>23</v>
      </c>
      <c r="C281" s="726" t="s">
        <v>2262</v>
      </c>
      <c r="D281" s="760" t="s">
        <v>262</v>
      </c>
      <c r="E281" s="723" t="s">
        <v>11</v>
      </c>
      <c r="F281" s="729"/>
      <c r="G281" s="732"/>
      <c r="H281" s="732"/>
      <c r="I281" s="732"/>
      <c r="J281" s="725"/>
    </row>
    <row r="282" spans="1:10">
      <c r="A282" s="854"/>
      <c r="B282" s="766" t="s">
        <v>23</v>
      </c>
      <c r="C282" s="726" t="s">
        <v>2261</v>
      </c>
      <c r="D282" s="760" t="s">
        <v>262</v>
      </c>
      <c r="E282" s="723" t="s">
        <v>11</v>
      </c>
      <c r="F282" s="729"/>
      <c r="G282" s="732"/>
      <c r="H282" s="732"/>
      <c r="I282" s="732"/>
      <c r="J282" s="725"/>
    </row>
    <row r="283" spans="1:10">
      <c r="A283" s="854"/>
      <c r="B283" s="766" t="s">
        <v>23</v>
      </c>
      <c r="C283" s="726" t="s">
        <v>2260</v>
      </c>
      <c r="D283" s="760" t="s">
        <v>262</v>
      </c>
      <c r="E283" s="723" t="s">
        <v>11</v>
      </c>
      <c r="F283" s="729"/>
      <c r="G283" s="732"/>
      <c r="H283" s="732"/>
      <c r="I283" s="732"/>
      <c r="J283" s="725"/>
    </row>
    <row r="284" spans="1:10">
      <c r="A284" s="854"/>
      <c r="B284" s="766" t="s">
        <v>23</v>
      </c>
      <c r="C284" s="726" t="s">
        <v>2259</v>
      </c>
      <c r="D284" s="760" t="s">
        <v>262</v>
      </c>
      <c r="E284" s="723" t="s">
        <v>11</v>
      </c>
      <c r="F284" s="729"/>
      <c r="G284" s="732"/>
      <c r="H284" s="732"/>
      <c r="I284" s="732"/>
      <c r="J284" s="725"/>
    </row>
    <row r="285" spans="1:10">
      <c r="A285" s="854"/>
      <c r="B285" s="766" t="s">
        <v>23</v>
      </c>
      <c r="C285" s="726" t="s">
        <v>3100</v>
      </c>
      <c r="D285" s="760" t="s">
        <v>262</v>
      </c>
      <c r="E285" s="723" t="s">
        <v>11</v>
      </c>
      <c r="F285" s="729"/>
      <c r="G285" s="732"/>
      <c r="H285" s="732"/>
      <c r="I285" s="732"/>
      <c r="J285" s="725"/>
    </row>
    <row r="286" spans="1:10">
      <c r="A286" s="854"/>
      <c r="B286" s="766" t="s">
        <v>23</v>
      </c>
      <c r="C286" s="726" t="s">
        <v>3101</v>
      </c>
      <c r="D286" s="760" t="s">
        <v>262</v>
      </c>
      <c r="E286" s="723" t="s">
        <v>11</v>
      </c>
      <c r="F286" s="729"/>
      <c r="G286" s="732"/>
      <c r="H286" s="732"/>
      <c r="I286" s="732"/>
      <c r="J286" s="725"/>
    </row>
    <row r="287" spans="1:10">
      <c r="A287" s="853"/>
      <c r="B287" s="766" t="s">
        <v>23</v>
      </c>
      <c r="C287" s="726" t="s">
        <v>1919</v>
      </c>
      <c r="D287" s="760" t="s">
        <v>3183</v>
      </c>
      <c r="E287" s="723" t="s">
        <v>11</v>
      </c>
      <c r="F287" s="729"/>
      <c r="G287" s="732"/>
      <c r="H287" s="732"/>
      <c r="I287" s="732"/>
      <c r="J287" s="725"/>
    </row>
    <row r="288" spans="1:10">
      <c r="A288" s="863">
        <v>23</v>
      </c>
      <c r="B288" s="766" t="s">
        <v>23</v>
      </c>
      <c r="C288" s="753" t="s">
        <v>2352</v>
      </c>
      <c r="D288" s="760"/>
      <c r="E288" s="723" t="s">
        <v>11</v>
      </c>
      <c r="F288" s="729"/>
      <c r="G288" s="732"/>
      <c r="H288" s="732"/>
      <c r="I288" s="732" t="s">
        <v>3268</v>
      </c>
      <c r="J288" s="725"/>
    </row>
    <row r="289" spans="1:10">
      <c r="A289" s="854"/>
      <c r="B289" s="766" t="s">
        <v>23</v>
      </c>
      <c r="C289" s="726" t="s">
        <v>2273</v>
      </c>
      <c r="D289" s="760" t="s">
        <v>3331</v>
      </c>
      <c r="E289" s="723" t="s">
        <v>11</v>
      </c>
      <c r="F289" s="729"/>
      <c r="G289" s="732"/>
      <c r="H289" s="732"/>
      <c r="I289" s="732"/>
      <c r="J289" s="725"/>
    </row>
    <row r="290" spans="1:10">
      <c r="A290" s="854"/>
      <c r="B290" s="766" t="s">
        <v>23</v>
      </c>
      <c r="C290" s="726" t="s">
        <v>2272</v>
      </c>
      <c r="D290" s="760" t="s">
        <v>3332</v>
      </c>
      <c r="E290" s="723" t="s">
        <v>11</v>
      </c>
      <c r="F290" s="729"/>
      <c r="G290" s="732"/>
      <c r="H290" s="732"/>
      <c r="I290" s="732"/>
      <c r="J290" s="725"/>
    </row>
    <row r="291" spans="1:10">
      <c r="A291" s="854"/>
      <c r="B291" s="766" t="s">
        <v>23</v>
      </c>
      <c r="C291" s="726" t="s">
        <v>2271</v>
      </c>
      <c r="D291" s="760" t="s">
        <v>262</v>
      </c>
      <c r="E291" s="723" t="s">
        <v>11</v>
      </c>
      <c r="F291" s="729"/>
      <c r="G291" s="732"/>
      <c r="H291" s="732"/>
      <c r="I291" s="732"/>
      <c r="J291" s="725"/>
    </row>
    <row r="292" spans="1:10">
      <c r="A292" s="854"/>
      <c r="B292" s="766" t="s">
        <v>23</v>
      </c>
      <c r="C292" s="726" t="s">
        <v>2270</v>
      </c>
      <c r="D292" s="760" t="s">
        <v>262</v>
      </c>
      <c r="E292" s="723" t="s">
        <v>11</v>
      </c>
      <c r="F292" s="729"/>
      <c r="G292" s="732"/>
      <c r="H292" s="732"/>
      <c r="I292" s="732"/>
      <c r="J292" s="725"/>
    </row>
    <row r="293" spans="1:10">
      <c r="A293" s="854"/>
      <c r="B293" s="766" t="s">
        <v>23</v>
      </c>
      <c r="C293" s="726" t="s">
        <v>2269</v>
      </c>
      <c r="D293" s="760" t="s">
        <v>262</v>
      </c>
      <c r="E293" s="723" t="s">
        <v>11</v>
      </c>
      <c r="F293" s="729"/>
      <c r="G293" s="732"/>
      <c r="H293" s="732"/>
      <c r="I293" s="732"/>
      <c r="J293" s="725"/>
    </row>
    <row r="294" spans="1:10">
      <c r="A294" s="854"/>
      <c r="B294" s="766" t="s">
        <v>23</v>
      </c>
      <c r="C294" s="726" t="s">
        <v>2268</v>
      </c>
      <c r="D294" s="760" t="s">
        <v>262</v>
      </c>
      <c r="E294" s="723" t="s">
        <v>11</v>
      </c>
      <c r="F294" s="729"/>
      <c r="G294" s="732"/>
      <c r="H294" s="732"/>
      <c r="I294" s="732"/>
      <c r="J294" s="725"/>
    </row>
    <row r="295" spans="1:10">
      <c r="A295" s="854"/>
      <c r="B295" s="766" t="s">
        <v>23</v>
      </c>
      <c r="C295" s="726" t="s">
        <v>2267</v>
      </c>
      <c r="D295" s="760" t="s">
        <v>262</v>
      </c>
      <c r="E295" s="723" t="s">
        <v>11</v>
      </c>
      <c r="F295" s="729"/>
      <c r="G295" s="732"/>
      <c r="H295" s="732"/>
      <c r="I295" s="732"/>
      <c r="J295" s="725"/>
    </row>
    <row r="296" spans="1:10">
      <c r="A296" s="854"/>
      <c r="B296" s="766" t="s">
        <v>23</v>
      </c>
      <c r="C296" s="726" t="s">
        <v>2266</v>
      </c>
      <c r="D296" s="760" t="s">
        <v>262</v>
      </c>
      <c r="E296" s="723" t="s">
        <v>11</v>
      </c>
      <c r="F296" s="729"/>
      <c r="G296" s="732"/>
      <c r="H296" s="732"/>
      <c r="I296" s="732"/>
      <c r="J296" s="725"/>
    </row>
    <row r="297" spans="1:10">
      <c r="A297" s="854"/>
      <c r="B297" s="766" t="s">
        <v>23</v>
      </c>
      <c r="C297" s="726" t="s">
        <v>2265</v>
      </c>
      <c r="D297" s="760" t="s">
        <v>262</v>
      </c>
      <c r="E297" s="723" t="s">
        <v>11</v>
      </c>
      <c r="F297" s="729"/>
      <c r="G297" s="732"/>
      <c r="H297" s="732"/>
      <c r="I297" s="732"/>
      <c r="J297" s="725"/>
    </row>
    <row r="298" spans="1:10">
      <c r="A298" s="854"/>
      <c r="B298" s="766" t="s">
        <v>23</v>
      </c>
      <c r="C298" s="726" t="s">
        <v>2264</v>
      </c>
      <c r="D298" s="760" t="s">
        <v>262</v>
      </c>
      <c r="E298" s="723" t="s">
        <v>11</v>
      </c>
      <c r="F298" s="729"/>
      <c r="G298" s="732"/>
      <c r="H298" s="732"/>
      <c r="I298" s="732"/>
      <c r="J298" s="725"/>
    </row>
    <row r="299" spans="1:10">
      <c r="A299" s="854"/>
      <c r="B299" s="766" t="s">
        <v>23</v>
      </c>
      <c r="C299" s="726" t="s">
        <v>2263</v>
      </c>
      <c r="D299" s="760" t="s">
        <v>262</v>
      </c>
      <c r="E299" s="723" t="s">
        <v>11</v>
      </c>
      <c r="F299" s="729"/>
      <c r="G299" s="732"/>
      <c r="H299" s="732"/>
      <c r="I299" s="732"/>
      <c r="J299" s="725"/>
    </row>
    <row r="300" spans="1:10">
      <c r="A300" s="854"/>
      <c r="B300" s="766" t="s">
        <v>23</v>
      </c>
      <c r="C300" s="726" t="s">
        <v>2262</v>
      </c>
      <c r="D300" s="760" t="s">
        <v>262</v>
      </c>
      <c r="E300" s="723" t="s">
        <v>11</v>
      </c>
      <c r="F300" s="729"/>
      <c r="G300" s="732"/>
      <c r="H300" s="732"/>
      <c r="I300" s="732"/>
      <c r="J300" s="725"/>
    </row>
    <row r="301" spans="1:10">
      <c r="A301" s="854"/>
      <c r="B301" s="766" t="s">
        <v>23</v>
      </c>
      <c r="C301" s="726" t="s">
        <v>2261</v>
      </c>
      <c r="D301" s="760" t="s">
        <v>262</v>
      </c>
      <c r="E301" s="723" t="s">
        <v>11</v>
      </c>
      <c r="F301" s="729"/>
      <c r="G301" s="732"/>
      <c r="H301" s="732"/>
      <c r="I301" s="732"/>
      <c r="J301" s="725"/>
    </row>
    <row r="302" spans="1:10" ht="14.25" customHeight="1">
      <c r="A302" s="854"/>
      <c r="B302" s="766" t="s">
        <v>23</v>
      </c>
      <c r="C302" s="726" t="s">
        <v>2260</v>
      </c>
      <c r="D302" s="760" t="s">
        <v>262</v>
      </c>
      <c r="E302" s="723" t="s">
        <v>11</v>
      </c>
      <c r="F302" s="729"/>
      <c r="G302" s="732"/>
      <c r="H302" s="732"/>
      <c r="I302" s="732"/>
      <c r="J302" s="725"/>
    </row>
    <row r="303" spans="1:10">
      <c r="A303" s="854"/>
      <c r="B303" s="766" t="s">
        <v>23</v>
      </c>
      <c r="C303" s="726" t="s">
        <v>2259</v>
      </c>
      <c r="D303" s="760" t="s">
        <v>262</v>
      </c>
      <c r="E303" s="723" t="s">
        <v>11</v>
      </c>
      <c r="F303" s="729"/>
      <c r="G303" s="732"/>
      <c r="H303" s="732"/>
      <c r="I303" s="732"/>
      <c r="J303" s="725"/>
    </row>
    <row r="304" spans="1:10" ht="15.75" customHeight="1">
      <c r="A304" s="854"/>
      <c r="B304" s="766" t="s">
        <v>23</v>
      </c>
      <c r="C304" s="726" t="s">
        <v>3100</v>
      </c>
      <c r="D304" s="760" t="s">
        <v>262</v>
      </c>
      <c r="E304" s="723" t="s">
        <v>11</v>
      </c>
      <c r="F304" s="729"/>
      <c r="G304" s="732"/>
      <c r="H304" s="732"/>
      <c r="I304" s="732"/>
      <c r="J304" s="725"/>
    </row>
    <row r="305" spans="1:10">
      <c r="A305" s="854"/>
      <c r="B305" s="766" t="s">
        <v>23</v>
      </c>
      <c r="C305" s="726" t="s">
        <v>3101</v>
      </c>
      <c r="D305" s="760" t="s">
        <v>262</v>
      </c>
      <c r="E305" s="723" t="s">
        <v>11</v>
      </c>
      <c r="F305" s="729"/>
      <c r="G305" s="732"/>
      <c r="H305" s="732"/>
      <c r="I305" s="732"/>
      <c r="J305" s="725"/>
    </row>
    <row r="306" spans="1:10">
      <c r="A306" s="853"/>
      <c r="B306" s="766" t="s">
        <v>23</v>
      </c>
      <c r="C306" s="726" t="s">
        <v>1919</v>
      </c>
      <c r="D306" s="760" t="s">
        <v>3183</v>
      </c>
      <c r="E306" s="723" t="s">
        <v>11</v>
      </c>
      <c r="F306" s="729"/>
      <c r="G306" s="732"/>
      <c r="H306" s="732"/>
      <c r="I306" s="732"/>
      <c r="J306" s="725"/>
    </row>
    <row r="307" spans="1:10" ht="15.75" customHeight="1">
      <c r="A307" s="863">
        <v>24</v>
      </c>
      <c r="B307" s="766" t="s">
        <v>23</v>
      </c>
      <c r="C307" s="753" t="s">
        <v>3380</v>
      </c>
      <c r="D307" s="760"/>
      <c r="E307" s="723" t="s">
        <v>11</v>
      </c>
      <c r="F307" s="729"/>
      <c r="G307" s="732"/>
      <c r="H307" s="732"/>
      <c r="I307" s="732" t="s">
        <v>3381</v>
      </c>
      <c r="J307" s="725"/>
    </row>
    <row r="308" spans="1:10">
      <c r="A308" s="854"/>
      <c r="B308" s="766" t="s">
        <v>23</v>
      </c>
      <c r="C308" s="726" t="s">
        <v>3106</v>
      </c>
      <c r="D308" s="760"/>
      <c r="E308" s="723" t="s">
        <v>11</v>
      </c>
      <c r="F308" s="729"/>
      <c r="G308" s="732"/>
      <c r="H308" s="732"/>
      <c r="I308" s="732"/>
      <c r="J308" s="725"/>
    </row>
    <row r="309" spans="1:10">
      <c r="A309" s="854"/>
      <c r="B309" s="766" t="s">
        <v>23</v>
      </c>
      <c r="C309" s="726" t="s">
        <v>3107</v>
      </c>
      <c r="D309" s="760"/>
      <c r="E309" s="723" t="s">
        <v>11</v>
      </c>
      <c r="F309" s="729"/>
      <c r="G309" s="732"/>
      <c r="H309" s="732"/>
      <c r="I309" s="732"/>
      <c r="J309" s="725"/>
    </row>
    <row r="310" spans="1:10">
      <c r="A310" s="854"/>
      <c r="B310" s="766" t="s">
        <v>23</v>
      </c>
      <c r="C310" s="726" t="s">
        <v>3108</v>
      </c>
      <c r="D310" s="760" t="s">
        <v>3334</v>
      </c>
      <c r="E310" s="723" t="s">
        <v>11</v>
      </c>
      <c r="F310" s="729"/>
      <c r="G310" s="732"/>
      <c r="H310" s="732"/>
      <c r="I310" s="732"/>
      <c r="J310" s="725"/>
    </row>
    <row r="311" spans="1:10">
      <c r="A311" s="854"/>
      <c r="B311" s="766" t="s">
        <v>23</v>
      </c>
      <c r="C311" s="726" t="s">
        <v>3109</v>
      </c>
      <c r="D311" s="760" t="s">
        <v>3330</v>
      </c>
      <c r="E311" s="723" t="s">
        <v>11</v>
      </c>
      <c r="F311" s="729"/>
      <c r="G311" s="732"/>
      <c r="H311" s="732"/>
      <c r="I311" s="732"/>
      <c r="J311" s="725"/>
    </row>
    <row r="312" spans="1:10">
      <c r="A312" s="854"/>
      <c r="B312" s="766" t="s">
        <v>23</v>
      </c>
      <c r="C312" s="726" t="s">
        <v>3335</v>
      </c>
      <c r="D312" s="760"/>
      <c r="E312" s="723" t="s">
        <v>11</v>
      </c>
      <c r="F312" s="729"/>
      <c r="G312" s="732"/>
      <c r="H312" s="732"/>
      <c r="I312" s="732"/>
      <c r="J312" s="725"/>
    </row>
    <row r="313" spans="1:10">
      <c r="A313" s="854"/>
      <c r="B313" s="766" t="s">
        <v>23</v>
      </c>
      <c r="C313" s="726" t="s">
        <v>3336</v>
      </c>
      <c r="D313" s="760"/>
      <c r="E313" s="723" t="s">
        <v>11</v>
      </c>
      <c r="F313" s="729"/>
      <c r="G313" s="732"/>
      <c r="H313" s="732"/>
      <c r="I313" s="732"/>
      <c r="J313" s="725"/>
    </row>
    <row r="314" spans="1:10">
      <c r="A314" s="854"/>
      <c r="B314" s="766" t="s">
        <v>23</v>
      </c>
      <c r="C314" s="726" t="s">
        <v>3337</v>
      </c>
      <c r="D314" s="760"/>
      <c r="E314" s="723" t="s">
        <v>11</v>
      </c>
      <c r="F314" s="729"/>
      <c r="G314" s="732"/>
      <c r="H314" s="732"/>
      <c r="I314" s="732"/>
      <c r="J314" s="725"/>
    </row>
    <row r="315" spans="1:10">
      <c r="A315" s="854"/>
      <c r="B315" s="766" t="s">
        <v>23</v>
      </c>
      <c r="C315" s="726" t="s">
        <v>3338</v>
      </c>
      <c r="D315" s="760"/>
      <c r="E315" s="723" t="s">
        <v>11</v>
      </c>
      <c r="F315" s="729"/>
      <c r="G315" s="732"/>
      <c r="H315" s="732"/>
      <c r="I315" s="732"/>
      <c r="J315" s="725"/>
    </row>
    <row r="316" spans="1:10">
      <c r="A316" s="854"/>
      <c r="B316" s="766" t="s">
        <v>23</v>
      </c>
      <c r="C316" s="726" t="s">
        <v>3339</v>
      </c>
      <c r="D316" s="760"/>
      <c r="E316" s="723" t="s">
        <v>11</v>
      </c>
      <c r="F316" s="729"/>
      <c r="G316" s="732"/>
      <c r="H316" s="732"/>
      <c r="I316" s="732"/>
      <c r="J316" s="725"/>
    </row>
    <row r="317" spans="1:10">
      <c r="A317" s="854"/>
      <c r="B317" s="766" t="s">
        <v>23</v>
      </c>
      <c r="C317" s="726" t="s">
        <v>3340</v>
      </c>
      <c r="D317" s="760"/>
      <c r="E317" s="723" t="s">
        <v>11</v>
      </c>
      <c r="F317" s="729"/>
      <c r="G317" s="732"/>
      <c r="H317" s="732"/>
      <c r="I317" s="732"/>
      <c r="J317" s="725"/>
    </row>
    <row r="318" spans="1:10">
      <c r="A318" s="854"/>
      <c r="B318" s="766" t="s">
        <v>23</v>
      </c>
      <c r="C318" s="726" t="s">
        <v>3341</v>
      </c>
      <c r="D318" s="760"/>
      <c r="E318" s="723" t="s">
        <v>11</v>
      </c>
      <c r="F318" s="729"/>
      <c r="G318" s="732"/>
      <c r="H318" s="732"/>
      <c r="I318" s="732"/>
      <c r="J318" s="725"/>
    </row>
    <row r="319" spans="1:10">
      <c r="A319" s="854"/>
      <c r="B319" s="766" t="s">
        <v>23</v>
      </c>
      <c r="C319" s="726" t="s">
        <v>3342</v>
      </c>
      <c r="D319" s="760"/>
      <c r="E319" s="723" t="s">
        <v>11</v>
      </c>
      <c r="F319" s="729"/>
      <c r="G319" s="732"/>
      <c r="H319" s="732"/>
      <c r="I319" s="732"/>
      <c r="J319" s="725"/>
    </row>
    <row r="320" spans="1:10">
      <c r="A320" s="854"/>
      <c r="B320" s="766" t="s">
        <v>23</v>
      </c>
      <c r="C320" s="726" t="s">
        <v>3343</v>
      </c>
      <c r="D320" s="760"/>
      <c r="E320" s="723" t="s">
        <v>11</v>
      </c>
      <c r="F320" s="729"/>
      <c r="G320" s="732"/>
      <c r="H320" s="732"/>
      <c r="I320" s="732"/>
      <c r="J320" s="725"/>
    </row>
    <row r="321" spans="1:10">
      <c r="A321" s="854"/>
      <c r="B321" s="766" t="s">
        <v>23</v>
      </c>
      <c r="C321" s="726" t="s">
        <v>3344</v>
      </c>
      <c r="D321" s="760"/>
      <c r="E321" s="723" t="s">
        <v>11</v>
      </c>
      <c r="F321" s="729"/>
      <c r="G321" s="732"/>
      <c r="H321" s="732"/>
      <c r="I321" s="732"/>
      <c r="J321" s="725"/>
    </row>
    <row r="322" spans="1:10">
      <c r="A322" s="854"/>
      <c r="B322" s="766" t="s">
        <v>23</v>
      </c>
      <c r="C322" s="726" t="s">
        <v>3345</v>
      </c>
      <c r="D322" s="760"/>
      <c r="E322" s="723" t="s">
        <v>11</v>
      </c>
      <c r="F322" s="729"/>
      <c r="G322" s="732"/>
      <c r="H322" s="732"/>
      <c r="I322" s="732"/>
      <c r="J322" s="725"/>
    </row>
    <row r="323" spans="1:10">
      <c r="A323" s="854"/>
      <c r="B323" s="766" t="s">
        <v>23</v>
      </c>
      <c r="C323" s="726" t="s">
        <v>3346</v>
      </c>
      <c r="D323" s="760"/>
      <c r="E323" s="723" t="s">
        <v>11</v>
      </c>
      <c r="F323" s="729"/>
      <c r="G323" s="732"/>
      <c r="H323" s="732"/>
      <c r="I323" s="732"/>
      <c r="J323" s="725"/>
    </row>
    <row r="324" spans="1:10" ht="18" customHeight="1">
      <c r="A324" s="854"/>
      <c r="B324" s="766" t="s">
        <v>23</v>
      </c>
      <c r="C324" s="726" t="s">
        <v>3347</v>
      </c>
      <c r="D324" s="760"/>
      <c r="E324" s="723" t="s">
        <v>11</v>
      </c>
      <c r="F324" s="729"/>
      <c r="G324" s="732"/>
      <c r="H324" s="732"/>
      <c r="I324" s="732"/>
      <c r="J324" s="725"/>
    </row>
    <row r="325" spans="1:10">
      <c r="A325" s="854"/>
      <c r="B325" s="766" t="s">
        <v>23</v>
      </c>
      <c r="C325" s="726" t="s">
        <v>3348</v>
      </c>
      <c r="D325" s="760"/>
      <c r="E325" s="723" t="s">
        <v>11</v>
      </c>
      <c r="F325" s="729"/>
      <c r="G325" s="732"/>
      <c r="H325" s="732"/>
      <c r="I325" s="732"/>
      <c r="J325" s="725"/>
    </row>
    <row r="326" spans="1:10">
      <c r="A326" s="854"/>
      <c r="B326" s="766" t="s">
        <v>23</v>
      </c>
      <c r="C326" s="726" t="s">
        <v>3349</v>
      </c>
      <c r="D326" s="760"/>
      <c r="E326" s="723" t="s">
        <v>11</v>
      </c>
      <c r="F326" s="729"/>
      <c r="G326" s="732"/>
      <c r="H326" s="732"/>
      <c r="I326" s="732"/>
      <c r="J326" s="725"/>
    </row>
    <row r="327" spans="1:10">
      <c r="A327" s="854"/>
      <c r="B327" s="766" t="s">
        <v>23</v>
      </c>
      <c r="C327" s="726" t="s">
        <v>3350</v>
      </c>
      <c r="D327" s="760"/>
      <c r="E327" s="723" t="s">
        <v>11</v>
      </c>
      <c r="F327" s="729"/>
      <c r="G327" s="732"/>
      <c r="H327" s="732"/>
      <c r="I327" s="732"/>
      <c r="J327" s="725"/>
    </row>
    <row r="328" spans="1:10">
      <c r="A328" s="854"/>
      <c r="B328" s="766" t="s">
        <v>23</v>
      </c>
      <c r="C328" s="726" t="s">
        <v>3351</v>
      </c>
      <c r="D328" s="760"/>
      <c r="E328" s="723" t="s">
        <v>11</v>
      </c>
      <c r="F328" s="729"/>
      <c r="G328" s="732"/>
      <c r="H328" s="732"/>
      <c r="I328" s="732"/>
      <c r="J328" s="725"/>
    </row>
    <row r="329" spans="1:10">
      <c r="A329" s="854"/>
      <c r="B329" s="766" t="s">
        <v>23</v>
      </c>
      <c r="C329" s="726" t="s">
        <v>3352</v>
      </c>
      <c r="D329" s="760"/>
      <c r="E329" s="723" t="s">
        <v>11</v>
      </c>
      <c r="F329" s="729"/>
      <c r="G329" s="732"/>
      <c r="H329" s="732"/>
      <c r="I329" s="732"/>
      <c r="J329" s="725"/>
    </row>
    <row r="330" spans="1:10">
      <c r="A330" s="854"/>
      <c r="B330" s="766" t="s">
        <v>23</v>
      </c>
      <c r="C330" s="726" t="s">
        <v>3353</v>
      </c>
      <c r="D330" s="760"/>
      <c r="E330" s="723" t="s">
        <v>11</v>
      </c>
      <c r="F330" s="729"/>
      <c r="G330" s="732"/>
      <c r="H330" s="732"/>
      <c r="I330" s="732"/>
      <c r="J330" s="725"/>
    </row>
    <row r="331" spans="1:10">
      <c r="A331" s="854"/>
      <c r="B331" s="766" t="s">
        <v>23</v>
      </c>
      <c r="C331" s="726" t="s">
        <v>3354</v>
      </c>
      <c r="D331" s="760"/>
      <c r="E331" s="723" t="s">
        <v>11</v>
      </c>
      <c r="F331" s="729"/>
      <c r="G331" s="732"/>
      <c r="H331" s="732"/>
      <c r="I331" s="732"/>
      <c r="J331" s="725"/>
    </row>
    <row r="332" spans="1:10">
      <c r="A332" s="854"/>
      <c r="B332" s="766" t="s">
        <v>23</v>
      </c>
      <c r="C332" s="726" t="s">
        <v>3355</v>
      </c>
      <c r="D332" s="760"/>
      <c r="E332" s="723" t="s">
        <v>11</v>
      </c>
      <c r="F332" s="729"/>
      <c r="G332" s="732"/>
      <c r="H332" s="732"/>
      <c r="I332" s="732"/>
      <c r="J332" s="725"/>
    </row>
    <row r="333" spans="1:10">
      <c r="A333" s="854"/>
      <c r="B333" s="766" t="s">
        <v>23</v>
      </c>
      <c r="C333" s="726" t="s">
        <v>3356</v>
      </c>
      <c r="D333" s="760"/>
      <c r="E333" s="723" t="s">
        <v>11</v>
      </c>
      <c r="F333" s="729"/>
      <c r="G333" s="732"/>
      <c r="H333" s="732"/>
      <c r="I333" s="732"/>
      <c r="J333" s="725"/>
    </row>
    <row r="334" spans="1:10">
      <c r="A334" s="854"/>
      <c r="B334" s="766" t="s">
        <v>23</v>
      </c>
      <c r="C334" s="726" t="s">
        <v>3357</v>
      </c>
      <c r="D334" s="760"/>
      <c r="E334" s="723" t="s">
        <v>11</v>
      </c>
      <c r="F334" s="729"/>
      <c r="G334" s="732"/>
      <c r="H334" s="732"/>
      <c r="I334" s="732"/>
      <c r="J334" s="725"/>
    </row>
    <row r="335" spans="1:10">
      <c r="A335" s="854"/>
      <c r="B335" s="766" t="s">
        <v>23</v>
      </c>
      <c r="C335" s="726" t="s">
        <v>3358</v>
      </c>
      <c r="D335" s="760"/>
      <c r="E335" s="723" t="s">
        <v>11</v>
      </c>
      <c r="F335" s="729"/>
      <c r="G335" s="732"/>
      <c r="H335" s="732"/>
      <c r="I335" s="732"/>
      <c r="J335" s="725"/>
    </row>
    <row r="336" spans="1:10">
      <c r="A336" s="854"/>
      <c r="B336" s="766" t="s">
        <v>23</v>
      </c>
      <c r="C336" s="726" t="s">
        <v>3359</v>
      </c>
      <c r="D336" s="760"/>
      <c r="E336" s="723" t="s">
        <v>11</v>
      </c>
      <c r="F336" s="729"/>
      <c r="G336" s="732"/>
      <c r="H336" s="732"/>
      <c r="I336" s="732"/>
      <c r="J336" s="725"/>
    </row>
    <row r="337" spans="1:10">
      <c r="A337" s="854"/>
      <c r="B337" s="766" t="s">
        <v>23</v>
      </c>
      <c r="C337" s="726" t="s">
        <v>3360</v>
      </c>
      <c r="D337" s="760"/>
      <c r="E337" s="723" t="s">
        <v>11</v>
      </c>
      <c r="F337" s="729"/>
      <c r="G337" s="732"/>
      <c r="H337" s="732"/>
      <c r="I337" s="732"/>
      <c r="J337" s="725"/>
    </row>
    <row r="338" spans="1:10">
      <c r="A338" s="854"/>
      <c r="B338" s="766" t="s">
        <v>23</v>
      </c>
      <c r="C338" s="726" t="s">
        <v>3361</v>
      </c>
      <c r="D338" s="760"/>
      <c r="E338" s="723" t="s">
        <v>11</v>
      </c>
      <c r="F338" s="729"/>
      <c r="G338" s="732"/>
      <c r="H338" s="732"/>
      <c r="I338" s="732"/>
      <c r="J338" s="725"/>
    </row>
    <row r="339" spans="1:10">
      <c r="A339" s="854"/>
      <c r="B339" s="766" t="s">
        <v>23</v>
      </c>
      <c r="C339" s="726" t="s">
        <v>3362</v>
      </c>
      <c r="D339" s="760"/>
      <c r="E339" s="723" t="s">
        <v>11</v>
      </c>
      <c r="F339" s="729"/>
      <c r="G339" s="732"/>
      <c r="H339" s="732"/>
      <c r="I339" s="732"/>
      <c r="J339" s="725"/>
    </row>
    <row r="340" spans="1:10">
      <c r="A340" s="854"/>
      <c r="B340" s="766" t="s">
        <v>23</v>
      </c>
      <c r="C340" s="726" t="s">
        <v>3363</v>
      </c>
      <c r="D340" s="760"/>
      <c r="E340" s="723" t="s">
        <v>11</v>
      </c>
      <c r="F340" s="729"/>
      <c r="G340" s="732"/>
      <c r="H340" s="732"/>
      <c r="I340" s="732"/>
      <c r="J340" s="725"/>
    </row>
    <row r="341" spans="1:10">
      <c r="A341" s="854"/>
      <c r="B341" s="766" t="s">
        <v>23</v>
      </c>
      <c r="C341" s="726" t="s">
        <v>3364</v>
      </c>
      <c r="D341" s="760"/>
      <c r="E341" s="723" t="s">
        <v>11</v>
      </c>
      <c r="F341" s="729"/>
      <c r="G341" s="732"/>
      <c r="H341" s="732"/>
      <c r="I341" s="732"/>
      <c r="J341" s="725"/>
    </row>
    <row r="342" spans="1:10">
      <c r="A342" s="854"/>
      <c r="B342" s="766" t="s">
        <v>23</v>
      </c>
      <c r="C342" s="726" t="s">
        <v>3365</v>
      </c>
      <c r="D342" s="760"/>
      <c r="E342" s="723" t="s">
        <v>11</v>
      </c>
      <c r="F342" s="729"/>
      <c r="G342" s="732"/>
      <c r="H342" s="732"/>
      <c r="I342" s="732"/>
      <c r="J342" s="725"/>
    </row>
    <row r="343" spans="1:10">
      <c r="A343" s="854"/>
      <c r="B343" s="766" t="s">
        <v>23</v>
      </c>
      <c r="C343" s="726" t="s">
        <v>3366</v>
      </c>
      <c r="D343" s="760"/>
      <c r="E343" s="723" t="s">
        <v>11</v>
      </c>
      <c r="F343" s="729"/>
      <c r="G343" s="732"/>
      <c r="H343" s="732"/>
      <c r="I343" s="732"/>
      <c r="J343" s="725"/>
    </row>
    <row r="344" spans="1:10">
      <c r="A344" s="854"/>
      <c r="B344" s="766" t="s">
        <v>23</v>
      </c>
      <c r="C344" s="726" t="s">
        <v>3367</v>
      </c>
      <c r="D344" s="760"/>
      <c r="E344" s="723" t="s">
        <v>11</v>
      </c>
      <c r="F344" s="729"/>
      <c r="G344" s="732"/>
      <c r="H344" s="732"/>
      <c r="I344" s="732"/>
      <c r="J344" s="725"/>
    </row>
    <row r="345" spans="1:10">
      <c r="A345" s="854"/>
      <c r="B345" s="766" t="s">
        <v>23</v>
      </c>
      <c r="C345" s="726" t="s">
        <v>3368</v>
      </c>
      <c r="D345" s="760"/>
      <c r="E345" s="723" t="s">
        <v>11</v>
      </c>
      <c r="F345" s="729"/>
      <c r="G345" s="732"/>
      <c r="H345" s="732"/>
      <c r="I345" s="732"/>
      <c r="J345" s="725"/>
    </row>
    <row r="346" spans="1:10">
      <c r="A346" s="854"/>
      <c r="B346" s="766" t="s">
        <v>23</v>
      </c>
      <c r="C346" s="726" t="s">
        <v>3369</v>
      </c>
      <c r="D346" s="760"/>
      <c r="E346" s="723" t="s">
        <v>11</v>
      </c>
      <c r="F346" s="729"/>
      <c r="G346" s="732"/>
      <c r="H346" s="732"/>
      <c r="I346" s="732"/>
      <c r="J346" s="725"/>
    </row>
    <row r="347" spans="1:10">
      <c r="A347" s="854"/>
      <c r="B347" s="766" t="s">
        <v>23</v>
      </c>
      <c r="C347" s="726" t="s">
        <v>3370</v>
      </c>
      <c r="D347" s="760"/>
      <c r="E347" s="723" t="s">
        <v>11</v>
      </c>
      <c r="F347" s="729"/>
      <c r="G347" s="732"/>
      <c r="H347" s="732"/>
      <c r="I347" s="732"/>
      <c r="J347" s="725"/>
    </row>
    <row r="348" spans="1:10">
      <c r="A348" s="854"/>
      <c r="B348" s="766" t="s">
        <v>23</v>
      </c>
      <c r="C348" s="726" t="s">
        <v>3371</v>
      </c>
      <c r="D348" s="760"/>
      <c r="E348" s="723" t="s">
        <v>11</v>
      </c>
      <c r="F348" s="729"/>
      <c r="G348" s="732"/>
      <c r="H348" s="732"/>
      <c r="I348" s="732"/>
      <c r="J348" s="725"/>
    </row>
    <row r="349" spans="1:10">
      <c r="A349" s="854"/>
      <c r="B349" s="766" t="s">
        <v>23</v>
      </c>
      <c r="C349" s="726" t="s">
        <v>3372</v>
      </c>
      <c r="D349" s="760"/>
      <c r="E349" s="723" t="s">
        <v>11</v>
      </c>
      <c r="F349" s="729"/>
      <c r="G349" s="732"/>
      <c r="H349" s="732"/>
      <c r="I349" s="732"/>
      <c r="J349" s="725"/>
    </row>
    <row r="350" spans="1:10">
      <c r="A350" s="854"/>
      <c r="B350" s="766" t="s">
        <v>23</v>
      </c>
      <c r="C350" s="726" t="s">
        <v>3373</v>
      </c>
      <c r="D350" s="760"/>
      <c r="E350" s="723" t="s">
        <v>11</v>
      </c>
      <c r="F350" s="729"/>
      <c r="G350" s="732"/>
      <c r="H350" s="732"/>
      <c r="I350" s="732"/>
      <c r="J350" s="725"/>
    </row>
    <row r="351" spans="1:10">
      <c r="A351" s="854"/>
      <c r="B351" s="766" t="s">
        <v>23</v>
      </c>
      <c r="C351" s="726" t="s">
        <v>3374</v>
      </c>
      <c r="D351" s="760"/>
      <c r="E351" s="723" t="s">
        <v>11</v>
      </c>
      <c r="F351" s="729"/>
      <c r="G351" s="732"/>
      <c r="H351" s="732"/>
      <c r="I351" s="732"/>
      <c r="J351" s="725"/>
    </row>
    <row r="352" spans="1:10">
      <c r="A352" s="854"/>
      <c r="B352" s="766" t="s">
        <v>23</v>
      </c>
      <c r="C352" s="726" t="s">
        <v>3375</v>
      </c>
      <c r="D352" s="760"/>
      <c r="E352" s="723" t="s">
        <v>11</v>
      </c>
      <c r="F352" s="729"/>
      <c r="G352" s="732"/>
      <c r="H352" s="732"/>
      <c r="I352" s="732"/>
      <c r="J352" s="725"/>
    </row>
    <row r="353" spans="1:10">
      <c r="A353" s="854"/>
      <c r="B353" s="766" t="s">
        <v>23</v>
      </c>
      <c r="C353" s="726" t="s">
        <v>3376</v>
      </c>
      <c r="D353" s="760"/>
      <c r="E353" s="723" t="s">
        <v>11</v>
      </c>
      <c r="F353" s="729"/>
      <c r="G353" s="732"/>
      <c r="H353" s="732"/>
      <c r="I353" s="732"/>
      <c r="J353" s="725"/>
    </row>
    <row r="354" spans="1:10">
      <c r="A354" s="854"/>
      <c r="B354" s="766" t="s">
        <v>23</v>
      </c>
      <c r="C354" s="726" t="s">
        <v>3377</v>
      </c>
      <c r="D354" s="760"/>
      <c r="E354" s="723" t="s">
        <v>11</v>
      </c>
      <c r="F354" s="729"/>
      <c r="G354" s="732"/>
      <c r="H354" s="732"/>
      <c r="I354" s="732"/>
      <c r="J354" s="725"/>
    </row>
    <row r="355" spans="1:10">
      <c r="A355" s="853"/>
      <c r="B355" s="766" t="s">
        <v>23</v>
      </c>
      <c r="C355" s="726" t="s">
        <v>1919</v>
      </c>
      <c r="D355" s="760" t="s">
        <v>3183</v>
      </c>
      <c r="E355" s="723" t="s">
        <v>11</v>
      </c>
      <c r="F355" s="729"/>
      <c r="G355" s="732"/>
      <c r="H355" s="732"/>
      <c r="I355" s="732"/>
      <c r="J355" s="725"/>
    </row>
    <row r="356" spans="1:10">
      <c r="A356" s="863">
        <v>25</v>
      </c>
      <c r="B356" s="766" t="s">
        <v>23</v>
      </c>
      <c r="C356" s="753" t="s">
        <v>3271</v>
      </c>
      <c r="D356" s="760"/>
      <c r="E356" s="723" t="s">
        <v>11</v>
      </c>
      <c r="F356" s="729"/>
      <c r="G356" s="732"/>
      <c r="H356" s="732"/>
      <c r="I356" s="732" t="s">
        <v>3382</v>
      </c>
      <c r="J356" s="725"/>
    </row>
    <row r="357" spans="1:10">
      <c r="A357" s="853"/>
      <c r="B357" s="766" t="s">
        <v>23</v>
      </c>
      <c r="C357" s="726" t="s">
        <v>1919</v>
      </c>
      <c r="D357" s="760" t="s">
        <v>3183</v>
      </c>
      <c r="E357" s="723" t="s">
        <v>11</v>
      </c>
      <c r="F357" s="729"/>
      <c r="G357" s="732"/>
      <c r="H357" s="732"/>
      <c r="I357" s="732"/>
      <c r="J357" s="725"/>
    </row>
    <row r="358" spans="1:10" ht="17.25" customHeight="1">
      <c r="A358" s="863">
        <v>26</v>
      </c>
      <c r="B358" s="766" t="s">
        <v>23</v>
      </c>
      <c r="C358" s="753" t="s">
        <v>2339</v>
      </c>
      <c r="D358" s="760"/>
      <c r="E358" s="723" t="s">
        <v>11</v>
      </c>
      <c r="F358" s="729"/>
      <c r="G358" s="732" t="s">
        <v>3272</v>
      </c>
      <c r="H358" s="732"/>
      <c r="I358" s="732"/>
      <c r="J358" s="725"/>
    </row>
    <row r="359" spans="1:10">
      <c r="A359" s="853"/>
      <c r="B359" s="766" t="s">
        <v>23</v>
      </c>
      <c r="C359" s="726" t="s">
        <v>1919</v>
      </c>
      <c r="D359" s="760" t="s">
        <v>3183</v>
      </c>
      <c r="E359" s="723" t="s">
        <v>11</v>
      </c>
      <c r="F359" s="729"/>
      <c r="G359" s="732"/>
      <c r="H359" s="732"/>
      <c r="I359" s="732"/>
      <c r="J359" s="725"/>
    </row>
    <row r="360" spans="1:10" ht="15.75" customHeight="1">
      <c r="A360" s="863">
        <v>27</v>
      </c>
      <c r="B360" s="766" t="s">
        <v>23</v>
      </c>
      <c r="C360" s="753" t="s">
        <v>3274</v>
      </c>
      <c r="D360" s="760"/>
      <c r="E360" s="723" t="s">
        <v>11</v>
      </c>
      <c r="F360" s="729"/>
      <c r="G360" s="732"/>
      <c r="H360" s="732"/>
      <c r="I360" s="732" t="s">
        <v>3275</v>
      </c>
      <c r="J360" s="725"/>
    </row>
    <row r="361" spans="1:10">
      <c r="A361" s="854"/>
      <c r="B361" s="766" t="s">
        <v>23</v>
      </c>
      <c r="C361" s="726" t="s">
        <v>1943</v>
      </c>
      <c r="D361" s="760" t="s">
        <v>3276</v>
      </c>
      <c r="E361" s="723" t="s">
        <v>11</v>
      </c>
      <c r="F361" s="729"/>
      <c r="G361" s="732"/>
      <c r="H361" s="732"/>
      <c r="I361" s="732"/>
      <c r="J361" s="725"/>
    </row>
    <row r="362" spans="1:10">
      <c r="A362" s="854"/>
      <c r="B362" s="766" t="s">
        <v>23</v>
      </c>
      <c r="C362" s="726" t="s">
        <v>1944</v>
      </c>
      <c r="D362" s="760" t="s">
        <v>3277</v>
      </c>
      <c r="E362" s="723" t="s">
        <v>11</v>
      </c>
      <c r="F362" s="729"/>
      <c r="G362" s="732"/>
      <c r="H362" s="732"/>
      <c r="I362" s="732"/>
      <c r="J362" s="725"/>
    </row>
    <row r="363" spans="1:10">
      <c r="A363" s="854"/>
      <c r="B363" s="766" t="s">
        <v>23</v>
      </c>
      <c r="C363" s="726" t="s">
        <v>1945</v>
      </c>
      <c r="D363" s="760" t="s">
        <v>640</v>
      </c>
      <c r="E363" s="723" t="s">
        <v>11</v>
      </c>
      <c r="F363" s="729"/>
      <c r="G363" s="732"/>
      <c r="H363" s="732"/>
      <c r="I363" s="732"/>
      <c r="J363" s="725"/>
    </row>
    <row r="364" spans="1:10">
      <c r="A364" s="854"/>
      <c r="B364" s="766" t="s">
        <v>23</v>
      </c>
      <c r="C364" s="726" t="s">
        <v>1946</v>
      </c>
      <c r="D364" s="760" t="s">
        <v>3278</v>
      </c>
      <c r="E364" s="723" t="s">
        <v>11</v>
      </c>
      <c r="F364" s="729"/>
      <c r="G364" s="732"/>
      <c r="H364" s="732"/>
      <c r="I364" s="732"/>
      <c r="J364" s="725"/>
    </row>
    <row r="365" spans="1:10">
      <c r="A365" s="854"/>
      <c r="B365" s="766" t="s">
        <v>23</v>
      </c>
      <c r="C365" s="726" t="s">
        <v>1947</v>
      </c>
      <c r="D365" s="760" t="s">
        <v>3278</v>
      </c>
      <c r="E365" s="723" t="s">
        <v>11</v>
      </c>
      <c r="F365" s="729"/>
      <c r="G365" s="732"/>
      <c r="H365" s="732"/>
      <c r="I365" s="732"/>
      <c r="J365" s="725"/>
    </row>
    <row r="366" spans="1:10">
      <c r="A366" s="854"/>
      <c r="B366" s="766" t="s">
        <v>23</v>
      </c>
      <c r="C366" s="726" t="s">
        <v>1948</v>
      </c>
      <c r="D366" s="760" t="s">
        <v>3278</v>
      </c>
      <c r="E366" s="723" t="s">
        <v>11</v>
      </c>
      <c r="F366" s="729"/>
      <c r="G366" s="732"/>
      <c r="H366" s="732"/>
      <c r="I366" s="732"/>
      <c r="J366" s="725"/>
    </row>
    <row r="367" spans="1:10">
      <c r="A367" s="854"/>
      <c r="B367" s="766" t="s">
        <v>23</v>
      </c>
      <c r="C367" s="726" t="s">
        <v>1949</v>
      </c>
      <c r="D367" s="760" t="s">
        <v>3278</v>
      </c>
      <c r="E367" s="723" t="s">
        <v>11</v>
      </c>
      <c r="F367" s="729"/>
      <c r="G367" s="732"/>
      <c r="H367" s="732"/>
      <c r="I367" s="732"/>
      <c r="J367" s="725"/>
    </row>
    <row r="368" spans="1:10">
      <c r="A368" s="853"/>
      <c r="B368" s="766" t="s">
        <v>23</v>
      </c>
      <c r="C368" s="726" t="s">
        <v>1919</v>
      </c>
      <c r="D368" s="760" t="s">
        <v>3183</v>
      </c>
      <c r="E368" s="723" t="s">
        <v>11</v>
      </c>
      <c r="F368" s="729"/>
      <c r="G368" s="732"/>
      <c r="H368" s="732"/>
      <c r="I368" s="732"/>
      <c r="J368" s="725"/>
    </row>
    <row r="369" spans="1:10" ht="17.25" customHeight="1">
      <c r="A369" s="863">
        <v>28</v>
      </c>
      <c r="B369" s="766" t="s">
        <v>23</v>
      </c>
      <c r="C369" s="753" t="s">
        <v>3282</v>
      </c>
      <c r="D369" s="760"/>
      <c r="E369" s="723" t="s">
        <v>11</v>
      </c>
      <c r="F369" s="729"/>
      <c r="G369" s="732"/>
      <c r="H369" s="732"/>
      <c r="I369" s="732" t="s">
        <v>3283</v>
      </c>
      <c r="J369" s="725"/>
    </row>
    <row r="370" spans="1:10" ht="17.25" customHeight="1">
      <c r="A370" s="854"/>
      <c r="B370" s="766" t="s">
        <v>23</v>
      </c>
      <c r="C370" s="726" t="s">
        <v>1470</v>
      </c>
      <c r="D370" s="760" t="s">
        <v>3284</v>
      </c>
      <c r="E370" s="723" t="s">
        <v>11</v>
      </c>
      <c r="F370" s="729"/>
      <c r="G370" s="732"/>
      <c r="H370" s="732"/>
      <c r="I370" s="732"/>
      <c r="J370" s="725"/>
    </row>
    <row r="371" spans="1:10">
      <c r="A371" s="854"/>
      <c r="B371" s="766" t="s">
        <v>23</v>
      </c>
      <c r="C371" s="726" t="s">
        <v>1471</v>
      </c>
      <c r="D371" s="760" t="s">
        <v>3285</v>
      </c>
      <c r="E371" s="723" t="s">
        <v>11</v>
      </c>
      <c r="F371" s="729"/>
      <c r="G371" s="732"/>
      <c r="H371" s="732"/>
      <c r="I371" s="732"/>
      <c r="J371" s="725"/>
    </row>
    <row r="372" spans="1:10">
      <c r="A372" s="854"/>
      <c r="B372" s="766" t="s">
        <v>23</v>
      </c>
      <c r="C372" s="726" t="s">
        <v>2286</v>
      </c>
      <c r="D372" s="760" t="s">
        <v>262</v>
      </c>
      <c r="E372" s="723" t="s">
        <v>11</v>
      </c>
      <c r="F372" s="729"/>
      <c r="G372" s="732"/>
      <c r="H372" s="732"/>
      <c r="I372" s="732"/>
      <c r="J372" s="725"/>
    </row>
    <row r="373" spans="1:10">
      <c r="A373" s="854"/>
      <c r="B373" s="766" t="s">
        <v>23</v>
      </c>
      <c r="C373" s="726" t="s">
        <v>2285</v>
      </c>
      <c r="D373" s="760" t="s">
        <v>262</v>
      </c>
      <c r="E373" s="723" t="s">
        <v>11</v>
      </c>
      <c r="F373" s="729"/>
      <c r="G373" s="732"/>
      <c r="H373" s="732"/>
      <c r="I373" s="732"/>
      <c r="J373" s="725"/>
    </row>
    <row r="374" spans="1:10">
      <c r="A374" s="854"/>
      <c r="B374" s="766" t="s">
        <v>23</v>
      </c>
      <c r="C374" s="726" t="s">
        <v>2284</v>
      </c>
      <c r="D374" s="760" t="s">
        <v>262</v>
      </c>
      <c r="E374" s="723" t="s">
        <v>11</v>
      </c>
      <c r="F374" s="729"/>
      <c r="G374" s="732"/>
      <c r="H374" s="732"/>
      <c r="I374" s="732"/>
      <c r="J374" s="725"/>
    </row>
    <row r="375" spans="1:10">
      <c r="A375" s="854"/>
      <c r="B375" s="766" t="s">
        <v>23</v>
      </c>
      <c r="C375" s="726" t="s">
        <v>2283</v>
      </c>
      <c r="D375" s="760" t="s">
        <v>262</v>
      </c>
      <c r="E375" s="723" t="s">
        <v>11</v>
      </c>
      <c r="F375" s="729"/>
      <c r="G375" s="732"/>
      <c r="H375" s="732"/>
      <c r="I375" s="732"/>
      <c r="J375" s="725"/>
    </row>
    <row r="376" spans="1:10">
      <c r="A376" s="854"/>
      <c r="B376" s="766" t="s">
        <v>23</v>
      </c>
      <c r="C376" s="726" t="s">
        <v>2282</v>
      </c>
      <c r="D376" s="760" t="s">
        <v>262</v>
      </c>
      <c r="E376" s="723" t="s">
        <v>11</v>
      </c>
      <c r="F376" s="729"/>
      <c r="G376" s="732"/>
      <c r="H376" s="732"/>
      <c r="I376" s="732"/>
      <c r="J376" s="725"/>
    </row>
    <row r="377" spans="1:10">
      <c r="A377" s="854"/>
      <c r="B377" s="766" t="s">
        <v>23</v>
      </c>
      <c r="C377" s="726" t="s">
        <v>2281</v>
      </c>
      <c r="D377" s="760" t="s">
        <v>262</v>
      </c>
      <c r="E377" s="723" t="s">
        <v>11</v>
      </c>
      <c r="F377" s="729"/>
      <c r="G377" s="732"/>
      <c r="H377" s="732"/>
      <c r="I377" s="732"/>
      <c r="J377" s="725"/>
    </row>
    <row r="378" spans="1:10">
      <c r="A378" s="854"/>
      <c r="B378" s="766" t="s">
        <v>23</v>
      </c>
      <c r="C378" s="726" t="s">
        <v>2280</v>
      </c>
      <c r="D378" s="760" t="s">
        <v>262</v>
      </c>
      <c r="E378" s="723" t="s">
        <v>11</v>
      </c>
      <c r="F378" s="729"/>
      <c r="G378" s="732"/>
      <c r="H378" s="732"/>
      <c r="I378" s="732"/>
      <c r="J378" s="725"/>
    </row>
    <row r="379" spans="1:10">
      <c r="A379" s="854"/>
      <c r="B379" s="766" t="s">
        <v>23</v>
      </c>
      <c r="C379" s="726" t="s">
        <v>2279</v>
      </c>
      <c r="D379" s="760" t="s">
        <v>262</v>
      </c>
      <c r="E379" s="723" t="s">
        <v>11</v>
      </c>
      <c r="F379" s="729"/>
      <c r="G379" s="732"/>
      <c r="H379" s="732"/>
      <c r="I379" s="732"/>
      <c r="J379" s="725"/>
    </row>
    <row r="380" spans="1:10">
      <c r="A380" s="854"/>
      <c r="B380" s="766" t="s">
        <v>23</v>
      </c>
      <c r="C380" s="726" t="s">
        <v>2278</v>
      </c>
      <c r="D380" s="760" t="s">
        <v>262</v>
      </c>
      <c r="E380" s="723" t="s">
        <v>11</v>
      </c>
      <c r="F380" s="729"/>
      <c r="G380" s="732"/>
      <c r="H380" s="732"/>
      <c r="I380" s="732"/>
      <c r="J380" s="725"/>
    </row>
    <row r="381" spans="1:10">
      <c r="A381" s="854"/>
      <c r="B381" s="766" t="s">
        <v>23</v>
      </c>
      <c r="C381" s="726" t="s">
        <v>2277</v>
      </c>
      <c r="D381" s="760" t="s">
        <v>262</v>
      </c>
      <c r="E381" s="723" t="s">
        <v>11</v>
      </c>
      <c r="F381" s="729"/>
      <c r="G381" s="732"/>
      <c r="H381" s="732"/>
      <c r="I381" s="732"/>
      <c r="J381" s="725"/>
    </row>
    <row r="382" spans="1:10">
      <c r="A382" s="854"/>
      <c r="B382" s="766" t="s">
        <v>23</v>
      </c>
      <c r="C382" s="726" t="s">
        <v>2276</v>
      </c>
      <c r="D382" s="760" t="s">
        <v>262</v>
      </c>
      <c r="E382" s="723" t="s">
        <v>11</v>
      </c>
      <c r="F382" s="729"/>
      <c r="G382" s="732"/>
      <c r="H382" s="732"/>
      <c r="I382" s="732"/>
      <c r="J382" s="725"/>
    </row>
    <row r="383" spans="1:10">
      <c r="A383" s="854"/>
      <c r="B383" s="766" t="s">
        <v>23</v>
      </c>
      <c r="C383" s="726" t="s">
        <v>2275</v>
      </c>
      <c r="D383" s="760" t="s">
        <v>262</v>
      </c>
      <c r="E383" s="723" t="s">
        <v>11</v>
      </c>
      <c r="F383" s="729"/>
      <c r="G383" s="732"/>
      <c r="H383" s="732"/>
      <c r="I383" s="732"/>
      <c r="J383" s="725"/>
    </row>
    <row r="384" spans="1:10">
      <c r="A384" s="854"/>
      <c r="B384" s="766" t="s">
        <v>23</v>
      </c>
      <c r="C384" s="726" t="s">
        <v>2274</v>
      </c>
      <c r="D384" s="760" t="s">
        <v>262</v>
      </c>
      <c r="E384" s="723" t="s">
        <v>11</v>
      </c>
      <c r="F384" s="729"/>
      <c r="G384" s="732"/>
      <c r="H384" s="732"/>
      <c r="I384" s="732"/>
      <c r="J384" s="725"/>
    </row>
    <row r="385" spans="1:10">
      <c r="A385" s="854"/>
      <c r="B385" s="766" t="s">
        <v>23</v>
      </c>
      <c r="C385" s="726" t="s">
        <v>3098</v>
      </c>
      <c r="D385" s="760" t="s">
        <v>262</v>
      </c>
      <c r="E385" s="723" t="s">
        <v>11</v>
      </c>
      <c r="F385" s="729"/>
      <c r="G385" s="732"/>
      <c r="H385" s="732"/>
      <c r="I385" s="732"/>
      <c r="J385" s="725"/>
    </row>
    <row r="386" spans="1:10">
      <c r="A386" s="854"/>
      <c r="B386" s="766" t="s">
        <v>23</v>
      </c>
      <c r="C386" s="726" t="s">
        <v>3099</v>
      </c>
      <c r="D386" s="760" t="s">
        <v>262</v>
      </c>
      <c r="E386" s="723" t="s">
        <v>11</v>
      </c>
      <c r="F386" s="729"/>
      <c r="G386" s="732"/>
      <c r="H386" s="732"/>
      <c r="I386" s="732"/>
      <c r="J386" s="725"/>
    </row>
    <row r="387" spans="1:10">
      <c r="A387" s="854"/>
      <c r="B387" s="766" t="s">
        <v>23</v>
      </c>
      <c r="C387" s="726" t="s">
        <v>2273</v>
      </c>
      <c r="D387" s="760" t="s">
        <v>3284</v>
      </c>
      <c r="E387" s="723" t="s">
        <v>11</v>
      </c>
      <c r="F387" s="729"/>
      <c r="G387" s="732"/>
      <c r="H387" s="732"/>
      <c r="I387" s="732"/>
      <c r="J387" s="725"/>
    </row>
    <row r="388" spans="1:10">
      <c r="A388" s="854"/>
      <c r="B388" s="766" t="s">
        <v>23</v>
      </c>
      <c r="C388" s="726" t="s">
        <v>2272</v>
      </c>
      <c r="D388" s="760" t="s">
        <v>3285</v>
      </c>
      <c r="E388" s="723" t="s">
        <v>11</v>
      </c>
      <c r="F388" s="729"/>
      <c r="G388" s="732"/>
      <c r="H388" s="732"/>
      <c r="I388" s="732"/>
      <c r="J388" s="725"/>
    </row>
    <row r="389" spans="1:10">
      <c r="A389" s="854"/>
      <c r="B389" s="766" t="s">
        <v>23</v>
      </c>
      <c r="C389" s="726" t="s">
        <v>2271</v>
      </c>
      <c r="D389" s="760" t="s">
        <v>262</v>
      </c>
      <c r="E389" s="723" t="s">
        <v>11</v>
      </c>
      <c r="F389" s="729"/>
      <c r="G389" s="732"/>
      <c r="H389" s="732"/>
      <c r="I389" s="732"/>
      <c r="J389" s="725"/>
    </row>
    <row r="390" spans="1:10">
      <c r="A390" s="854"/>
      <c r="B390" s="766" t="s">
        <v>23</v>
      </c>
      <c r="C390" s="726" t="s">
        <v>2270</v>
      </c>
      <c r="D390" s="760" t="s">
        <v>262</v>
      </c>
      <c r="E390" s="723" t="s">
        <v>11</v>
      </c>
      <c r="F390" s="729"/>
      <c r="G390" s="732"/>
      <c r="H390" s="732"/>
      <c r="I390" s="732"/>
      <c r="J390" s="764"/>
    </row>
    <row r="391" spans="1:10">
      <c r="A391" s="854"/>
      <c r="B391" s="766" t="s">
        <v>23</v>
      </c>
      <c r="C391" s="726" t="s">
        <v>2269</v>
      </c>
      <c r="D391" s="760" t="s">
        <v>262</v>
      </c>
      <c r="E391" s="723" t="s">
        <v>11</v>
      </c>
      <c r="F391" s="729"/>
      <c r="G391" s="732"/>
      <c r="H391" s="732"/>
      <c r="I391" s="732"/>
      <c r="J391" s="764"/>
    </row>
    <row r="392" spans="1:10">
      <c r="A392" s="854"/>
      <c r="B392" s="766" t="s">
        <v>23</v>
      </c>
      <c r="C392" s="726" t="s">
        <v>2268</v>
      </c>
      <c r="D392" s="760" t="s">
        <v>262</v>
      </c>
      <c r="E392" s="723" t="s">
        <v>11</v>
      </c>
      <c r="F392" s="729"/>
      <c r="G392" s="732"/>
      <c r="H392" s="732"/>
      <c r="I392" s="732"/>
      <c r="J392" s="764"/>
    </row>
    <row r="393" spans="1:10">
      <c r="A393" s="854"/>
      <c r="B393" s="766" t="s">
        <v>23</v>
      </c>
      <c r="C393" s="726" t="s">
        <v>2267</v>
      </c>
      <c r="D393" s="760" t="s">
        <v>262</v>
      </c>
      <c r="E393" s="723" t="s">
        <v>11</v>
      </c>
      <c r="F393" s="729"/>
      <c r="G393" s="732"/>
      <c r="H393" s="732"/>
      <c r="I393" s="732"/>
      <c r="J393" s="764"/>
    </row>
    <row r="394" spans="1:10">
      <c r="A394" s="854"/>
      <c r="B394" s="766" t="s">
        <v>23</v>
      </c>
      <c r="C394" s="726" t="s">
        <v>2266</v>
      </c>
      <c r="D394" s="760" t="s">
        <v>262</v>
      </c>
      <c r="E394" s="723" t="s">
        <v>11</v>
      </c>
      <c r="F394" s="729"/>
      <c r="G394" s="732"/>
      <c r="H394" s="732"/>
      <c r="I394" s="732"/>
      <c r="J394" s="764"/>
    </row>
    <row r="395" spans="1:10">
      <c r="A395" s="854"/>
      <c r="B395" s="766" t="s">
        <v>23</v>
      </c>
      <c r="C395" s="726" t="s">
        <v>2265</v>
      </c>
      <c r="D395" s="760" t="s">
        <v>262</v>
      </c>
      <c r="E395" s="723" t="s">
        <v>11</v>
      </c>
      <c r="F395" s="729"/>
      <c r="G395" s="732"/>
      <c r="H395" s="732"/>
      <c r="I395" s="732"/>
      <c r="J395" s="764"/>
    </row>
    <row r="396" spans="1:10">
      <c r="A396" s="854"/>
      <c r="B396" s="766" t="s">
        <v>23</v>
      </c>
      <c r="C396" s="726" t="s">
        <v>2264</v>
      </c>
      <c r="D396" s="760" t="s">
        <v>262</v>
      </c>
      <c r="E396" s="723" t="s">
        <v>11</v>
      </c>
      <c r="F396" s="729"/>
      <c r="G396" s="732"/>
      <c r="H396" s="732"/>
      <c r="I396" s="732"/>
      <c r="J396" s="764"/>
    </row>
    <row r="397" spans="1:10">
      <c r="A397" s="854"/>
      <c r="B397" s="766" t="s">
        <v>23</v>
      </c>
      <c r="C397" s="726" t="s">
        <v>2263</v>
      </c>
      <c r="D397" s="760" t="s">
        <v>262</v>
      </c>
      <c r="E397" s="723" t="s">
        <v>11</v>
      </c>
      <c r="F397" s="729"/>
      <c r="G397" s="732"/>
      <c r="H397" s="732"/>
      <c r="I397" s="732"/>
      <c r="J397" s="764"/>
    </row>
    <row r="398" spans="1:10">
      <c r="A398" s="854"/>
      <c r="B398" s="766" t="s">
        <v>23</v>
      </c>
      <c r="C398" s="726" t="s">
        <v>2262</v>
      </c>
      <c r="D398" s="760" t="s">
        <v>262</v>
      </c>
      <c r="E398" s="723" t="s">
        <v>11</v>
      </c>
      <c r="F398" s="729"/>
      <c r="G398" s="732"/>
      <c r="H398" s="732"/>
      <c r="I398" s="732"/>
      <c r="J398" s="764"/>
    </row>
    <row r="399" spans="1:10">
      <c r="A399" s="854"/>
      <c r="B399" s="766" t="s">
        <v>23</v>
      </c>
      <c r="C399" s="726" t="s">
        <v>2261</v>
      </c>
      <c r="D399" s="760" t="s">
        <v>262</v>
      </c>
      <c r="E399" s="723" t="s">
        <v>11</v>
      </c>
      <c r="F399" s="729"/>
      <c r="G399" s="732"/>
      <c r="H399" s="732"/>
      <c r="I399" s="732"/>
      <c r="J399" s="764"/>
    </row>
    <row r="400" spans="1:10">
      <c r="A400" s="854"/>
      <c r="B400" s="766" t="s">
        <v>23</v>
      </c>
      <c r="C400" s="726" t="s">
        <v>2260</v>
      </c>
      <c r="D400" s="760" t="s">
        <v>262</v>
      </c>
      <c r="E400" s="723" t="s">
        <v>11</v>
      </c>
      <c r="F400" s="729"/>
      <c r="G400" s="732"/>
      <c r="H400" s="732"/>
      <c r="I400" s="732"/>
      <c r="J400" s="725"/>
    </row>
    <row r="401" spans="1:10">
      <c r="A401" s="854"/>
      <c r="B401" s="766" t="s">
        <v>23</v>
      </c>
      <c r="C401" s="726" t="s">
        <v>2259</v>
      </c>
      <c r="D401" s="760" t="s">
        <v>262</v>
      </c>
      <c r="E401" s="723" t="s">
        <v>11</v>
      </c>
      <c r="F401" s="729"/>
      <c r="G401" s="732"/>
      <c r="H401" s="732"/>
      <c r="I401" s="732"/>
      <c r="J401" s="725"/>
    </row>
    <row r="402" spans="1:10">
      <c r="A402" s="854"/>
      <c r="B402" s="766" t="s">
        <v>23</v>
      </c>
      <c r="C402" s="726" t="s">
        <v>3100</v>
      </c>
      <c r="D402" s="760" t="s">
        <v>262</v>
      </c>
      <c r="E402" s="723" t="s">
        <v>11</v>
      </c>
      <c r="F402" s="729"/>
      <c r="G402" s="732"/>
      <c r="H402" s="732"/>
      <c r="I402" s="732"/>
      <c r="J402" s="725"/>
    </row>
    <row r="403" spans="1:10">
      <c r="A403" s="854"/>
      <c r="B403" s="766" t="s">
        <v>23</v>
      </c>
      <c r="C403" s="726" t="s">
        <v>3101</v>
      </c>
      <c r="D403" s="760" t="s">
        <v>262</v>
      </c>
      <c r="E403" s="723" t="s">
        <v>11</v>
      </c>
      <c r="F403" s="729"/>
      <c r="G403" s="732"/>
      <c r="H403" s="732"/>
      <c r="I403" s="732"/>
      <c r="J403" s="725"/>
    </row>
    <row r="404" spans="1:10">
      <c r="A404" s="854"/>
      <c r="B404" s="766" t="s">
        <v>23</v>
      </c>
      <c r="C404" s="726" t="s">
        <v>2330</v>
      </c>
      <c r="D404" s="760" t="s">
        <v>3284</v>
      </c>
      <c r="E404" s="723" t="s">
        <v>11</v>
      </c>
      <c r="F404" s="729"/>
      <c r="G404" s="732"/>
      <c r="H404" s="732"/>
      <c r="I404" s="732"/>
      <c r="J404" s="725"/>
    </row>
    <row r="405" spans="1:10">
      <c r="A405" s="854"/>
      <c r="B405" s="766" t="s">
        <v>23</v>
      </c>
      <c r="C405" s="726" t="s">
        <v>2329</v>
      </c>
      <c r="D405" s="760" t="s">
        <v>3285</v>
      </c>
      <c r="E405" s="723" t="s">
        <v>11</v>
      </c>
      <c r="F405" s="729"/>
      <c r="G405" s="732"/>
      <c r="H405" s="732"/>
      <c r="I405" s="732"/>
      <c r="J405" s="725"/>
    </row>
    <row r="406" spans="1:10">
      <c r="A406" s="854"/>
      <c r="B406" s="766" t="s">
        <v>23</v>
      </c>
      <c r="C406" s="726" t="s">
        <v>2328</v>
      </c>
      <c r="D406" s="760" t="s">
        <v>262</v>
      </c>
      <c r="E406" s="723" t="s">
        <v>11</v>
      </c>
      <c r="F406" s="729"/>
      <c r="G406" s="732"/>
      <c r="H406" s="732"/>
      <c r="I406" s="732"/>
      <c r="J406" s="725"/>
    </row>
    <row r="407" spans="1:10">
      <c r="A407" s="854"/>
      <c r="B407" s="766" t="s">
        <v>23</v>
      </c>
      <c r="C407" s="726" t="s">
        <v>2327</v>
      </c>
      <c r="D407" s="760" t="s">
        <v>262</v>
      </c>
      <c r="E407" s="723" t="s">
        <v>11</v>
      </c>
      <c r="F407" s="729"/>
      <c r="G407" s="732"/>
      <c r="H407" s="732"/>
      <c r="I407" s="732"/>
      <c r="J407" s="725"/>
    </row>
    <row r="408" spans="1:10">
      <c r="A408" s="854"/>
      <c r="B408" s="766" t="s">
        <v>23</v>
      </c>
      <c r="C408" s="726" t="s">
        <v>2326</v>
      </c>
      <c r="D408" s="760" t="s">
        <v>262</v>
      </c>
      <c r="E408" s="723" t="s">
        <v>11</v>
      </c>
      <c r="F408" s="729"/>
      <c r="G408" s="732"/>
      <c r="H408" s="732"/>
      <c r="I408" s="732"/>
      <c r="J408" s="725"/>
    </row>
    <row r="409" spans="1:10">
      <c r="A409" s="854"/>
      <c r="B409" s="766" t="s">
        <v>23</v>
      </c>
      <c r="C409" s="726" t="s">
        <v>2325</v>
      </c>
      <c r="D409" s="760" t="s">
        <v>262</v>
      </c>
      <c r="E409" s="723" t="s">
        <v>11</v>
      </c>
      <c r="F409" s="729"/>
      <c r="G409" s="732"/>
      <c r="H409" s="732"/>
      <c r="I409" s="732"/>
      <c r="J409" s="725"/>
    </row>
    <row r="410" spans="1:10">
      <c r="A410" s="854"/>
      <c r="B410" s="766" t="s">
        <v>23</v>
      </c>
      <c r="C410" s="726" t="s">
        <v>2324</v>
      </c>
      <c r="D410" s="760" t="s">
        <v>262</v>
      </c>
      <c r="E410" s="723" t="s">
        <v>11</v>
      </c>
      <c r="F410" s="729"/>
      <c r="G410" s="732"/>
      <c r="H410" s="732"/>
      <c r="I410" s="732"/>
      <c r="J410" s="725"/>
    </row>
    <row r="411" spans="1:10">
      <c r="A411" s="854"/>
      <c r="B411" s="766" t="s">
        <v>23</v>
      </c>
      <c r="C411" s="726" t="s">
        <v>2323</v>
      </c>
      <c r="D411" s="760" t="s">
        <v>262</v>
      </c>
      <c r="E411" s="723" t="s">
        <v>11</v>
      </c>
      <c r="F411" s="729"/>
      <c r="G411" s="732"/>
      <c r="H411" s="732"/>
      <c r="I411" s="732"/>
      <c r="J411" s="725"/>
    </row>
    <row r="412" spans="1:10">
      <c r="A412" s="854"/>
      <c r="B412" s="766" t="s">
        <v>23</v>
      </c>
      <c r="C412" s="726" t="s">
        <v>2322</v>
      </c>
      <c r="D412" s="760" t="s">
        <v>262</v>
      </c>
      <c r="E412" s="723" t="s">
        <v>11</v>
      </c>
      <c r="F412" s="729"/>
      <c r="G412" s="732"/>
      <c r="H412" s="732"/>
      <c r="I412" s="732"/>
      <c r="J412" s="725"/>
    </row>
    <row r="413" spans="1:10">
      <c r="A413" s="854"/>
      <c r="B413" s="766" t="s">
        <v>23</v>
      </c>
      <c r="C413" s="726" t="s">
        <v>2321</v>
      </c>
      <c r="D413" s="760" t="s">
        <v>262</v>
      </c>
      <c r="E413" s="723" t="s">
        <v>11</v>
      </c>
      <c r="F413" s="729"/>
      <c r="G413" s="732"/>
      <c r="H413" s="732"/>
      <c r="I413" s="732"/>
      <c r="J413" s="725"/>
    </row>
    <row r="414" spans="1:10">
      <c r="A414" s="854"/>
      <c r="B414" s="766" t="s">
        <v>23</v>
      </c>
      <c r="C414" s="726" t="s">
        <v>2320</v>
      </c>
      <c r="D414" s="760" t="s">
        <v>262</v>
      </c>
      <c r="E414" s="723" t="s">
        <v>11</v>
      </c>
      <c r="F414" s="729"/>
      <c r="G414" s="732"/>
      <c r="H414" s="732"/>
      <c r="I414" s="732"/>
      <c r="J414" s="725"/>
    </row>
    <row r="415" spans="1:10">
      <c r="A415" s="854"/>
      <c r="B415" s="766" t="s">
        <v>23</v>
      </c>
      <c r="C415" s="726" t="s">
        <v>2319</v>
      </c>
      <c r="D415" s="760" t="s">
        <v>262</v>
      </c>
      <c r="E415" s="723" t="s">
        <v>11</v>
      </c>
      <c r="F415" s="729"/>
      <c r="G415" s="732"/>
      <c r="H415" s="732"/>
      <c r="I415" s="732"/>
      <c r="J415" s="725"/>
    </row>
    <row r="416" spans="1:10">
      <c r="A416" s="854"/>
      <c r="B416" s="766" t="s">
        <v>23</v>
      </c>
      <c r="C416" s="726" t="s">
        <v>2318</v>
      </c>
      <c r="D416" s="760" t="s">
        <v>262</v>
      </c>
      <c r="E416" s="723" t="s">
        <v>11</v>
      </c>
      <c r="F416" s="729"/>
      <c r="G416" s="732"/>
      <c r="H416" s="732"/>
      <c r="I416" s="732"/>
      <c r="J416" s="725"/>
    </row>
    <row r="417" spans="1:10">
      <c r="A417" s="854"/>
      <c r="B417" s="766" t="s">
        <v>23</v>
      </c>
      <c r="C417" s="726" t="s">
        <v>2317</v>
      </c>
      <c r="D417" s="760" t="s">
        <v>262</v>
      </c>
      <c r="E417" s="723" t="s">
        <v>11</v>
      </c>
      <c r="F417" s="729"/>
      <c r="G417" s="732"/>
      <c r="H417" s="732"/>
      <c r="I417" s="732"/>
      <c r="J417" s="725"/>
    </row>
    <row r="418" spans="1:10">
      <c r="A418" s="854"/>
      <c r="B418" s="766" t="s">
        <v>23</v>
      </c>
      <c r="C418" s="726" t="s">
        <v>2316</v>
      </c>
      <c r="D418" s="760" t="s">
        <v>262</v>
      </c>
      <c r="E418" s="723" t="s">
        <v>11</v>
      </c>
      <c r="F418" s="729"/>
      <c r="G418" s="732"/>
      <c r="H418" s="732"/>
      <c r="I418" s="732"/>
      <c r="J418" s="725"/>
    </row>
    <row r="419" spans="1:10">
      <c r="A419" s="854"/>
      <c r="B419" s="766" t="s">
        <v>23</v>
      </c>
      <c r="C419" s="726" t="s">
        <v>3286</v>
      </c>
      <c r="D419" s="760" t="s">
        <v>262</v>
      </c>
      <c r="E419" s="723" t="s">
        <v>11</v>
      </c>
      <c r="F419" s="729"/>
      <c r="G419" s="732"/>
      <c r="H419" s="732"/>
      <c r="I419" s="732"/>
      <c r="J419" s="725"/>
    </row>
    <row r="420" spans="1:10">
      <c r="A420" s="854"/>
      <c r="B420" s="766" t="s">
        <v>23</v>
      </c>
      <c r="C420" s="726" t="s">
        <v>3287</v>
      </c>
      <c r="D420" s="760" t="s">
        <v>262</v>
      </c>
      <c r="E420" s="723" t="s">
        <v>11</v>
      </c>
      <c r="F420" s="729"/>
      <c r="G420" s="732"/>
      <c r="H420" s="732"/>
      <c r="I420" s="732"/>
      <c r="J420" s="725"/>
    </row>
    <row r="421" spans="1:10">
      <c r="A421" s="854"/>
      <c r="B421" s="766" t="s">
        <v>23</v>
      </c>
      <c r="C421" s="726" t="s">
        <v>2315</v>
      </c>
      <c r="D421" s="760" t="s">
        <v>3284</v>
      </c>
      <c r="E421" s="723" t="s">
        <v>11</v>
      </c>
      <c r="F421" s="729"/>
      <c r="G421" s="732"/>
      <c r="H421" s="732"/>
      <c r="I421" s="732"/>
      <c r="J421" s="725"/>
    </row>
    <row r="422" spans="1:10">
      <c r="A422" s="854"/>
      <c r="B422" s="766" t="s">
        <v>23</v>
      </c>
      <c r="C422" s="726" t="s">
        <v>2314</v>
      </c>
      <c r="D422" s="760" t="s">
        <v>3285</v>
      </c>
      <c r="E422" s="723" t="s">
        <v>11</v>
      </c>
      <c r="F422" s="729"/>
      <c r="G422" s="732"/>
      <c r="H422" s="732"/>
      <c r="I422" s="732"/>
      <c r="J422" s="725"/>
    </row>
    <row r="423" spans="1:10">
      <c r="A423" s="854"/>
      <c r="B423" s="766" t="s">
        <v>23</v>
      </c>
      <c r="C423" s="726" t="s">
        <v>2313</v>
      </c>
      <c r="D423" s="760" t="s">
        <v>262</v>
      </c>
      <c r="E423" s="723" t="s">
        <v>11</v>
      </c>
      <c r="F423" s="729"/>
      <c r="G423" s="732"/>
      <c r="H423" s="732"/>
      <c r="I423" s="732"/>
      <c r="J423" s="725"/>
    </row>
    <row r="424" spans="1:10">
      <c r="A424" s="854"/>
      <c r="B424" s="766" t="s">
        <v>23</v>
      </c>
      <c r="C424" s="726" t="s">
        <v>2312</v>
      </c>
      <c r="D424" s="760" t="s">
        <v>262</v>
      </c>
      <c r="E424" s="723" t="s">
        <v>11</v>
      </c>
      <c r="F424" s="729"/>
      <c r="G424" s="732"/>
      <c r="H424" s="732"/>
      <c r="I424" s="732"/>
      <c r="J424" s="725"/>
    </row>
    <row r="425" spans="1:10">
      <c r="A425" s="854"/>
      <c r="B425" s="766" t="s">
        <v>23</v>
      </c>
      <c r="C425" s="726" t="s">
        <v>2311</v>
      </c>
      <c r="D425" s="760" t="s">
        <v>262</v>
      </c>
      <c r="E425" s="723" t="s">
        <v>11</v>
      </c>
      <c r="F425" s="729"/>
      <c r="G425" s="732"/>
      <c r="H425" s="732"/>
      <c r="I425" s="732"/>
      <c r="J425" s="725"/>
    </row>
    <row r="426" spans="1:10">
      <c r="A426" s="854"/>
      <c r="B426" s="766" t="s">
        <v>23</v>
      </c>
      <c r="C426" s="726" t="s">
        <v>2310</v>
      </c>
      <c r="D426" s="760" t="s">
        <v>262</v>
      </c>
      <c r="E426" s="723" t="s">
        <v>11</v>
      </c>
      <c r="F426" s="729"/>
      <c r="G426" s="732"/>
      <c r="H426" s="732"/>
      <c r="I426" s="732"/>
      <c r="J426" s="725"/>
    </row>
    <row r="427" spans="1:10">
      <c r="A427" s="854"/>
      <c r="B427" s="766" t="s">
        <v>23</v>
      </c>
      <c r="C427" s="726" t="s">
        <v>2309</v>
      </c>
      <c r="D427" s="760" t="s">
        <v>262</v>
      </c>
      <c r="E427" s="723" t="s">
        <v>11</v>
      </c>
      <c r="F427" s="729"/>
      <c r="G427" s="732"/>
      <c r="H427" s="732"/>
      <c r="I427" s="732"/>
      <c r="J427" s="725"/>
    </row>
    <row r="428" spans="1:10">
      <c r="A428" s="854"/>
      <c r="B428" s="766" t="s">
        <v>23</v>
      </c>
      <c r="C428" s="726" t="s">
        <v>2308</v>
      </c>
      <c r="D428" s="760" t="s">
        <v>262</v>
      </c>
      <c r="E428" s="723" t="s">
        <v>11</v>
      </c>
      <c r="F428" s="729"/>
      <c r="G428" s="732"/>
      <c r="H428" s="732"/>
      <c r="I428" s="732"/>
      <c r="J428" s="725"/>
    </row>
    <row r="429" spans="1:10">
      <c r="A429" s="854"/>
      <c r="B429" s="766" t="s">
        <v>23</v>
      </c>
      <c r="C429" s="726" t="s">
        <v>2307</v>
      </c>
      <c r="D429" s="760" t="s">
        <v>262</v>
      </c>
      <c r="E429" s="723" t="s">
        <v>11</v>
      </c>
      <c r="F429" s="729"/>
      <c r="G429" s="732"/>
      <c r="H429" s="732"/>
      <c r="I429" s="732"/>
      <c r="J429" s="725"/>
    </row>
    <row r="430" spans="1:10">
      <c r="A430" s="854"/>
      <c r="B430" s="766" t="s">
        <v>23</v>
      </c>
      <c r="C430" s="726" t="s">
        <v>2306</v>
      </c>
      <c r="D430" s="760" t="s">
        <v>262</v>
      </c>
      <c r="E430" s="723" t="s">
        <v>11</v>
      </c>
      <c r="F430" s="729"/>
      <c r="G430" s="732"/>
      <c r="H430" s="732"/>
      <c r="I430" s="732"/>
      <c r="J430" s="725"/>
    </row>
    <row r="431" spans="1:10">
      <c r="A431" s="854"/>
      <c r="B431" s="766" t="s">
        <v>23</v>
      </c>
      <c r="C431" s="726" t="s">
        <v>2305</v>
      </c>
      <c r="D431" s="760" t="s">
        <v>262</v>
      </c>
      <c r="E431" s="723" t="s">
        <v>11</v>
      </c>
      <c r="F431" s="729"/>
      <c r="G431" s="732"/>
      <c r="H431" s="732"/>
      <c r="I431" s="732"/>
      <c r="J431" s="725"/>
    </row>
    <row r="432" spans="1:10">
      <c r="A432" s="854"/>
      <c r="B432" s="766" t="s">
        <v>23</v>
      </c>
      <c r="C432" s="726" t="s">
        <v>2304</v>
      </c>
      <c r="D432" s="760" t="s">
        <v>262</v>
      </c>
      <c r="E432" s="723" t="s">
        <v>11</v>
      </c>
      <c r="F432" s="729"/>
      <c r="G432" s="732"/>
      <c r="H432" s="732"/>
      <c r="I432" s="732"/>
      <c r="J432" s="725"/>
    </row>
    <row r="433" spans="1:10">
      <c r="A433" s="854"/>
      <c r="B433" s="766" t="s">
        <v>23</v>
      </c>
      <c r="C433" s="726" t="s">
        <v>2303</v>
      </c>
      <c r="D433" s="760" t="s">
        <v>262</v>
      </c>
      <c r="E433" s="723" t="s">
        <v>11</v>
      </c>
      <c r="F433" s="729"/>
      <c r="G433" s="732"/>
      <c r="H433" s="732"/>
      <c r="I433" s="732"/>
      <c r="J433" s="725"/>
    </row>
    <row r="434" spans="1:10">
      <c r="A434" s="854"/>
      <c r="B434" s="766" t="s">
        <v>23</v>
      </c>
      <c r="C434" s="726" t="s">
        <v>2302</v>
      </c>
      <c r="D434" s="760" t="s">
        <v>262</v>
      </c>
      <c r="E434" s="723" t="s">
        <v>11</v>
      </c>
      <c r="F434" s="729"/>
      <c r="G434" s="732"/>
      <c r="H434" s="732"/>
      <c r="I434" s="732"/>
      <c r="J434" s="725"/>
    </row>
    <row r="435" spans="1:10">
      <c r="A435" s="854"/>
      <c r="B435" s="766" t="s">
        <v>23</v>
      </c>
      <c r="C435" s="726" t="s">
        <v>2301</v>
      </c>
      <c r="D435" s="760" t="s">
        <v>262</v>
      </c>
      <c r="E435" s="723" t="s">
        <v>11</v>
      </c>
      <c r="F435" s="729"/>
      <c r="G435" s="732"/>
      <c r="H435" s="732"/>
      <c r="I435" s="732"/>
      <c r="J435" s="725"/>
    </row>
    <row r="436" spans="1:10">
      <c r="A436" s="854"/>
      <c r="B436" s="766" t="s">
        <v>23</v>
      </c>
      <c r="C436" s="726" t="s">
        <v>3288</v>
      </c>
      <c r="D436" s="760" t="s">
        <v>262</v>
      </c>
      <c r="E436" s="723" t="s">
        <v>11</v>
      </c>
      <c r="F436" s="729"/>
      <c r="G436" s="732"/>
      <c r="H436" s="732"/>
      <c r="I436" s="732"/>
      <c r="J436" s="725"/>
    </row>
    <row r="437" spans="1:10">
      <c r="A437" s="854"/>
      <c r="B437" s="766" t="s">
        <v>23</v>
      </c>
      <c r="C437" s="726" t="s">
        <v>3289</v>
      </c>
      <c r="D437" s="760" t="s">
        <v>262</v>
      </c>
      <c r="E437" s="723" t="s">
        <v>11</v>
      </c>
      <c r="F437" s="729"/>
      <c r="G437" s="732"/>
      <c r="H437" s="732"/>
      <c r="I437" s="732"/>
      <c r="J437" s="725"/>
    </row>
    <row r="438" spans="1:10">
      <c r="A438" s="853"/>
      <c r="B438" s="766" t="s">
        <v>23</v>
      </c>
      <c r="C438" s="726" t="s">
        <v>1919</v>
      </c>
      <c r="D438" s="760" t="s">
        <v>3183</v>
      </c>
      <c r="E438" s="723" t="s">
        <v>11</v>
      </c>
      <c r="F438" s="729"/>
      <c r="G438" s="732"/>
      <c r="H438" s="732"/>
      <c r="I438" s="732"/>
      <c r="J438" s="725"/>
    </row>
    <row r="439" spans="1:10">
      <c r="A439" s="863">
        <v>29</v>
      </c>
      <c r="B439" s="766" t="s">
        <v>23</v>
      </c>
      <c r="C439" s="753" t="s">
        <v>3279</v>
      </c>
      <c r="D439" s="760"/>
      <c r="E439" s="723" t="s">
        <v>11</v>
      </c>
      <c r="F439" s="729"/>
      <c r="G439" s="732"/>
      <c r="H439" s="732"/>
      <c r="I439" s="732"/>
      <c r="J439" s="725"/>
    </row>
    <row r="440" spans="1:10">
      <c r="A440" s="854"/>
      <c r="B440" s="766" t="s">
        <v>23</v>
      </c>
      <c r="C440" s="754" t="s">
        <v>2338</v>
      </c>
      <c r="D440" s="760" t="s">
        <v>3280</v>
      </c>
      <c r="E440" s="723" t="s">
        <v>11</v>
      </c>
      <c r="F440" s="729"/>
      <c r="G440" s="732"/>
      <c r="H440" s="732"/>
      <c r="I440" s="732"/>
      <c r="J440" s="725"/>
    </row>
    <row r="441" spans="1:10">
      <c r="A441" s="854"/>
      <c r="B441" s="766" t="s">
        <v>23</v>
      </c>
      <c r="C441" s="754" t="s">
        <v>2337</v>
      </c>
      <c r="D441" s="760" t="s">
        <v>3281</v>
      </c>
      <c r="E441" s="723" t="s">
        <v>11</v>
      </c>
      <c r="F441" s="729"/>
      <c r="G441" s="732"/>
      <c r="H441" s="732"/>
      <c r="I441" s="732"/>
      <c r="J441" s="725"/>
    </row>
    <row r="442" spans="1:10">
      <c r="A442" s="854"/>
      <c r="B442" s="766" t="s">
        <v>23</v>
      </c>
      <c r="C442" s="754" t="s">
        <v>2336</v>
      </c>
      <c r="D442" s="760" t="s">
        <v>3280</v>
      </c>
      <c r="E442" s="723" t="s">
        <v>11</v>
      </c>
      <c r="F442" s="729"/>
      <c r="G442" s="732"/>
      <c r="H442" s="732"/>
      <c r="I442" s="732"/>
      <c r="J442" s="725"/>
    </row>
    <row r="443" spans="1:10">
      <c r="A443" s="854"/>
      <c r="B443" s="766" t="s">
        <v>23</v>
      </c>
      <c r="C443" s="754" t="s">
        <v>2335</v>
      </c>
      <c r="D443" s="760" t="s">
        <v>3281</v>
      </c>
      <c r="E443" s="723" t="s">
        <v>11</v>
      </c>
      <c r="F443" s="729"/>
      <c r="G443" s="732"/>
      <c r="H443" s="732"/>
      <c r="I443" s="732"/>
      <c r="J443" s="725"/>
    </row>
    <row r="444" spans="1:10">
      <c r="A444" s="854"/>
      <c r="B444" s="766" t="s">
        <v>23</v>
      </c>
      <c r="C444" s="754" t="s">
        <v>2334</v>
      </c>
      <c r="D444" s="760" t="s">
        <v>3280</v>
      </c>
      <c r="E444" s="723" t="s">
        <v>11</v>
      </c>
      <c r="F444" s="729"/>
      <c r="G444" s="732"/>
      <c r="H444" s="732"/>
      <c r="I444" s="732"/>
      <c r="J444" s="725"/>
    </row>
    <row r="445" spans="1:10">
      <c r="A445" s="854"/>
      <c r="B445" s="766" t="s">
        <v>23</v>
      </c>
      <c r="C445" s="754" t="s">
        <v>2333</v>
      </c>
      <c r="D445" s="760" t="s">
        <v>3281</v>
      </c>
      <c r="E445" s="723" t="s">
        <v>11</v>
      </c>
      <c r="F445" s="729"/>
      <c r="G445" s="732"/>
      <c r="H445" s="732"/>
      <c r="I445" s="732"/>
      <c r="J445" s="725"/>
    </row>
    <row r="446" spans="1:10">
      <c r="A446" s="854"/>
      <c r="B446" s="766" t="s">
        <v>23</v>
      </c>
      <c r="C446" s="754" t="s">
        <v>2332</v>
      </c>
      <c r="D446" s="760" t="s">
        <v>3280</v>
      </c>
      <c r="E446" s="723" t="s">
        <v>11</v>
      </c>
      <c r="F446" s="729"/>
      <c r="G446" s="732"/>
      <c r="H446" s="732"/>
      <c r="I446" s="732"/>
      <c r="J446" s="725"/>
    </row>
    <row r="447" spans="1:10">
      <c r="A447" s="854"/>
      <c r="B447" s="766" t="s">
        <v>23</v>
      </c>
      <c r="C447" s="754" t="s">
        <v>2331</v>
      </c>
      <c r="D447" s="760" t="s">
        <v>3281</v>
      </c>
      <c r="E447" s="723" t="s">
        <v>11</v>
      </c>
      <c r="F447" s="729"/>
      <c r="G447" s="732"/>
      <c r="H447" s="732"/>
      <c r="I447" s="732"/>
      <c r="J447" s="725"/>
    </row>
    <row r="448" spans="1:10">
      <c r="A448" s="853"/>
      <c r="B448" s="766" t="s">
        <v>23</v>
      </c>
      <c r="C448" s="754" t="s">
        <v>1919</v>
      </c>
      <c r="D448" s="760" t="s">
        <v>3183</v>
      </c>
      <c r="E448" s="723" t="s">
        <v>11</v>
      </c>
      <c r="F448" s="729"/>
      <c r="G448" s="732"/>
      <c r="H448" s="732"/>
      <c r="I448" s="732"/>
      <c r="J448" s="725"/>
    </row>
    <row r="449" spans="1:16" ht="18" customHeight="1">
      <c r="A449" s="863">
        <v>30</v>
      </c>
      <c r="B449" s="766" t="s">
        <v>23</v>
      </c>
      <c r="C449" s="753" t="s">
        <v>3290</v>
      </c>
      <c r="D449" s="760"/>
      <c r="E449" s="723" t="s">
        <v>11</v>
      </c>
      <c r="F449" s="729"/>
      <c r="G449" s="732" t="s">
        <v>3291</v>
      </c>
      <c r="H449" s="732"/>
      <c r="I449" s="732"/>
      <c r="J449" s="725"/>
    </row>
    <row r="450" spans="1:16">
      <c r="A450" s="853"/>
      <c r="B450" s="766" t="s">
        <v>23</v>
      </c>
      <c r="C450" s="726" t="s">
        <v>1919</v>
      </c>
      <c r="D450" s="760" t="s">
        <v>3183</v>
      </c>
      <c r="E450" s="723" t="s">
        <v>11</v>
      </c>
      <c r="F450" s="729"/>
      <c r="G450" s="732"/>
      <c r="H450" s="732"/>
      <c r="I450" s="732"/>
      <c r="J450" s="725"/>
    </row>
    <row r="451" spans="1:16">
      <c r="A451" s="863">
        <v>31</v>
      </c>
      <c r="B451" s="766" t="s">
        <v>23</v>
      </c>
      <c r="C451" s="753" t="s">
        <v>3383</v>
      </c>
      <c r="D451" s="760"/>
      <c r="E451" s="723" t="s">
        <v>11</v>
      </c>
      <c r="F451" s="729"/>
      <c r="G451" s="732"/>
      <c r="H451" s="732"/>
      <c r="I451" s="732" t="s">
        <v>2295</v>
      </c>
      <c r="J451" s="725"/>
      <c r="P451" s="732"/>
    </row>
    <row r="452" spans="1:16">
      <c r="A452" s="853"/>
      <c r="B452" s="766" t="s">
        <v>23</v>
      </c>
      <c r="C452" s="726" t="s">
        <v>1919</v>
      </c>
      <c r="D452" s="760" t="s">
        <v>3183</v>
      </c>
      <c r="E452" s="723" t="s">
        <v>11</v>
      </c>
      <c r="F452" s="729"/>
      <c r="G452" s="732"/>
      <c r="H452" s="732"/>
      <c r="I452" s="732"/>
      <c r="J452" s="725"/>
    </row>
    <row r="453" spans="1:16">
      <c r="A453" s="863">
        <v>32</v>
      </c>
      <c r="B453" s="766" t="s">
        <v>23</v>
      </c>
      <c r="C453" s="753" t="s">
        <v>3292</v>
      </c>
      <c r="D453" s="760"/>
      <c r="E453" s="723" t="s">
        <v>11</v>
      </c>
      <c r="F453" s="729"/>
      <c r="G453" s="732"/>
      <c r="H453" s="732"/>
      <c r="I453" s="732"/>
      <c r="J453" s="725"/>
    </row>
    <row r="454" spans="1:16">
      <c r="A454" s="853"/>
      <c r="B454" s="766" t="s">
        <v>23</v>
      </c>
      <c r="C454" s="726" t="s">
        <v>1919</v>
      </c>
      <c r="D454" s="760" t="s">
        <v>3183</v>
      </c>
      <c r="E454" s="723" t="s">
        <v>11</v>
      </c>
      <c r="F454" s="729"/>
      <c r="G454" s="732"/>
      <c r="H454" s="732"/>
      <c r="I454" s="732" t="s">
        <v>3384</v>
      </c>
      <c r="J454" s="732"/>
    </row>
  </sheetData>
  <mergeCells count="33">
    <mergeCell ref="A449:A450"/>
    <mergeCell ref="A451:A452"/>
    <mergeCell ref="A453:A454"/>
    <mergeCell ref="A307:A355"/>
    <mergeCell ref="A356:A357"/>
    <mergeCell ref="A358:A359"/>
    <mergeCell ref="A360:A368"/>
    <mergeCell ref="A369:A438"/>
    <mergeCell ref="A439:A448"/>
    <mergeCell ref="A288:A306"/>
    <mergeCell ref="A162:A164"/>
    <mergeCell ref="A165:A168"/>
    <mergeCell ref="A169:A187"/>
    <mergeCell ref="A188:A206"/>
    <mergeCell ref="A207:A255"/>
    <mergeCell ref="A256:A257"/>
    <mergeCell ref="A258:A259"/>
    <mergeCell ref="A260:A261"/>
    <mergeCell ref="A262:A264"/>
    <mergeCell ref="A265:A268"/>
    <mergeCell ref="A269:A287"/>
    <mergeCell ref="A160:A161"/>
    <mergeCell ref="C1:D8"/>
    <mergeCell ref="A10:A12"/>
    <mergeCell ref="A13:A14"/>
    <mergeCell ref="A15:A16"/>
    <mergeCell ref="A17:A22"/>
    <mergeCell ref="A23:A28"/>
    <mergeCell ref="A29:A64"/>
    <mergeCell ref="A65:A100"/>
    <mergeCell ref="A101:A155"/>
    <mergeCell ref="A156:A157"/>
    <mergeCell ref="A158:A159"/>
  </mergeCells>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71"/>
  <sheetViews>
    <sheetView showGridLines="0" zoomScale="85" zoomScaleNormal="85" workbookViewId="0">
      <selection activeCell="K163" sqref="K163"/>
    </sheetView>
  </sheetViews>
  <sheetFormatPr defaultColWidth="9" defaultRowHeight="15.75" customHeight="1"/>
  <cols>
    <col min="1" max="1" width="5.375" style="71" customWidth="1"/>
    <col min="2" max="2" width="5.5" style="71" bestFit="1" customWidth="1"/>
    <col min="3" max="3" width="4.875" style="78" customWidth="1"/>
    <col min="4" max="4" width="12.875" style="71" customWidth="1"/>
    <col min="5" max="5" width="52.875" style="71" customWidth="1"/>
    <col min="6" max="6" width="18.125" style="78" customWidth="1"/>
    <col min="7" max="7" width="13.875" style="71" customWidth="1"/>
    <col min="8" max="8" width="24.5" style="78" customWidth="1"/>
    <col min="9" max="9" width="24.125" style="71" customWidth="1"/>
    <col min="10" max="10" width="39.625" style="71" customWidth="1"/>
    <col min="11" max="11" width="49.5" style="71" customWidth="1"/>
    <col min="12" max="12" width="40" style="71" customWidth="1"/>
    <col min="13" max="224" width="8.625" style="71" customWidth="1"/>
    <col min="225" max="16384" width="9" style="72"/>
  </cols>
  <sheetData>
    <row r="1" spans="1:12" ht="15.75" customHeight="1">
      <c r="A1" s="85"/>
      <c r="B1" s="201"/>
      <c r="C1" s="44"/>
      <c r="D1" s="790" t="s">
        <v>1126</v>
      </c>
      <c r="E1" s="868"/>
      <c r="F1" s="865"/>
      <c r="G1" s="69"/>
      <c r="H1" s="91" t="s">
        <v>5</v>
      </c>
      <c r="I1" s="73"/>
      <c r="J1" s="42"/>
      <c r="K1" s="75"/>
      <c r="L1" s="42"/>
    </row>
    <row r="2" spans="1:12" ht="15.75" customHeight="1">
      <c r="A2" s="85"/>
      <c r="B2" s="201"/>
      <c r="C2" s="44"/>
      <c r="D2" s="868"/>
      <c r="E2" s="868"/>
      <c r="F2" s="866"/>
      <c r="G2" s="25" t="s">
        <v>6</v>
      </c>
      <c r="H2" s="22">
        <f>COUNTIF(G10:G224,"Not POR")</f>
        <v>2</v>
      </c>
      <c r="I2" s="73"/>
      <c r="J2" s="42"/>
      <c r="K2" s="75"/>
      <c r="L2" s="42"/>
    </row>
    <row r="3" spans="1:12" ht="15.75" customHeight="1">
      <c r="A3" s="85"/>
      <c r="B3" s="201"/>
      <c r="C3" s="44"/>
      <c r="D3" s="868"/>
      <c r="E3" s="868"/>
      <c r="F3" s="866"/>
      <c r="G3" s="31" t="s">
        <v>8</v>
      </c>
      <c r="H3" s="22">
        <f>COUNTIF(G10:G224,"CHN validation")</f>
        <v>0</v>
      </c>
      <c r="I3" s="73"/>
      <c r="J3" s="42"/>
      <c r="K3" s="75"/>
      <c r="L3" s="42"/>
    </row>
    <row r="4" spans="1:12" ht="15.75" customHeight="1">
      <c r="A4" s="85"/>
      <c r="B4" s="201"/>
      <c r="C4" s="44"/>
      <c r="D4" s="868"/>
      <c r="E4" s="868"/>
      <c r="F4" s="866"/>
      <c r="G4" s="32" t="s">
        <v>9</v>
      </c>
      <c r="H4" s="22">
        <f>COUNTIF(G10:G224,"New Item")</f>
        <v>0</v>
      </c>
      <c r="I4" s="73"/>
      <c r="J4" s="42"/>
      <c r="K4" s="75"/>
      <c r="L4" s="42"/>
    </row>
    <row r="5" spans="1:12" ht="19.5" customHeight="1">
      <c r="A5" s="42"/>
      <c r="B5" s="202"/>
      <c r="C5" s="44"/>
      <c r="D5" s="868"/>
      <c r="E5" s="868"/>
      <c r="F5" s="866"/>
      <c r="G5" s="33" t="s">
        <v>7</v>
      </c>
      <c r="H5" s="22">
        <f>COUNTIF(G10:G224,"Pending update")</f>
        <v>0</v>
      </c>
      <c r="I5" s="73"/>
      <c r="J5" s="42"/>
      <c r="K5" s="42"/>
      <c r="L5" s="42"/>
    </row>
    <row r="6" spans="1:12" ht="15.75" customHeight="1">
      <c r="A6" s="85"/>
      <c r="B6" s="201"/>
      <c r="C6" s="44"/>
      <c r="D6" s="868"/>
      <c r="E6" s="868"/>
      <c r="F6" s="866"/>
      <c r="G6" s="35" t="s">
        <v>10</v>
      </c>
      <c r="H6" s="22">
        <v>0</v>
      </c>
      <c r="I6" s="73"/>
      <c r="J6" s="42"/>
      <c r="K6" s="75"/>
      <c r="L6" s="42"/>
    </row>
    <row r="7" spans="1:12" ht="15.75" customHeight="1">
      <c r="A7" s="85"/>
      <c r="B7" s="201"/>
      <c r="C7" s="44"/>
      <c r="D7" s="868"/>
      <c r="E7" s="868"/>
      <c r="F7" s="866"/>
      <c r="G7" s="36" t="s">
        <v>11</v>
      </c>
      <c r="H7" s="22">
        <f>COUNTIF(G10:G224,"Ready")</f>
        <v>210</v>
      </c>
      <c r="I7" s="73"/>
      <c r="J7" s="42"/>
      <c r="K7" s="75"/>
      <c r="L7" s="42"/>
    </row>
    <row r="8" spans="1:12" ht="15.75" customHeight="1" thickBot="1">
      <c r="A8" s="93"/>
      <c r="B8" s="93"/>
      <c r="C8" s="94"/>
      <c r="D8" s="869"/>
      <c r="E8" s="869"/>
      <c r="F8" s="867"/>
      <c r="G8" s="95" t="s">
        <v>12</v>
      </c>
      <c r="H8" s="103">
        <f>COUNTIF(G10:G224,"Not ready")</f>
        <v>0</v>
      </c>
      <c r="I8" s="96"/>
      <c r="J8" s="86"/>
      <c r="K8" s="97"/>
      <c r="L8" s="86"/>
    </row>
    <row r="9" spans="1:12" ht="31.5" customHeight="1">
      <c r="A9" s="354" t="s">
        <v>13</v>
      </c>
      <c r="B9" s="355" t="s">
        <v>1991</v>
      </c>
      <c r="C9" s="355" t="s">
        <v>14</v>
      </c>
      <c r="D9" s="355" t="s">
        <v>15</v>
      </c>
      <c r="E9" s="355" t="s">
        <v>16</v>
      </c>
      <c r="F9" s="355" t="s">
        <v>190</v>
      </c>
      <c r="G9" s="355" t="s">
        <v>17</v>
      </c>
      <c r="H9" s="355" t="s">
        <v>1123</v>
      </c>
      <c r="I9" s="355" t="s">
        <v>18</v>
      </c>
      <c r="J9" s="355" t="s">
        <v>19</v>
      </c>
      <c r="K9" s="355" t="s">
        <v>21</v>
      </c>
      <c r="L9" s="356" t="s">
        <v>191</v>
      </c>
    </row>
    <row r="10" spans="1:12" ht="16.5" customHeight="1">
      <c r="A10" s="388" t="s">
        <v>674</v>
      </c>
      <c r="B10" s="204"/>
      <c r="C10" s="204" t="s">
        <v>23</v>
      </c>
      <c r="D10" s="205" t="s">
        <v>26</v>
      </c>
      <c r="E10" s="206" t="s">
        <v>27</v>
      </c>
      <c r="F10" s="207" t="s">
        <v>2969</v>
      </c>
      <c r="G10" s="198" t="s">
        <v>11</v>
      </c>
      <c r="H10" s="207"/>
      <c r="I10" s="208"/>
      <c r="J10" s="209"/>
      <c r="K10" s="210"/>
      <c r="L10" s="374"/>
    </row>
    <row r="11" spans="1:12" ht="16.5" customHeight="1">
      <c r="A11" s="388" t="s">
        <v>675</v>
      </c>
      <c r="B11" s="204"/>
      <c r="C11" s="204" t="s">
        <v>23</v>
      </c>
      <c r="D11" s="205" t="s">
        <v>26</v>
      </c>
      <c r="E11" s="206" t="s">
        <v>29</v>
      </c>
      <c r="F11" s="207"/>
      <c r="G11" s="198" t="s">
        <v>11</v>
      </c>
      <c r="H11" s="207"/>
      <c r="I11" s="208"/>
      <c r="J11" s="209"/>
      <c r="K11" s="210"/>
      <c r="L11" s="374"/>
    </row>
    <row r="12" spans="1:12" ht="16.5" customHeight="1">
      <c r="A12" s="388" t="s">
        <v>676</v>
      </c>
      <c r="B12" s="204"/>
      <c r="C12" s="204" t="s">
        <v>23</v>
      </c>
      <c r="D12" s="205" t="s">
        <v>31</v>
      </c>
      <c r="E12" s="205" t="s">
        <v>32</v>
      </c>
      <c r="F12" s="207"/>
      <c r="G12" s="198" t="s">
        <v>11</v>
      </c>
      <c r="H12" s="207"/>
      <c r="I12" s="208"/>
      <c r="J12" s="211" t="s">
        <v>1240</v>
      </c>
      <c r="K12" s="210"/>
      <c r="L12" s="374"/>
    </row>
    <row r="13" spans="1:12" ht="16.5" customHeight="1">
      <c r="A13" s="388" t="s">
        <v>677</v>
      </c>
      <c r="B13" s="204"/>
      <c r="C13" s="204" t="s">
        <v>23</v>
      </c>
      <c r="D13" s="205" t="s">
        <v>31</v>
      </c>
      <c r="E13" s="212" t="s">
        <v>193</v>
      </c>
      <c r="F13" s="204"/>
      <c r="G13" s="198" t="s">
        <v>11</v>
      </c>
      <c r="H13" s="207"/>
      <c r="I13" s="207"/>
      <c r="J13" s="211" t="s">
        <v>1195</v>
      </c>
      <c r="K13" s="210"/>
      <c r="L13" s="374"/>
    </row>
    <row r="14" spans="1:12" ht="16.5" customHeight="1">
      <c r="A14" s="388" t="s">
        <v>678</v>
      </c>
      <c r="B14" s="204"/>
      <c r="C14" s="204" t="s">
        <v>23</v>
      </c>
      <c r="D14" s="205" t="s">
        <v>26</v>
      </c>
      <c r="E14" s="205" t="s">
        <v>1371</v>
      </c>
      <c r="F14" s="207"/>
      <c r="G14" s="198" t="s">
        <v>11</v>
      </c>
      <c r="H14" s="207"/>
      <c r="I14" s="208"/>
      <c r="J14" s="208"/>
      <c r="K14" s="210"/>
      <c r="L14" s="374"/>
    </row>
    <row r="15" spans="1:12" ht="16.5" customHeight="1">
      <c r="A15" s="388" t="s">
        <v>679</v>
      </c>
      <c r="B15" s="204"/>
      <c r="C15" s="204" t="s">
        <v>23</v>
      </c>
      <c r="D15" s="205" t="s">
        <v>24</v>
      </c>
      <c r="E15" s="212" t="s">
        <v>1238</v>
      </c>
      <c r="F15" s="207"/>
      <c r="G15" s="198" t="s">
        <v>11</v>
      </c>
      <c r="H15" s="207"/>
      <c r="I15" s="205" t="s">
        <v>1465</v>
      </c>
      <c r="J15" s="208"/>
      <c r="K15" s="210" t="s">
        <v>1464</v>
      </c>
      <c r="L15" s="389"/>
    </row>
    <row r="16" spans="1:12" ht="16.5" customHeight="1">
      <c r="A16" s="388" t="s">
        <v>680</v>
      </c>
      <c r="B16" s="204"/>
      <c r="C16" s="204" t="s">
        <v>23</v>
      </c>
      <c r="D16" s="205" t="s">
        <v>24</v>
      </c>
      <c r="E16" s="205" t="s">
        <v>25</v>
      </c>
      <c r="F16" s="207"/>
      <c r="G16" s="198" t="s">
        <v>11</v>
      </c>
      <c r="H16" s="207"/>
      <c r="I16" s="208"/>
      <c r="J16" s="208"/>
      <c r="K16" s="210" t="s">
        <v>1208</v>
      </c>
      <c r="L16" s="374"/>
    </row>
    <row r="17" spans="1:12" ht="16.5" customHeight="1">
      <c r="A17" s="388" t="s">
        <v>681</v>
      </c>
      <c r="B17" s="204"/>
      <c r="C17" s="204" t="s">
        <v>23</v>
      </c>
      <c r="D17" s="205" t="s">
        <v>24</v>
      </c>
      <c r="E17" s="205" t="s">
        <v>1215</v>
      </c>
      <c r="F17" s="207"/>
      <c r="G17" s="198" t="s">
        <v>11</v>
      </c>
      <c r="H17" s="207"/>
      <c r="I17" s="208"/>
      <c r="J17" s="208"/>
      <c r="K17" s="210" t="s">
        <v>1229</v>
      </c>
      <c r="L17" s="390"/>
    </row>
    <row r="18" spans="1:12" ht="16.5" customHeight="1">
      <c r="A18" s="388" t="s">
        <v>682</v>
      </c>
      <c r="B18" s="204"/>
      <c r="C18" s="204" t="s">
        <v>23</v>
      </c>
      <c r="D18" s="205" t="s">
        <v>188</v>
      </c>
      <c r="E18" s="206" t="s">
        <v>1216</v>
      </c>
      <c r="F18" s="207"/>
      <c r="G18" s="198" t="s">
        <v>11</v>
      </c>
      <c r="H18" s="207"/>
      <c r="I18" s="208"/>
      <c r="J18" s="208"/>
      <c r="K18" s="210" t="s">
        <v>2181</v>
      </c>
      <c r="L18" s="390"/>
    </row>
    <row r="19" spans="1:12" ht="16.5" customHeight="1">
      <c r="A19" s="388" t="s">
        <v>683</v>
      </c>
      <c r="B19" s="204"/>
      <c r="C19" s="204" t="s">
        <v>23</v>
      </c>
      <c r="D19" s="205" t="s">
        <v>24</v>
      </c>
      <c r="E19" s="205" t="s">
        <v>197</v>
      </c>
      <c r="F19" s="207"/>
      <c r="G19" s="198" t="s">
        <v>11</v>
      </c>
      <c r="H19" s="207"/>
      <c r="I19" s="208"/>
      <c r="J19" s="213"/>
      <c r="K19" s="210"/>
      <c r="L19" s="374"/>
    </row>
    <row r="20" spans="1:12" ht="16.5" customHeight="1">
      <c r="A20" s="388" t="s">
        <v>684</v>
      </c>
      <c r="B20" s="204"/>
      <c r="C20" s="204" t="s">
        <v>23</v>
      </c>
      <c r="D20" s="205" t="s">
        <v>207</v>
      </c>
      <c r="E20" s="205" t="s">
        <v>2853</v>
      </c>
      <c r="F20" s="204" t="s">
        <v>449</v>
      </c>
      <c r="G20" s="198" t="s">
        <v>11</v>
      </c>
      <c r="H20" s="207"/>
      <c r="I20" s="208"/>
      <c r="J20" s="208"/>
      <c r="K20" s="210" t="s">
        <v>1212</v>
      </c>
      <c r="L20" s="374"/>
    </row>
    <row r="21" spans="1:12" ht="16.5" customHeight="1">
      <c r="A21" s="388" t="s">
        <v>685</v>
      </c>
      <c r="B21" s="204"/>
      <c r="C21" s="204" t="s">
        <v>23</v>
      </c>
      <c r="D21" s="205" t="s">
        <v>207</v>
      </c>
      <c r="E21" s="205" t="s">
        <v>210</v>
      </c>
      <c r="F21" s="204" t="s">
        <v>211</v>
      </c>
      <c r="G21" s="198" t="s">
        <v>11</v>
      </c>
      <c r="H21" s="207"/>
      <c r="I21" s="208"/>
      <c r="J21" s="208"/>
      <c r="K21" s="210" t="s">
        <v>1197</v>
      </c>
      <c r="L21" s="374"/>
    </row>
    <row r="22" spans="1:12" ht="16.5" customHeight="1">
      <c r="A22" s="388" t="s">
        <v>686</v>
      </c>
      <c r="B22" s="204"/>
      <c r="C22" s="204" t="s">
        <v>23</v>
      </c>
      <c r="D22" s="205" t="s">
        <v>207</v>
      </c>
      <c r="E22" s="205" t="s">
        <v>213</v>
      </c>
      <c r="F22" s="784" t="s">
        <v>3507</v>
      </c>
      <c r="G22" s="35" t="s">
        <v>10</v>
      </c>
      <c r="H22" s="207"/>
      <c r="I22" s="207"/>
      <c r="J22" s="208"/>
      <c r="K22" s="785" t="s">
        <v>3510</v>
      </c>
      <c r="L22" s="374"/>
    </row>
    <row r="23" spans="1:12" ht="16.5" customHeight="1">
      <c r="A23" s="388" t="s">
        <v>687</v>
      </c>
      <c r="B23" s="204"/>
      <c r="C23" s="204" t="s">
        <v>23</v>
      </c>
      <c r="D23" s="205" t="s">
        <v>207</v>
      </c>
      <c r="E23" s="212" t="s">
        <v>2691</v>
      </c>
      <c r="F23" s="204" t="s">
        <v>688</v>
      </c>
      <c r="G23" s="198" t="s">
        <v>3506</v>
      </c>
      <c r="H23" s="207"/>
      <c r="I23" s="208"/>
      <c r="J23" s="208"/>
      <c r="K23" s="210" t="s">
        <v>2694</v>
      </c>
      <c r="L23" s="374"/>
    </row>
    <row r="24" spans="1:12" ht="16.5" customHeight="1">
      <c r="A24" s="388" t="s">
        <v>689</v>
      </c>
      <c r="B24" s="204"/>
      <c r="C24" s="204" t="s">
        <v>23</v>
      </c>
      <c r="D24" s="205" t="s">
        <v>170</v>
      </c>
      <c r="E24" s="205" t="s">
        <v>2197</v>
      </c>
      <c r="F24" s="207"/>
      <c r="G24" s="198" t="s">
        <v>11</v>
      </c>
      <c r="H24" s="207"/>
      <c r="I24" s="208"/>
      <c r="J24" s="208"/>
      <c r="K24" s="210" t="s">
        <v>2692</v>
      </c>
      <c r="L24" s="374"/>
    </row>
    <row r="25" spans="1:12" ht="16.5" customHeight="1">
      <c r="A25" s="388" t="s">
        <v>690</v>
      </c>
      <c r="B25" s="204"/>
      <c r="C25" s="204" t="s">
        <v>23</v>
      </c>
      <c r="D25" s="205" t="s">
        <v>207</v>
      </c>
      <c r="E25" s="205" t="s">
        <v>691</v>
      </c>
      <c r="F25" s="204" t="s">
        <v>215</v>
      </c>
      <c r="G25" s="198" t="s">
        <v>11</v>
      </c>
      <c r="H25" s="207"/>
      <c r="I25" s="208"/>
      <c r="J25" s="208"/>
      <c r="K25" s="210" t="s">
        <v>1243</v>
      </c>
      <c r="L25" s="374"/>
    </row>
    <row r="26" spans="1:12" ht="16.5" customHeight="1">
      <c r="A26" s="388" t="s">
        <v>692</v>
      </c>
      <c r="B26" s="204"/>
      <c r="C26" s="204" t="s">
        <v>23</v>
      </c>
      <c r="D26" s="205" t="s">
        <v>207</v>
      </c>
      <c r="E26" s="205" t="s">
        <v>216</v>
      </c>
      <c r="F26" s="207"/>
      <c r="G26" s="198" t="s">
        <v>11</v>
      </c>
      <c r="H26" s="207"/>
      <c r="I26" s="208"/>
      <c r="J26" s="208"/>
      <c r="K26" s="210"/>
      <c r="L26" s="374"/>
    </row>
    <row r="27" spans="1:12" ht="16.5" customHeight="1">
      <c r="A27" s="388" t="s">
        <v>693</v>
      </c>
      <c r="B27" s="204"/>
      <c r="C27" s="204" t="s">
        <v>23</v>
      </c>
      <c r="D27" s="205" t="s">
        <v>207</v>
      </c>
      <c r="E27" s="205" t="s">
        <v>217</v>
      </c>
      <c r="F27" s="207"/>
      <c r="G27" s="198" t="s">
        <v>11</v>
      </c>
      <c r="H27" s="207"/>
      <c r="I27" s="208"/>
      <c r="J27" s="208"/>
      <c r="K27" s="210"/>
      <c r="L27" s="374"/>
    </row>
    <row r="28" spans="1:12" ht="16.5" customHeight="1">
      <c r="A28" s="388" t="s">
        <v>694</v>
      </c>
      <c r="B28" s="204"/>
      <c r="C28" s="204" t="s">
        <v>23</v>
      </c>
      <c r="D28" s="205" t="s">
        <v>207</v>
      </c>
      <c r="E28" s="205" t="s">
        <v>218</v>
      </c>
      <c r="F28" s="207"/>
      <c r="G28" s="198" t="s">
        <v>11</v>
      </c>
      <c r="H28" s="207"/>
      <c r="I28" s="208"/>
      <c r="J28" s="208"/>
      <c r="K28" s="210"/>
      <c r="L28" s="374"/>
    </row>
    <row r="29" spans="1:12" ht="16.5" customHeight="1">
      <c r="A29" s="388" t="s">
        <v>695</v>
      </c>
      <c r="B29" s="204"/>
      <c r="C29" s="204" t="s">
        <v>23</v>
      </c>
      <c r="D29" s="205" t="s">
        <v>207</v>
      </c>
      <c r="E29" s="205" t="s">
        <v>219</v>
      </c>
      <c r="F29" s="207"/>
      <c r="G29" s="198" t="s">
        <v>11</v>
      </c>
      <c r="H29" s="207"/>
      <c r="I29" s="208"/>
      <c r="J29" s="208"/>
      <c r="K29" s="210"/>
      <c r="L29" s="374"/>
    </row>
    <row r="30" spans="1:12" ht="16.5" customHeight="1">
      <c r="A30" s="388" t="s">
        <v>696</v>
      </c>
      <c r="B30" s="204"/>
      <c r="C30" s="204" t="s">
        <v>23</v>
      </c>
      <c r="D30" s="205" t="s">
        <v>207</v>
      </c>
      <c r="E30" s="205" t="s">
        <v>220</v>
      </c>
      <c r="F30" s="207"/>
      <c r="G30" s="198" t="s">
        <v>11</v>
      </c>
      <c r="H30" s="207"/>
      <c r="I30" s="208"/>
      <c r="J30" s="208"/>
      <c r="K30" s="210"/>
      <c r="L30" s="374"/>
    </row>
    <row r="31" spans="1:12" ht="16.5" customHeight="1">
      <c r="A31" s="388" t="s">
        <v>697</v>
      </c>
      <c r="B31" s="204"/>
      <c r="C31" s="204"/>
      <c r="D31" s="205" t="s">
        <v>207</v>
      </c>
      <c r="E31" s="238" t="s">
        <v>2027</v>
      </c>
      <c r="F31" s="207"/>
      <c r="G31" s="198" t="s">
        <v>11</v>
      </c>
      <c r="H31" s="207"/>
      <c r="I31" s="208"/>
      <c r="J31" s="208"/>
      <c r="K31" s="210"/>
      <c r="L31" s="372" t="s">
        <v>2017</v>
      </c>
    </row>
    <row r="32" spans="1:12" ht="16.5" customHeight="1">
      <c r="A32" s="388" t="s">
        <v>700</v>
      </c>
      <c r="B32" s="204"/>
      <c r="C32" s="204" t="s">
        <v>23</v>
      </c>
      <c r="D32" s="205" t="s">
        <v>24</v>
      </c>
      <c r="E32" s="205" t="s">
        <v>698</v>
      </c>
      <c r="F32" s="207"/>
      <c r="G32" s="198" t="s">
        <v>11</v>
      </c>
      <c r="H32" s="207"/>
      <c r="I32" s="205" t="s">
        <v>699</v>
      </c>
      <c r="J32" s="208"/>
      <c r="K32" s="210"/>
      <c r="L32" s="374"/>
    </row>
    <row r="33" spans="1:12" ht="16.5" customHeight="1">
      <c r="A33" s="388" t="s">
        <v>701</v>
      </c>
      <c r="B33" s="204"/>
      <c r="C33" s="204" t="s">
        <v>23</v>
      </c>
      <c r="D33" s="205" t="s">
        <v>24</v>
      </c>
      <c r="E33" s="205" t="s">
        <v>38</v>
      </c>
      <c r="F33" s="207"/>
      <c r="G33" s="198" t="s">
        <v>11</v>
      </c>
      <c r="H33" s="207"/>
      <c r="I33" s="205" t="s">
        <v>39</v>
      </c>
      <c r="J33" s="208"/>
      <c r="K33" s="210"/>
      <c r="L33" s="374"/>
    </row>
    <row r="34" spans="1:12" ht="16.5" customHeight="1">
      <c r="A34" s="388" t="s">
        <v>703</v>
      </c>
      <c r="B34" s="204"/>
      <c r="C34" s="204" t="s">
        <v>23</v>
      </c>
      <c r="D34" s="205" t="s">
        <v>24</v>
      </c>
      <c r="E34" s="205" t="s">
        <v>40</v>
      </c>
      <c r="F34" s="207"/>
      <c r="G34" s="198" t="s">
        <v>11</v>
      </c>
      <c r="H34" s="207"/>
      <c r="I34" s="205" t="s">
        <v>702</v>
      </c>
      <c r="J34" s="208"/>
      <c r="K34" s="210"/>
      <c r="L34" s="374"/>
    </row>
    <row r="35" spans="1:12" ht="16.5" customHeight="1">
      <c r="A35" s="388" t="s">
        <v>705</v>
      </c>
      <c r="B35" s="204"/>
      <c r="C35" s="204" t="s">
        <v>23</v>
      </c>
      <c r="D35" s="205" t="s">
        <v>24</v>
      </c>
      <c r="E35" s="205" t="s">
        <v>44</v>
      </c>
      <c r="F35" s="207"/>
      <c r="G35" s="198" t="s">
        <v>11</v>
      </c>
      <c r="H35" s="207"/>
      <c r="I35" s="205" t="s">
        <v>704</v>
      </c>
      <c r="J35" s="208"/>
      <c r="K35" s="210"/>
      <c r="L35" s="374"/>
    </row>
    <row r="36" spans="1:12" ht="16.5" customHeight="1">
      <c r="A36" s="388" t="s">
        <v>707</v>
      </c>
      <c r="B36" s="204"/>
      <c r="C36" s="204" t="s">
        <v>23</v>
      </c>
      <c r="D36" s="205" t="s">
        <v>24</v>
      </c>
      <c r="E36" s="215" t="s">
        <v>2018</v>
      </c>
      <c r="F36" s="207"/>
      <c r="G36" s="198" t="s">
        <v>11</v>
      </c>
      <c r="H36" s="207"/>
      <c r="I36" s="205" t="s">
        <v>706</v>
      </c>
      <c r="J36" s="208"/>
      <c r="K36" s="210"/>
      <c r="L36" s="374"/>
    </row>
    <row r="37" spans="1:12" ht="16.5" customHeight="1">
      <c r="A37" s="388" t="s">
        <v>709</v>
      </c>
      <c r="B37" s="204"/>
      <c r="C37" s="204" t="s">
        <v>23</v>
      </c>
      <c r="D37" s="205" t="s">
        <v>24</v>
      </c>
      <c r="E37" s="215" t="s">
        <v>46</v>
      </c>
      <c r="F37" s="207"/>
      <c r="G37" s="198" t="s">
        <v>11</v>
      </c>
      <c r="H37" s="207"/>
      <c r="I37" s="205" t="s">
        <v>708</v>
      </c>
      <c r="J37" s="208"/>
      <c r="K37" s="210"/>
      <c r="L37" s="374"/>
    </row>
    <row r="38" spans="1:12" ht="16.5" customHeight="1">
      <c r="A38" s="388" t="s">
        <v>711</v>
      </c>
      <c r="B38" s="204"/>
      <c r="C38" s="204" t="s">
        <v>23</v>
      </c>
      <c r="D38" s="205" t="s">
        <v>24</v>
      </c>
      <c r="E38" s="215" t="s">
        <v>50</v>
      </c>
      <c r="F38" s="207"/>
      <c r="G38" s="198" t="s">
        <v>11</v>
      </c>
      <c r="H38" s="207"/>
      <c r="I38" s="211" t="s">
        <v>710</v>
      </c>
      <c r="J38" s="208"/>
      <c r="K38" s="210"/>
      <c r="L38" s="374"/>
    </row>
    <row r="39" spans="1:12" ht="16.5" customHeight="1">
      <c r="A39" s="388" t="s">
        <v>713</v>
      </c>
      <c r="B39" s="204"/>
      <c r="C39" s="204" t="s">
        <v>23</v>
      </c>
      <c r="D39" s="205" t="s">
        <v>24</v>
      </c>
      <c r="E39" s="215" t="s">
        <v>48</v>
      </c>
      <c r="F39" s="207"/>
      <c r="G39" s="198" t="s">
        <v>11</v>
      </c>
      <c r="H39" s="207"/>
      <c r="I39" s="205" t="s">
        <v>712</v>
      </c>
      <c r="J39" s="208"/>
      <c r="K39" s="210"/>
      <c r="L39" s="374"/>
    </row>
    <row r="40" spans="1:12" ht="17.100000000000001" customHeight="1">
      <c r="A40" s="388" t="s">
        <v>714</v>
      </c>
      <c r="B40" s="204"/>
      <c r="C40" s="204" t="s">
        <v>23</v>
      </c>
      <c r="D40" s="205" t="s">
        <v>24</v>
      </c>
      <c r="E40" s="205" t="s">
        <v>1376</v>
      </c>
      <c r="F40" s="207"/>
      <c r="G40" s="198" t="s">
        <v>11</v>
      </c>
      <c r="H40" s="207"/>
      <c r="I40" s="208"/>
      <c r="J40" s="208"/>
      <c r="K40" s="210"/>
      <c r="L40" s="374"/>
    </row>
    <row r="41" spans="1:12" ht="18.600000000000001" customHeight="1">
      <c r="A41" s="388" t="s">
        <v>716</v>
      </c>
      <c r="B41" s="204"/>
      <c r="C41" s="204" t="s">
        <v>23</v>
      </c>
      <c r="D41" s="205" t="s">
        <v>24</v>
      </c>
      <c r="E41" s="205" t="s">
        <v>715</v>
      </c>
      <c r="F41" s="207"/>
      <c r="G41" s="198" t="s">
        <v>11</v>
      </c>
      <c r="H41" s="207"/>
      <c r="I41" s="205" t="s">
        <v>1434</v>
      </c>
      <c r="J41" s="208"/>
      <c r="K41" s="210"/>
      <c r="L41" s="374"/>
    </row>
    <row r="42" spans="1:12" ht="16.5" customHeight="1">
      <c r="A42" s="388" t="s">
        <v>719</v>
      </c>
      <c r="B42" s="204"/>
      <c r="C42" s="204" t="s">
        <v>23</v>
      </c>
      <c r="D42" s="205" t="s">
        <v>24</v>
      </c>
      <c r="E42" s="205" t="s">
        <v>717</v>
      </c>
      <c r="F42" s="207"/>
      <c r="G42" s="198" t="s">
        <v>11</v>
      </c>
      <c r="H42" s="216" t="s">
        <v>718</v>
      </c>
      <c r="I42" s="208"/>
      <c r="J42" s="208"/>
      <c r="K42" s="210" t="s">
        <v>3404</v>
      </c>
      <c r="L42" s="374"/>
    </row>
    <row r="43" spans="1:12" ht="16.5" customHeight="1">
      <c r="A43" s="388" t="s">
        <v>721</v>
      </c>
      <c r="B43" s="204"/>
      <c r="C43" s="204" t="s">
        <v>23</v>
      </c>
      <c r="D43" s="205" t="s">
        <v>24</v>
      </c>
      <c r="E43" s="205" t="s">
        <v>720</v>
      </c>
      <c r="F43" s="207"/>
      <c r="G43" s="198" t="s">
        <v>11</v>
      </c>
      <c r="H43" s="217" t="s">
        <v>718</v>
      </c>
      <c r="I43" s="208"/>
      <c r="J43" s="208"/>
      <c r="K43" s="210" t="s">
        <v>3403</v>
      </c>
      <c r="L43" s="374"/>
    </row>
    <row r="44" spans="1:12" ht="16.5" customHeight="1">
      <c r="A44" s="388" t="s">
        <v>725</v>
      </c>
      <c r="B44" s="204"/>
      <c r="C44" s="204" t="s">
        <v>23</v>
      </c>
      <c r="D44" s="205" t="s">
        <v>24</v>
      </c>
      <c r="E44" s="205" t="s">
        <v>722</v>
      </c>
      <c r="F44" s="207"/>
      <c r="G44" s="198" t="s">
        <v>11</v>
      </c>
      <c r="H44" s="216" t="s">
        <v>723</v>
      </c>
      <c r="I44" s="205" t="s">
        <v>1433</v>
      </c>
      <c r="J44" s="213"/>
      <c r="K44" s="210" t="s">
        <v>724</v>
      </c>
      <c r="L44" s="374"/>
    </row>
    <row r="45" spans="1:12" ht="16.5" customHeight="1">
      <c r="A45" s="388" t="s">
        <v>729</v>
      </c>
      <c r="B45" s="204"/>
      <c r="C45" s="204" t="s">
        <v>23</v>
      </c>
      <c r="D45" s="205" t="s">
        <v>24</v>
      </c>
      <c r="E45" s="205" t="s">
        <v>726</v>
      </c>
      <c r="F45" s="207"/>
      <c r="G45" s="198" t="s">
        <v>11</v>
      </c>
      <c r="H45" s="217" t="s">
        <v>727</v>
      </c>
      <c r="I45" s="208"/>
      <c r="J45" s="208"/>
      <c r="K45" s="210" t="s">
        <v>728</v>
      </c>
      <c r="L45" s="374"/>
    </row>
    <row r="46" spans="1:12" ht="16.5" customHeight="1">
      <c r="A46" s="388" t="s">
        <v>730</v>
      </c>
      <c r="B46" s="204"/>
      <c r="C46" s="204" t="s">
        <v>23</v>
      </c>
      <c r="D46" s="205" t="s">
        <v>24</v>
      </c>
      <c r="E46" s="205" t="s">
        <v>2172</v>
      </c>
      <c r="F46" s="207"/>
      <c r="G46" s="25" t="s">
        <v>6</v>
      </c>
      <c r="H46" s="207"/>
      <c r="I46" s="207"/>
      <c r="J46" s="208"/>
      <c r="K46" s="210" t="s">
        <v>1307</v>
      </c>
      <c r="L46" s="374"/>
    </row>
    <row r="47" spans="1:12" ht="16.5" customHeight="1">
      <c r="A47" s="388" t="s">
        <v>734</v>
      </c>
      <c r="B47" s="204"/>
      <c r="C47" s="204" t="s">
        <v>23</v>
      </c>
      <c r="D47" s="205" t="s">
        <v>24</v>
      </c>
      <c r="E47" s="205" t="s">
        <v>731</v>
      </c>
      <c r="F47" s="204" t="s">
        <v>732</v>
      </c>
      <c r="G47" s="198" t="s">
        <v>11</v>
      </c>
      <c r="H47" s="218"/>
      <c r="I47" s="208"/>
      <c r="J47" s="208"/>
      <c r="K47" s="210" t="s">
        <v>1231</v>
      </c>
      <c r="L47" s="374"/>
    </row>
    <row r="48" spans="1:12" ht="16.5" customHeight="1">
      <c r="A48" s="388" t="s">
        <v>737</v>
      </c>
      <c r="B48" s="204"/>
      <c r="C48" s="204" t="s">
        <v>23</v>
      </c>
      <c r="D48" s="205" t="s">
        <v>735</v>
      </c>
      <c r="E48" s="205" t="s">
        <v>736</v>
      </c>
      <c r="F48" s="207"/>
      <c r="G48" s="198" t="s">
        <v>11</v>
      </c>
      <c r="H48" s="218"/>
      <c r="I48" s="207"/>
      <c r="J48" s="208"/>
      <c r="K48" s="210" t="s">
        <v>1230</v>
      </c>
      <c r="L48" s="374"/>
    </row>
    <row r="49" spans="1:12" ht="16.5" customHeight="1">
      <c r="A49" s="388" t="s">
        <v>739</v>
      </c>
      <c r="B49" s="204"/>
      <c r="C49" s="204" t="s">
        <v>23</v>
      </c>
      <c r="D49" s="205" t="s">
        <v>738</v>
      </c>
      <c r="E49" s="205" t="s">
        <v>736</v>
      </c>
      <c r="F49" s="207"/>
      <c r="G49" s="198" t="s">
        <v>11</v>
      </c>
      <c r="H49" s="218"/>
      <c r="I49" s="207"/>
      <c r="J49" s="208"/>
      <c r="K49" s="210" t="s">
        <v>1204</v>
      </c>
      <c r="L49" s="374"/>
    </row>
    <row r="50" spans="1:12" ht="16.5" customHeight="1">
      <c r="A50" s="388" t="s">
        <v>742</v>
      </c>
      <c r="B50" s="204"/>
      <c r="C50" s="204" t="s">
        <v>23</v>
      </c>
      <c r="D50" s="205" t="s">
        <v>735</v>
      </c>
      <c r="E50" s="205" t="s">
        <v>740</v>
      </c>
      <c r="F50" s="204" t="s">
        <v>741</v>
      </c>
      <c r="G50" s="198" t="s">
        <v>11</v>
      </c>
      <c r="H50" s="207"/>
      <c r="I50" s="207"/>
      <c r="J50" s="208"/>
      <c r="K50" s="210" t="s">
        <v>1244</v>
      </c>
      <c r="L50" s="374"/>
    </row>
    <row r="51" spans="1:12" ht="16.5" customHeight="1">
      <c r="A51" s="388" t="s">
        <v>744</v>
      </c>
      <c r="B51" s="204"/>
      <c r="C51" s="204" t="s">
        <v>23</v>
      </c>
      <c r="D51" s="205" t="s">
        <v>735</v>
      </c>
      <c r="E51" s="205" t="s">
        <v>743</v>
      </c>
      <c r="F51" s="204" t="s">
        <v>741</v>
      </c>
      <c r="G51" s="198" t="s">
        <v>11</v>
      </c>
      <c r="H51" s="207"/>
      <c r="I51" s="208"/>
      <c r="J51" s="208"/>
      <c r="K51" s="210"/>
      <c r="L51" s="374"/>
    </row>
    <row r="52" spans="1:12" ht="16.5" customHeight="1">
      <c r="A52" s="388" t="s">
        <v>746</v>
      </c>
      <c r="B52" s="204"/>
      <c r="C52" s="204" t="s">
        <v>23</v>
      </c>
      <c r="D52" s="205" t="s">
        <v>735</v>
      </c>
      <c r="E52" s="205" t="s">
        <v>745</v>
      </c>
      <c r="F52" s="204" t="s">
        <v>409</v>
      </c>
      <c r="G52" s="198" t="s">
        <v>11</v>
      </c>
      <c r="H52" s="207"/>
      <c r="I52" s="208"/>
      <c r="J52" s="208"/>
      <c r="K52" s="210"/>
      <c r="L52" s="374"/>
    </row>
    <row r="53" spans="1:12" ht="16.5" customHeight="1">
      <c r="A53" s="388" t="s">
        <v>749</v>
      </c>
      <c r="B53" s="204"/>
      <c r="C53" s="204" t="s">
        <v>23</v>
      </c>
      <c r="D53" s="205" t="s">
        <v>735</v>
      </c>
      <c r="E53" s="205" t="s">
        <v>747</v>
      </c>
      <c r="F53" s="204" t="s">
        <v>748</v>
      </c>
      <c r="G53" s="198" t="s">
        <v>11</v>
      </c>
      <c r="H53" s="207"/>
      <c r="I53" s="208"/>
      <c r="J53" s="208"/>
      <c r="K53" s="210"/>
      <c r="L53" s="374"/>
    </row>
    <row r="54" spans="1:12" ht="16.5" customHeight="1">
      <c r="A54" s="388" t="s">
        <v>751</v>
      </c>
      <c r="B54" s="204"/>
      <c r="C54" s="204" t="s">
        <v>23</v>
      </c>
      <c r="D54" s="205" t="s">
        <v>735</v>
      </c>
      <c r="E54" s="205" t="s">
        <v>750</v>
      </c>
      <c r="F54" s="204" t="s">
        <v>748</v>
      </c>
      <c r="G54" s="198" t="s">
        <v>11</v>
      </c>
      <c r="H54" s="207"/>
      <c r="I54" s="208"/>
      <c r="J54" s="208"/>
      <c r="K54" s="210"/>
      <c r="L54" s="374"/>
    </row>
    <row r="55" spans="1:12" ht="16.5" customHeight="1">
      <c r="A55" s="388" t="s">
        <v>753</v>
      </c>
      <c r="B55" s="204"/>
      <c r="C55" s="204" t="s">
        <v>23</v>
      </c>
      <c r="D55" s="205" t="s">
        <v>735</v>
      </c>
      <c r="E55" s="205" t="s">
        <v>752</v>
      </c>
      <c r="F55" s="204" t="s">
        <v>748</v>
      </c>
      <c r="G55" s="198" t="s">
        <v>11</v>
      </c>
      <c r="H55" s="207"/>
      <c r="I55" s="208"/>
      <c r="J55" s="208"/>
      <c r="K55" s="210"/>
      <c r="L55" s="374"/>
    </row>
    <row r="56" spans="1:12" ht="16.5" customHeight="1">
      <c r="A56" s="388" t="s">
        <v>756</v>
      </c>
      <c r="B56" s="204"/>
      <c r="C56" s="204" t="s">
        <v>23</v>
      </c>
      <c r="D56" s="205" t="s">
        <v>738</v>
      </c>
      <c r="E56" s="205" t="s">
        <v>754</v>
      </c>
      <c r="F56" s="204" t="s">
        <v>755</v>
      </c>
      <c r="G56" s="198" t="s">
        <v>11</v>
      </c>
      <c r="H56" s="207"/>
      <c r="I56" s="208"/>
      <c r="J56" s="208"/>
      <c r="K56" s="210"/>
      <c r="L56" s="374"/>
    </row>
    <row r="57" spans="1:12" ht="16.5" customHeight="1">
      <c r="A57" s="388" t="s">
        <v>759</v>
      </c>
      <c r="B57" s="204"/>
      <c r="C57" s="204" t="s">
        <v>23</v>
      </c>
      <c r="D57" s="205" t="s">
        <v>738</v>
      </c>
      <c r="E57" s="205" t="s">
        <v>757</v>
      </c>
      <c r="F57" s="204" t="s">
        <v>758</v>
      </c>
      <c r="G57" s="198" t="s">
        <v>11</v>
      </c>
      <c r="H57" s="207"/>
      <c r="I57" s="208"/>
      <c r="J57" s="208"/>
      <c r="K57" s="210"/>
      <c r="L57" s="374"/>
    </row>
    <row r="58" spans="1:12" ht="16.5" customHeight="1">
      <c r="A58" s="388" t="s">
        <v>761</v>
      </c>
      <c r="B58" s="204"/>
      <c r="C58" s="204" t="s">
        <v>23</v>
      </c>
      <c r="D58" s="205" t="s">
        <v>738</v>
      </c>
      <c r="E58" s="205" t="s">
        <v>760</v>
      </c>
      <c r="F58" s="204" t="s">
        <v>758</v>
      </c>
      <c r="G58" s="198" t="s">
        <v>11</v>
      </c>
      <c r="H58" s="207"/>
      <c r="I58" s="208"/>
      <c r="J58" s="208"/>
      <c r="K58" s="210"/>
      <c r="L58" s="374"/>
    </row>
    <row r="59" spans="1:12" ht="16.5" customHeight="1">
      <c r="A59" s="388" t="s">
        <v>763</v>
      </c>
      <c r="B59" s="204"/>
      <c r="C59" s="204" t="s">
        <v>23</v>
      </c>
      <c r="D59" s="205" t="s">
        <v>738</v>
      </c>
      <c r="E59" s="205" t="s">
        <v>762</v>
      </c>
      <c r="F59" s="204" t="s">
        <v>758</v>
      </c>
      <c r="G59" s="198" t="s">
        <v>11</v>
      </c>
      <c r="H59" s="207"/>
      <c r="I59" s="208"/>
      <c r="J59" s="208"/>
      <c r="K59" s="210"/>
      <c r="L59" s="374"/>
    </row>
    <row r="60" spans="1:12" ht="16.5" customHeight="1">
      <c r="A60" s="388" t="s">
        <v>765</v>
      </c>
      <c r="B60" s="204"/>
      <c r="C60" s="204" t="s">
        <v>23</v>
      </c>
      <c r="D60" s="205" t="s">
        <v>738</v>
      </c>
      <c r="E60" s="205" t="s">
        <v>747</v>
      </c>
      <c r="F60" s="204" t="s">
        <v>764</v>
      </c>
      <c r="G60" s="198" t="s">
        <v>11</v>
      </c>
      <c r="H60" s="207"/>
      <c r="I60" s="208"/>
      <c r="J60" s="208"/>
      <c r="K60" s="210"/>
      <c r="L60" s="374"/>
    </row>
    <row r="61" spans="1:12" ht="16.5" customHeight="1">
      <c r="A61" s="388" t="s">
        <v>766</v>
      </c>
      <c r="B61" s="204"/>
      <c r="C61" s="204" t="s">
        <v>23</v>
      </c>
      <c r="D61" s="205" t="s">
        <v>738</v>
      </c>
      <c r="E61" s="205" t="s">
        <v>750</v>
      </c>
      <c r="F61" s="204" t="s">
        <v>764</v>
      </c>
      <c r="G61" s="198" t="s">
        <v>11</v>
      </c>
      <c r="H61" s="207"/>
      <c r="I61" s="208"/>
      <c r="J61" s="208"/>
      <c r="K61" s="210"/>
      <c r="L61" s="374"/>
    </row>
    <row r="62" spans="1:12" ht="16.5" customHeight="1">
      <c r="A62" s="388" t="s">
        <v>767</v>
      </c>
      <c r="B62" s="204"/>
      <c r="C62" s="204" t="s">
        <v>23</v>
      </c>
      <c r="D62" s="205" t="s">
        <v>738</v>
      </c>
      <c r="E62" s="205" t="s">
        <v>752</v>
      </c>
      <c r="F62" s="204" t="s">
        <v>764</v>
      </c>
      <c r="G62" s="198" t="s">
        <v>11</v>
      </c>
      <c r="H62" s="207"/>
      <c r="I62" s="208"/>
      <c r="J62" s="208"/>
      <c r="K62" s="210"/>
      <c r="L62" s="374"/>
    </row>
    <row r="63" spans="1:12" ht="16.5" customHeight="1">
      <c r="A63" s="388" t="s">
        <v>769</v>
      </c>
      <c r="B63" s="204"/>
      <c r="C63" s="204" t="s">
        <v>23</v>
      </c>
      <c r="D63" s="205" t="s">
        <v>735</v>
      </c>
      <c r="E63" s="205" t="s">
        <v>768</v>
      </c>
      <c r="F63" s="207"/>
      <c r="G63" s="198" t="s">
        <v>11</v>
      </c>
      <c r="H63" s="218"/>
      <c r="I63" s="208"/>
      <c r="J63" s="208"/>
      <c r="K63" s="210" t="s">
        <v>1245</v>
      </c>
      <c r="L63" s="374"/>
    </row>
    <row r="64" spans="1:12" ht="16.5" customHeight="1">
      <c r="A64" s="388" t="s">
        <v>770</v>
      </c>
      <c r="B64" s="204"/>
      <c r="C64" s="204" t="s">
        <v>23</v>
      </c>
      <c r="D64" s="205" t="s">
        <v>738</v>
      </c>
      <c r="E64" s="205" t="s">
        <v>768</v>
      </c>
      <c r="F64" s="207"/>
      <c r="G64" s="198" t="s">
        <v>11</v>
      </c>
      <c r="H64" s="218"/>
      <c r="I64" s="208"/>
      <c r="J64" s="208"/>
      <c r="K64" s="210" t="s">
        <v>1246</v>
      </c>
      <c r="L64" s="374"/>
    </row>
    <row r="65" spans="1:12" ht="18" customHeight="1">
      <c r="A65" s="388" t="s">
        <v>773</v>
      </c>
      <c r="B65" s="204"/>
      <c r="C65" s="204" t="s">
        <v>23</v>
      </c>
      <c r="D65" s="205" t="s">
        <v>771</v>
      </c>
      <c r="E65" s="205" t="s">
        <v>772</v>
      </c>
      <c r="F65" s="207"/>
      <c r="G65" s="198" t="s">
        <v>11</v>
      </c>
      <c r="H65" s="219"/>
      <c r="I65" s="220"/>
      <c r="J65" s="209"/>
      <c r="K65" s="210" t="s">
        <v>1247</v>
      </c>
      <c r="L65" s="374"/>
    </row>
    <row r="66" spans="1:12" ht="18" customHeight="1">
      <c r="A66" s="388" t="s">
        <v>775</v>
      </c>
      <c r="B66" s="204"/>
      <c r="C66" s="204" t="s">
        <v>23</v>
      </c>
      <c r="D66" s="205" t="s">
        <v>771</v>
      </c>
      <c r="E66" s="205" t="s">
        <v>774</v>
      </c>
      <c r="F66" s="207"/>
      <c r="G66" s="198" t="s">
        <v>11</v>
      </c>
      <c r="H66" s="219"/>
      <c r="I66" s="220"/>
      <c r="J66" s="209"/>
      <c r="K66" s="210" t="s">
        <v>1232</v>
      </c>
      <c r="L66" s="374"/>
    </row>
    <row r="67" spans="1:12" ht="18" customHeight="1">
      <c r="A67" s="388" t="s">
        <v>776</v>
      </c>
      <c r="B67" s="204"/>
      <c r="C67" s="204" t="s">
        <v>23</v>
      </c>
      <c r="D67" s="205" t="s">
        <v>771</v>
      </c>
      <c r="E67" s="205" t="s">
        <v>768</v>
      </c>
      <c r="F67" s="207"/>
      <c r="G67" s="198" t="s">
        <v>11</v>
      </c>
      <c r="H67" s="219"/>
      <c r="I67" s="220"/>
      <c r="J67" s="209"/>
      <c r="K67" s="210" t="s">
        <v>1205</v>
      </c>
      <c r="L67" s="374"/>
    </row>
    <row r="68" spans="1:12" ht="18" customHeight="1">
      <c r="A68" s="388" t="s">
        <v>780</v>
      </c>
      <c r="B68" s="204"/>
      <c r="C68" s="204" t="s">
        <v>23</v>
      </c>
      <c r="D68" s="205" t="s">
        <v>1455</v>
      </c>
      <c r="E68" s="212" t="s">
        <v>777</v>
      </c>
      <c r="F68" s="204" t="s">
        <v>778</v>
      </c>
      <c r="G68" s="198" t="s">
        <v>11</v>
      </c>
      <c r="H68" s="219"/>
      <c r="I68" s="205" t="s">
        <v>779</v>
      </c>
      <c r="J68" s="209"/>
      <c r="K68" s="214" t="s">
        <v>1456</v>
      </c>
      <c r="L68" s="374"/>
    </row>
    <row r="69" spans="1:12" ht="18" customHeight="1">
      <c r="A69" s="388" t="s">
        <v>782</v>
      </c>
      <c r="B69" s="204"/>
      <c r="C69" s="204" t="s">
        <v>23</v>
      </c>
      <c r="D69" s="205" t="s">
        <v>1831</v>
      </c>
      <c r="E69" s="212" t="s">
        <v>2023</v>
      </c>
      <c r="F69" s="221" t="s">
        <v>2024</v>
      </c>
      <c r="G69" s="198" t="s">
        <v>11</v>
      </c>
      <c r="H69" s="222" t="s">
        <v>781</v>
      </c>
      <c r="I69" s="220"/>
      <c r="J69" s="209"/>
      <c r="K69" s="223" t="s">
        <v>1377</v>
      </c>
      <c r="L69" s="374"/>
    </row>
    <row r="70" spans="1:12" ht="18" customHeight="1">
      <c r="A70" s="388" t="s">
        <v>784</v>
      </c>
      <c r="B70" s="204"/>
      <c r="C70" s="204" t="s">
        <v>23</v>
      </c>
      <c r="D70" s="205" t="s">
        <v>771</v>
      </c>
      <c r="E70" s="212" t="s">
        <v>783</v>
      </c>
      <c r="F70" s="221" t="s">
        <v>89</v>
      </c>
      <c r="G70" s="198" t="s">
        <v>11</v>
      </c>
      <c r="H70" s="219"/>
      <c r="I70" s="220"/>
      <c r="J70" s="209"/>
      <c r="K70" s="214" t="s">
        <v>1378</v>
      </c>
      <c r="L70" s="374"/>
    </row>
    <row r="71" spans="1:12" ht="18" customHeight="1">
      <c r="A71" s="388" t="s">
        <v>787</v>
      </c>
      <c r="B71" s="204"/>
      <c r="C71" s="204" t="s">
        <v>23</v>
      </c>
      <c r="D71" s="205" t="s">
        <v>771</v>
      </c>
      <c r="E71" s="205" t="s">
        <v>785</v>
      </c>
      <c r="F71" s="221" t="s">
        <v>786</v>
      </c>
      <c r="G71" s="198" t="s">
        <v>11</v>
      </c>
      <c r="H71" s="219"/>
      <c r="I71" s="220"/>
      <c r="J71" s="209"/>
      <c r="K71" s="870" t="s">
        <v>1202</v>
      </c>
      <c r="L71" s="374"/>
    </row>
    <row r="72" spans="1:12" ht="16.5" customHeight="1">
      <c r="A72" s="388" t="s">
        <v>790</v>
      </c>
      <c r="B72" s="204"/>
      <c r="C72" s="204" t="s">
        <v>23</v>
      </c>
      <c r="D72" s="205" t="s">
        <v>771</v>
      </c>
      <c r="E72" s="205" t="s">
        <v>788</v>
      </c>
      <c r="F72" s="221" t="s">
        <v>789</v>
      </c>
      <c r="G72" s="198" t="s">
        <v>11</v>
      </c>
      <c r="H72" s="207"/>
      <c r="I72" s="208"/>
      <c r="J72" s="208"/>
      <c r="K72" s="870"/>
      <c r="L72" s="374"/>
    </row>
    <row r="73" spans="1:12" ht="16.5" customHeight="1">
      <c r="A73" s="388" t="s">
        <v>792</v>
      </c>
      <c r="B73" s="204"/>
      <c r="C73" s="204" t="s">
        <v>23</v>
      </c>
      <c r="D73" s="205" t="s">
        <v>771</v>
      </c>
      <c r="E73" s="205" t="s">
        <v>791</v>
      </c>
      <c r="F73" s="221" t="s">
        <v>789</v>
      </c>
      <c r="G73" s="198" t="s">
        <v>11</v>
      </c>
      <c r="H73" s="207"/>
      <c r="I73" s="208"/>
      <c r="J73" s="208"/>
      <c r="K73" s="870"/>
      <c r="L73" s="374"/>
    </row>
    <row r="74" spans="1:12" ht="16.5" customHeight="1">
      <c r="A74" s="388" t="s">
        <v>794</v>
      </c>
      <c r="B74" s="204"/>
      <c r="C74" s="204" t="s">
        <v>23</v>
      </c>
      <c r="D74" s="205" t="s">
        <v>771</v>
      </c>
      <c r="E74" s="205" t="s">
        <v>793</v>
      </c>
      <c r="F74" s="221" t="s">
        <v>789</v>
      </c>
      <c r="G74" s="198" t="s">
        <v>11</v>
      </c>
      <c r="H74" s="207"/>
      <c r="I74" s="208"/>
      <c r="J74" s="208"/>
      <c r="K74" s="870"/>
      <c r="L74" s="374"/>
    </row>
    <row r="75" spans="1:12" ht="16.5" customHeight="1">
      <c r="A75" s="388" t="s">
        <v>796</v>
      </c>
      <c r="B75" s="204"/>
      <c r="C75" s="204" t="s">
        <v>23</v>
      </c>
      <c r="D75" s="205" t="s">
        <v>1611</v>
      </c>
      <c r="E75" s="205" t="s">
        <v>1614</v>
      </c>
      <c r="F75" s="221" t="s">
        <v>1609</v>
      </c>
      <c r="G75" s="198" t="s">
        <v>11</v>
      </c>
      <c r="H75" s="207"/>
      <c r="I75" s="208"/>
      <c r="J75" s="208"/>
      <c r="K75" s="870"/>
      <c r="L75" s="374"/>
    </row>
    <row r="76" spans="1:12" ht="16.5" customHeight="1">
      <c r="A76" s="388" t="s">
        <v>798</v>
      </c>
      <c r="B76" s="204"/>
      <c r="C76" s="204" t="s">
        <v>23</v>
      </c>
      <c r="D76" s="205" t="s">
        <v>771</v>
      </c>
      <c r="E76" s="205" t="s">
        <v>797</v>
      </c>
      <c r="F76" s="221" t="s">
        <v>1609</v>
      </c>
      <c r="G76" s="198" t="s">
        <v>11</v>
      </c>
      <c r="H76" s="207"/>
      <c r="I76" s="208"/>
      <c r="J76" s="208"/>
      <c r="K76" s="870"/>
      <c r="L76" s="374"/>
    </row>
    <row r="77" spans="1:12" ht="16.5" customHeight="1">
      <c r="A77" s="388" t="s">
        <v>800</v>
      </c>
      <c r="B77" s="204"/>
      <c r="C77" s="204" t="s">
        <v>23</v>
      </c>
      <c r="D77" s="205" t="s">
        <v>771</v>
      </c>
      <c r="E77" s="205" t="s">
        <v>799</v>
      </c>
      <c r="F77" s="221" t="s">
        <v>1609</v>
      </c>
      <c r="G77" s="198" t="s">
        <v>11</v>
      </c>
      <c r="H77" s="207"/>
      <c r="I77" s="208"/>
      <c r="J77" s="208"/>
      <c r="K77" s="870"/>
      <c r="L77" s="374"/>
    </row>
    <row r="78" spans="1:12" ht="16.5" customHeight="1">
      <c r="A78" s="388" t="s">
        <v>803</v>
      </c>
      <c r="B78" s="204"/>
      <c r="C78" s="204" t="s">
        <v>23</v>
      </c>
      <c r="D78" s="205" t="s">
        <v>771</v>
      </c>
      <c r="E78" s="205" t="s">
        <v>801</v>
      </c>
      <c r="F78" s="221" t="s">
        <v>802</v>
      </c>
      <c r="G78" s="198" t="s">
        <v>11</v>
      </c>
      <c r="H78" s="207"/>
      <c r="I78" s="208"/>
      <c r="J78" s="208"/>
      <c r="K78" s="870"/>
      <c r="L78" s="374"/>
    </row>
    <row r="79" spans="1:12" ht="16.5" customHeight="1">
      <c r="A79" s="388" t="s">
        <v>805</v>
      </c>
      <c r="B79" s="204"/>
      <c r="C79" s="204" t="s">
        <v>23</v>
      </c>
      <c r="D79" s="205" t="s">
        <v>63</v>
      </c>
      <c r="E79" s="205" t="s">
        <v>2748</v>
      </c>
      <c r="F79" s="204" t="s">
        <v>804</v>
      </c>
      <c r="G79" s="198" t="s">
        <v>11</v>
      </c>
      <c r="H79" s="207"/>
      <c r="I79" s="205" t="s">
        <v>129</v>
      </c>
      <c r="J79" s="208"/>
      <c r="K79" s="870" t="s">
        <v>2736</v>
      </c>
      <c r="L79" s="374"/>
    </row>
    <row r="80" spans="1:12" ht="16.5" customHeight="1">
      <c r="A80" s="388" t="s">
        <v>807</v>
      </c>
      <c r="B80" s="204"/>
      <c r="C80" s="204" t="s">
        <v>23</v>
      </c>
      <c r="D80" s="205" t="s">
        <v>63</v>
      </c>
      <c r="E80" s="205" t="s">
        <v>2747</v>
      </c>
      <c r="F80" s="204" t="s">
        <v>806</v>
      </c>
      <c r="G80" s="198" t="s">
        <v>11</v>
      </c>
      <c r="H80" s="207"/>
      <c r="I80" s="205" t="s">
        <v>132</v>
      </c>
      <c r="J80" s="208"/>
      <c r="K80" s="870"/>
      <c r="L80" s="374"/>
    </row>
    <row r="81" spans="1:13" ht="16.5" customHeight="1">
      <c r="A81" s="388" t="s">
        <v>808</v>
      </c>
      <c r="B81" s="204"/>
      <c r="C81" s="204" t="s">
        <v>23</v>
      </c>
      <c r="D81" s="205" t="s">
        <v>63</v>
      </c>
      <c r="E81" s="205" t="s">
        <v>25</v>
      </c>
      <c r="F81" s="207"/>
      <c r="G81" s="198" t="s">
        <v>11</v>
      </c>
      <c r="H81" s="207"/>
      <c r="I81" s="205" t="s">
        <v>134</v>
      </c>
      <c r="J81" s="208"/>
      <c r="K81" s="870"/>
      <c r="L81" s="374"/>
    </row>
    <row r="82" spans="1:13" ht="16.5" customHeight="1">
      <c r="A82" s="388" t="s">
        <v>811</v>
      </c>
      <c r="B82" s="204"/>
      <c r="C82" s="204" t="s">
        <v>23</v>
      </c>
      <c r="D82" s="205" t="s">
        <v>63</v>
      </c>
      <c r="E82" s="205" t="s">
        <v>809</v>
      </c>
      <c r="F82" s="204" t="s">
        <v>810</v>
      </c>
      <c r="G82" s="198" t="s">
        <v>11</v>
      </c>
      <c r="H82" s="207"/>
      <c r="I82" s="208"/>
      <c r="J82" s="225" t="s">
        <v>2735</v>
      </c>
      <c r="K82" s="870"/>
      <c r="L82" s="374"/>
    </row>
    <row r="83" spans="1:13" ht="16.5" customHeight="1">
      <c r="A83" s="388" t="s">
        <v>814</v>
      </c>
      <c r="B83" s="204"/>
      <c r="C83" s="204" t="s">
        <v>23</v>
      </c>
      <c r="D83" s="205" t="s">
        <v>63</v>
      </c>
      <c r="E83" s="205" t="s">
        <v>812</v>
      </c>
      <c r="F83" s="204" t="s">
        <v>813</v>
      </c>
      <c r="G83" s="198" t="s">
        <v>11</v>
      </c>
      <c r="H83" s="207"/>
      <c r="I83" s="208"/>
      <c r="J83" s="208"/>
      <c r="K83" s="870"/>
      <c r="L83" s="374"/>
    </row>
    <row r="84" spans="1:13" ht="16.5" customHeight="1">
      <c r="A84" s="388" t="s">
        <v>817</v>
      </c>
      <c r="B84" s="204"/>
      <c r="C84" s="204" t="s">
        <v>23</v>
      </c>
      <c r="D84" s="205" t="s">
        <v>63</v>
      </c>
      <c r="E84" s="205" t="s">
        <v>815</v>
      </c>
      <c r="F84" s="204" t="s">
        <v>816</v>
      </c>
      <c r="G84" s="198" t="s">
        <v>11</v>
      </c>
      <c r="H84" s="207"/>
      <c r="I84" s="208"/>
      <c r="J84" s="208"/>
      <c r="K84" s="870"/>
      <c r="L84" s="374"/>
    </row>
    <row r="85" spans="1:13" ht="16.5" customHeight="1">
      <c r="A85" s="388" t="s">
        <v>820</v>
      </c>
      <c r="B85" s="204"/>
      <c r="C85" s="204" t="s">
        <v>23</v>
      </c>
      <c r="D85" s="205" t="s">
        <v>63</v>
      </c>
      <c r="E85" s="205" t="s">
        <v>818</v>
      </c>
      <c r="F85" s="204" t="s">
        <v>819</v>
      </c>
      <c r="G85" s="198" t="s">
        <v>2734</v>
      </c>
      <c r="H85" s="207"/>
      <c r="I85" s="208"/>
      <c r="J85" s="208"/>
      <c r="K85" s="870"/>
      <c r="L85" s="374"/>
    </row>
    <row r="86" spans="1:13" ht="16.5" customHeight="1">
      <c r="A86" s="388" t="s">
        <v>823</v>
      </c>
      <c r="B86" s="204"/>
      <c r="C86" s="204" t="s">
        <v>23</v>
      </c>
      <c r="D86" s="205" t="s">
        <v>63</v>
      </c>
      <c r="E86" s="205" t="s">
        <v>821</v>
      </c>
      <c r="F86" s="204" t="s">
        <v>822</v>
      </c>
      <c r="G86" s="198" t="s">
        <v>11</v>
      </c>
      <c r="H86" s="207"/>
      <c r="I86" s="208"/>
      <c r="J86" s="208"/>
      <c r="K86" s="870"/>
      <c r="L86" s="374"/>
    </row>
    <row r="87" spans="1:13" ht="16.5" customHeight="1">
      <c r="A87" s="388" t="s">
        <v>824</v>
      </c>
      <c r="B87" s="204"/>
      <c r="C87" s="204" t="s">
        <v>23</v>
      </c>
      <c r="D87" s="205" t="s">
        <v>63</v>
      </c>
      <c r="E87" s="205" t="s">
        <v>2838</v>
      </c>
      <c r="F87" s="204" t="s">
        <v>164</v>
      </c>
      <c r="G87" s="198" t="s">
        <v>11</v>
      </c>
      <c r="H87" s="207"/>
      <c r="I87" s="208"/>
      <c r="J87" s="208"/>
      <c r="K87" s="870"/>
      <c r="L87" s="374"/>
    </row>
    <row r="88" spans="1:13" ht="16.5" customHeight="1">
      <c r="A88" s="388" t="s">
        <v>827</v>
      </c>
      <c r="B88" s="204"/>
      <c r="C88" s="204" t="s">
        <v>23</v>
      </c>
      <c r="D88" s="205" t="s">
        <v>63</v>
      </c>
      <c r="E88" s="205" t="s">
        <v>825</v>
      </c>
      <c r="F88" s="204" t="s">
        <v>826</v>
      </c>
      <c r="G88" s="198" t="s">
        <v>11</v>
      </c>
      <c r="H88" s="207"/>
      <c r="I88" s="208"/>
      <c r="J88" s="208"/>
      <c r="K88" s="870"/>
      <c r="L88" s="374"/>
    </row>
    <row r="89" spans="1:13" ht="16.5" customHeight="1">
      <c r="A89" s="388" t="s">
        <v>830</v>
      </c>
      <c r="B89" s="204"/>
      <c r="C89" s="204" t="s">
        <v>23</v>
      </c>
      <c r="D89" s="205" t="s">
        <v>63</v>
      </c>
      <c r="E89" s="205" t="s">
        <v>828</v>
      </c>
      <c r="F89" s="204" t="s">
        <v>829</v>
      </c>
      <c r="G89" s="198" t="s">
        <v>11</v>
      </c>
      <c r="H89" s="207"/>
      <c r="I89" s="208"/>
      <c r="J89" s="208"/>
      <c r="K89" s="870"/>
      <c r="L89" s="374"/>
    </row>
    <row r="90" spans="1:13" ht="16.5" customHeight="1">
      <c r="A90" s="388" t="s">
        <v>832</v>
      </c>
      <c r="B90" s="204"/>
      <c r="C90" s="204" t="s">
        <v>23</v>
      </c>
      <c r="D90" s="205" t="s">
        <v>170</v>
      </c>
      <c r="E90" s="205" t="s">
        <v>831</v>
      </c>
      <c r="F90" s="207"/>
      <c r="G90" s="198" t="s">
        <v>11</v>
      </c>
      <c r="H90" s="207"/>
      <c r="I90" s="208"/>
      <c r="J90" s="208"/>
      <c r="K90" s="210" t="s">
        <v>1869</v>
      </c>
      <c r="L90" s="374"/>
    </row>
    <row r="91" spans="1:13" s="110" customFormat="1" ht="16.5" customHeight="1">
      <c r="A91" s="388" t="s">
        <v>833</v>
      </c>
      <c r="B91" s="204"/>
      <c r="C91" s="204" t="s">
        <v>23</v>
      </c>
      <c r="D91" s="226" t="s">
        <v>168</v>
      </c>
      <c r="E91" s="205" t="s">
        <v>2228</v>
      </c>
      <c r="F91" s="574" t="s">
        <v>2617</v>
      </c>
      <c r="G91" s="198" t="s">
        <v>11</v>
      </c>
      <c r="H91" s="176"/>
      <c r="I91" s="176"/>
      <c r="J91" s="178"/>
      <c r="K91" s="245" t="s">
        <v>2685</v>
      </c>
      <c r="L91" s="175"/>
      <c r="M91" s="109"/>
    </row>
    <row r="92" spans="1:13" s="110" customFormat="1" ht="16.5" customHeight="1">
      <c r="A92" s="388" t="s">
        <v>834</v>
      </c>
      <c r="B92" s="204"/>
      <c r="C92" s="204" t="s">
        <v>23</v>
      </c>
      <c r="D92" s="226" t="s">
        <v>168</v>
      </c>
      <c r="E92" s="226" t="s">
        <v>1260</v>
      </c>
      <c r="F92" s="574" t="s">
        <v>2618</v>
      </c>
      <c r="G92" s="198" t="s">
        <v>11</v>
      </c>
      <c r="H92" s="176"/>
      <c r="I92" s="176"/>
      <c r="J92" s="178"/>
      <c r="K92" s="245" t="s">
        <v>2621</v>
      </c>
      <c r="L92" s="175"/>
      <c r="M92" s="109"/>
    </row>
    <row r="93" spans="1:13" s="110" customFormat="1" ht="16.5" customHeight="1">
      <c r="A93" s="388" t="s">
        <v>835</v>
      </c>
      <c r="B93" s="204"/>
      <c r="C93" s="204" t="s">
        <v>23</v>
      </c>
      <c r="D93" s="226" t="s">
        <v>168</v>
      </c>
      <c r="E93" s="226" t="s">
        <v>1261</v>
      </c>
      <c r="F93" s="176" t="s">
        <v>1694</v>
      </c>
      <c r="G93" s="198" t="s">
        <v>11</v>
      </c>
      <c r="H93" s="176"/>
      <c r="I93" s="176"/>
      <c r="J93" s="178"/>
      <c r="K93" s="245" t="s">
        <v>1710</v>
      </c>
      <c r="L93" s="175"/>
      <c r="M93" s="109"/>
    </row>
    <row r="94" spans="1:13" s="110" customFormat="1" ht="16.5" customHeight="1">
      <c r="A94" s="388" t="s">
        <v>836</v>
      </c>
      <c r="B94" s="204"/>
      <c r="C94" s="204" t="s">
        <v>23</v>
      </c>
      <c r="D94" s="226" t="s">
        <v>168</v>
      </c>
      <c r="E94" s="226" t="s">
        <v>1692</v>
      </c>
      <c r="F94" s="176" t="s">
        <v>1694</v>
      </c>
      <c r="G94" s="198" t="s">
        <v>11</v>
      </c>
      <c r="H94" s="176"/>
      <c r="I94" s="176"/>
      <c r="J94" s="178"/>
      <c r="K94" s="245" t="s">
        <v>1721</v>
      </c>
      <c r="L94" s="175"/>
      <c r="M94" s="109"/>
    </row>
    <row r="95" spans="1:13" s="110" customFormat="1" ht="16.5" customHeight="1">
      <c r="A95" s="388" t="s">
        <v>837</v>
      </c>
      <c r="B95" s="204"/>
      <c r="C95" s="204" t="s">
        <v>23</v>
      </c>
      <c r="D95" s="226" t="s">
        <v>168</v>
      </c>
      <c r="E95" s="226" t="s">
        <v>1693</v>
      </c>
      <c r="F95" s="176" t="s">
        <v>1694</v>
      </c>
      <c r="G95" s="198" t="s">
        <v>11</v>
      </c>
      <c r="H95" s="176"/>
      <c r="I95" s="176"/>
      <c r="J95" s="178"/>
      <c r="K95" s="245" t="s">
        <v>1898</v>
      </c>
      <c r="L95" s="175"/>
      <c r="M95" s="109"/>
    </row>
    <row r="96" spans="1:13" s="110" customFormat="1" ht="16.5" customHeight="1">
      <c r="A96" s="388" t="s">
        <v>838</v>
      </c>
      <c r="B96" s="204"/>
      <c r="C96" s="204" t="s">
        <v>23</v>
      </c>
      <c r="D96" s="226" t="s">
        <v>168</v>
      </c>
      <c r="E96" s="226" t="s">
        <v>1723</v>
      </c>
      <c r="F96" s="176" t="s">
        <v>169</v>
      </c>
      <c r="G96" s="198" t="s">
        <v>11</v>
      </c>
      <c r="H96" s="176"/>
      <c r="I96" s="176"/>
      <c r="J96" s="179" t="s">
        <v>1715</v>
      </c>
      <c r="K96" s="871" t="s">
        <v>2034</v>
      </c>
      <c r="L96" s="175"/>
      <c r="M96" s="109"/>
    </row>
    <row r="97" spans="1:13" s="110" customFormat="1" ht="16.5" customHeight="1">
      <c r="A97" s="388" t="s">
        <v>839</v>
      </c>
      <c r="B97" s="204"/>
      <c r="C97" s="204" t="s">
        <v>23</v>
      </c>
      <c r="D97" s="226" t="s">
        <v>168</v>
      </c>
      <c r="E97" s="226" t="s">
        <v>1724</v>
      </c>
      <c r="F97" s="176" t="s">
        <v>169</v>
      </c>
      <c r="G97" s="198" t="s">
        <v>11</v>
      </c>
      <c r="H97" s="176"/>
      <c r="I97" s="176"/>
      <c r="J97" s="177"/>
      <c r="K97" s="871"/>
      <c r="L97" s="175"/>
      <c r="M97" s="109"/>
    </row>
    <row r="98" spans="1:13" s="110" customFormat="1" ht="16.5" customHeight="1">
      <c r="A98" s="388" t="s">
        <v>840</v>
      </c>
      <c r="B98" s="204"/>
      <c r="C98" s="204" t="s">
        <v>23</v>
      </c>
      <c r="D98" s="226" t="s">
        <v>168</v>
      </c>
      <c r="E98" s="226" t="s">
        <v>1725</v>
      </c>
      <c r="F98" s="176" t="s">
        <v>169</v>
      </c>
      <c r="G98" s="198" t="s">
        <v>11</v>
      </c>
      <c r="H98" s="176"/>
      <c r="I98" s="176"/>
      <c r="J98" s="177"/>
      <c r="K98" s="871"/>
      <c r="L98" s="175"/>
      <c r="M98" s="109"/>
    </row>
    <row r="99" spans="1:13" s="110" customFormat="1" ht="16.5" customHeight="1">
      <c r="A99" s="388" t="s">
        <v>841</v>
      </c>
      <c r="B99" s="204"/>
      <c r="C99" s="204" t="s">
        <v>23</v>
      </c>
      <c r="D99" s="226" t="s">
        <v>168</v>
      </c>
      <c r="E99" s="226" t="s">
        <v>1722</v>
      </c>
      <c r="F99" s="176" t="s">
        <v>169</v>
      </c>
      <c r="G99" s="198" t="s">
        <v>11</v>
      </c>
      <c r="H99" s="176"/>
      <c r="I99" s="176"/>
      <c r="J99" s="177"/>
      <c r="K99" s="871"/>
      <c r="L99" s="175"/>
      <c r="M99" s="109"/>
    </row>
    <row r="100" spans="1:13" s="110" customFormat="1" ht="16.5" customHeight="1">
      <c r="A100" s="388" t="s">
        <v>842</v>
      </c>
      <c r="B100" s="204"/>
      <c r="C100" s="204" t="s">
        <v>23</v>
      </c>
      <c r="D100" s="226" t="s">
        <v>168</v>
      </c>
      <c r="E100" s="226" t="s">
        <v>1726</v>
      </c>
      <c r="F100" s="176" t="s">
        <v>169</v>
      </c>
      <c r="G100" s="198" t="s">
        <v>11</v>
      </c>
      <c r="H100" s="176"/>
      <c r="I100" s="176"/>
      <c r="J100" s="177"/>
      <c r="K100" s="871"/>
      <c r="L100" s="175"/>
      <c r="M100" s="109"/>
    </row>
    <row r="101" spans="1:13" s="110" customFormat="1" ht="16.5" customHeight="1">
      <c r="A101" s="388" t="s">
        <v>843</v>
      </c>
      <c r="B101" s="204"/>
      <c r="C101" s="204" t="s">
        <v>23</v>
      </c>
      <c r="D101" s="226" t="s">
        <v>168</v>
      </c>
      <c r="E101" s="226" t="s">
        <v>1727</v>
      </c>
      <c r="F101" s="176" t="s">
        <v>1694</v>
      </c>
      <c r="G101" s="198" t="s">
        <v>11</v>
      </c>
      <c r="H101" s="176"/>
      <c r="I101" s="176"/>
      <c r="J101" s="177"/>
      <c r="K101" s="871"/>
      <c r="L101" s="175"/>
      <c r="M101" s="109"/>
    </row>
    <row r="102" spans="1:13" s="110" customFormat="1" ht="16.5" customHeight="1">
      <c r="A102" s="388" t="s">
        <v>844</v>
      </c>
      <c r="B102" s="204"/>
      <c r="C102" s="204" t="s">
        <v>23</v>
      </c>
      <c r="D102" s="226" t="s">
        <v>168</v>
      </c>
      <c r="E102" s="226" t="s">
        <v>1263</v>
      </c>
      <c r="F102" s="574" t="s">
        <v>2617</v>
      </c>
      <c r="G102" s="198" t="s">
        <v>11</v>
      </c>
      <c r="H102" s="176"/>
      <c r="I102" s="176"/>
      <c r="J102" s="177"/>
      <c r="K102" s="246" t="s">
        <v>2619</v>
      </c>
      <c r="L102" s="175"/>
      <c r="M102" s="109"/>
    </row>
    <row r="103" spans="1:13" s="110" customFormat="1" ht="16.5" customHeight="1">
      <c r="A103" s="388" t="s">
        <v>845</v>
      </c>
      <c r="B103" s="204"/>
      <c r="C103" s="204" t="s">
        <v>23</v>
      </c>
      <c r="D103" s="226" t="s">
        <v>168</v>
      </c>
      <c r="E103" s="226" t="s">
        <v>1265</v>
      </c>
      <c r="F103" s="574" t="s">
        <v>2394</v>
      </c>
      <c r="G103" s="198" t="s">
        <v>11</v>
      </c>
      <c r="H103" s="176"/>
      <c r="I103" s="176"/>
      <c r="J103" s="177"/>
      <c r="K103" s="245" t="s">
        <v>2620</v>
      </c>
      <c r="L103" s="175"/>
      <c r="M103" s="109"/>
    </row>
    <row r="104" spans="1:13" s="110" customFormat="1" ht="16.5" customHeight="1">
      <c r="A104" s="388" t="s">
        <v>846</v>
      </c>
      <c r="B104" s="204"/>
      <c r="C104" s="204" t="s">
        <v>23</v>
      </c>
      <c r="D104" s="226" t="s">
        <v>168</v>
      </c>
      <c r="E104" s="226" t="s">
        <v>1266</v>
      </c>
      <c r="F104" s="176" t="s">
        <v>1694</v>
      </c>
      <c r="G104" s="198" t="s">
        <v>11</v>
      </c>
      <c r="H104" s="176"/>
      <c r="I104" s="176"/>
      <c r="J104" s="177"/>
      <c r="K104" s="245" t="s">
        <v>1900</v>
      </c>
      <c r="L104" s="175"/>
      <c r="M104" s="109"/>
    </row>
    <row r="105" spans="1:13" s="110" customFormat="1" ht="16.5" customHeight="1">
      <c r="A105" s="388" t="s">
        <v>847</v>
      </c>
      <c r="B105" s="204"/>
      <c r="C105" s="204" t="s">
        <v>23</v>
      </c>
      <c r="D105" s="226" t="s">
        <v>168</v>
      </c>
      <c r="E105" s="226" t="s">
        <v>1695</v>
      </c>
      <c r="F105" s="176" t="s">
        <v>1694</v>
      </c>
      <c r="G105" s="198" t="s">
        <v>11</v>
      </c>
      <c r="H105" s="176"/>
      <c r="I105" s="176"/>
      <c r="J105" s="177"/>
      <c r="K105" s="245" t="s">
        <v>1828</v>
      </c>
      <c r="L105" s="175"/>
      <c r="M105" s="109"/>
    </row>
    <row r="106" spans="1:13" s="110" customFormat="1" ht="16.5" customHeight="1">
      <c r="A106" s="388" t="s">
        <v>848</v>
      </c>
      <c r="B106" s="204"/>
      <c r="C106" s="204" t="s">
        <v>23</v>
      </c>
      <c r="D106" s="226" t="s">
        <v>168</v>
      </c>
      <c r="E106" s="226" t="s">
        <v>1696</v>
      </c>
      <c r="F106" s="176" t="s">
        <v>1694</v>
      </c>
      <c r="G106" s="198" t="s">
        <v>11</v>
      </c>
      <c r="H106" s="176"/>
      <c r="I106" s="176"/>
      <c r="J106" s="177"/>
      <c r="K106" s="245" t="s">
        <v>1902</v>
      </c>
      <c r="L106" s="175"/>
      <c r="M106" s="109"/>
    </row>
    <row r="107" spans="1:13" s="110" customFormat="1" ht="16.5" customHeight="1">
      <c r="A107" s="388" t="s">
        <v>849</v>
      </c>
      <c r="B107" s="204"/>
      <c r="C107" s="204" t="s">
        <v>23</v>
      </c>
      <c r="D107" s="226" t="s">
        <v>168</v>
      </c>
      <c r="E107" s="226" t="s">
        <v>1728</v>
      </c>
      <c r="F107" s="176" t="s">
        <v>169</v>
      </c>
      <c r="G107" s="198" t="s">
        <v>11</v>
      </c>
      <c r="H107" s="176"/>
      <c r="I107" s="176"/>
      <c r="J107" s="177"/>
      <c r="K107" s="871" t="s">
        <v>1714</v>
      </c>
      <c r="L107" s="175"/>
      <c r="M107" s="109"/>
    </row>
    <row r="108" spans="1:13" s="110" customFormat="1" ht="16.5" customHeight="1">
      <c r="A108" s="388" t="s">
        <v>851</v>
      </c>
      <c r="B108" s="204"/>
      <c r="C108" s="204" t="s">
        <v>23</v>
      </c>
      <c r="D108" s="226" t="s">
        <v>168</v>
      </c>
      <c r="E108" s="226" t="s">
        <v>1729</v>
      </c>
      <c r="F108" s="176" t="s">
        <v>169</v>
      </c>
      <c r="G108" s="198" t="s">
        <v>11</v>
      </c>
      <c r="H108" s="176"/>
      <c r="I108" s="176"/>
      <c r="J108" s="177"/>
      <c r="K108" s="871"/>
      <c r="L108" s="175"/>
      <c r="M108" s="109"/>
    </row>
    <row r="109" spans="1:13" s="110" customFormat="1" ht="16.5" customHeight="1">
      <c r="A109" s="388" t="s">
        <v>853</v>
      </c>
      <c r="B109" s="204"/>
      <c r="C109" s="204" t="s">
        <v>23</v>
      </c>
      <c r="D109" s="226" t="s">
        <v>168</v>
      </c>
      <c r="E109" s="226" t="s">
        <v>1730</v>
      </c>
      <c r="F109" s="176" t="s">
        <v>169</v>
      </c>
      <c r="G109" s="198" t="s">
        <v>11</v>
      </c>
      <c r="H109" s="176"/>
      <c r="I109" s="176"/>
      <c r="J109" s="177"/>
      <c r="K109" s="871"/>
      <c r="L109" s="175"/>
      <c r="M109" s="109"/>
    </row>
    <row r="110" spans="1:13" s="110" customFormat="1" ht="16.5" customHeight="1">
      <c r="A110" s="388" t="s">
        <v>854</v>
      </c>
      <c r="B110" s="204"/>
      <c r="C110" s="204" t="s">
        <v>23</v>
      </c>
      <c r="D110" s="226" t="s">
        <v>168</v>
      </c>
      <c r="E110" s="226" t="s">
        <v>1731</v>
      </c>
      <c r="F110" s="176" t="s">
        <v>169</v>
      </c>
      <c r="G110" s="198" t="s">
        <v>11</v>
      </c>
      <c r="H110" s="176"/>
      <c r="I110" s="176"/>
      <c r="J110" s="179"/>
      <c r="K110" s="871"/>
      <c r="L110" s="175"/>
      <c r="M110" s="109"/>
    </row>
    <row r="111" spans="1:13" s="110" customFormat="1" ht="16.5" customHeight="1">
      <c r="A111" s="388" t="s">
        <v>855</v>
      </c>
      <c r="B111" s="204"/>
      <c r="C111" s="204" t="s">
        <v>23</v>
      </c>
      <c r="D111" s="226" t="s">
        <v>168</v>
      </c>
      <c r="E111" s="226" t="s">
        <v>1732</v>
      </c>
      <c r="F111" s="176" t="s">
        <v>169</v>
      </c>
      <c r="G111" s="198" t="s">
        <v>11</v>
      </c>
      <c r="H111" s="176"/>
      <c r="I111" s="176"/>
      <c r="J111" s="179"/>
      <c r="K111" s="871"/>
      <c r="L111" s="175"/>
      <c r="M111" s="109"/>
    </row>
    <row r="112" spans="1:13" s="110" customFormat="1" ht="16.5" customHeight="1">
      <c r="A112" s="388" t="s">
        <v>856</v>
      </c>
      <c r="B112" s="204"/>
      <c r="C112" s="204" t="s">
        <v>23</v>
      </c>
      <c r="D112" s="226" t="s">
        <v>168</v>
      </c>
      <c r="E112" s="226" t="s">
        <v>1733</v>
      </c>
      <c r="F112" s="176" t="s">
        <v>1694</v>
      </c>
      <c r="G112" s="198" t="s">
        <v>11</v>
      </c>
      <c r="H112" s="176"/>
      <c r="I112" s="176"/>
      <c r="J112" s="179"/>
      <c r="K112" s="871"/>
      <c r="L112" s="175"/>
      <c r="M112" s="109"/>
    </row>
    <row r="113" spans="1:13" s="110" customFormat="1" ht="16.5" customHeight="1">
      <c r="A113" s="388" t="s">
        <v>858</v>
      </c>
      <c r="B113" s="204"/>
      <c r="C113" s="204" t="s">
        <v>23</v>
      </c>
      <c r="D113" s="226" t="s">
        <v>168</v>
      </c>
      <c r="E113" s="226" t="s">
        <v>1743</v>
      </c>
      <c r="F113" s="176" t="s">
        <v>1985</v>
      </c>
      <c r="G113" s="198" t="s">
        <v>11</v>
      </c>
      <c r="H113" s="176"/>
      <c r="I113" s="176"/>
      <c r="J113" s="179" t="s">
        <v>1267</v>
      </c>
      <c r="K113" s="871" t="s">
        <v>2240</v>
      </c>
      <c r="L113" s="175"/>
      <c r="M113" s="109"/>
    </row>
    <row r="114" spans="1:13" s="110" customFormat="1" ht="16.5" customHeight="1">
      <c r="A114" s="388" t="s">
        <v>859</v>
      </c>
      <c r="B114" s="204"/>
      <c r="C114" s="204" t="s">
        <v>23</v>
      </c>
      <c r="D114" s="226" t="s">
        <v>168</v>
      </c>
      <c r="E114" s="226" t="s">
        <v>1744</v>
      </c>
      <c r="F114" s="176" t="s">
        <v>1985</v>
      </c>
      <c r="G114" s="198" t="s">
        <v>11</v>
      </c>
      <c r="H114" s="176"/>
      <c r="I114" s="176"/>
      <c r="J114" s="177"/>
      <c r="K114" s="871"/>
      <c r="L114" s="175"/>
      <c r="M114" s="109"/>
    </row>
    <row r="115" spans="1:13" s="110" customFormat="1" ht="16.5" customHeight="1">
      <c r="A115" s="388" t="s">
        <v>860</v>
      </c>
      <c r="B115" s="204"/>
      <c r="C115" s="204" t="s">
        <v>23</v>
      </c>
      <c r="D115" s="226" t="s">
        <v>168</v>
      </c>
      <c r="E115" s="226" t="s">
        <v>1745</v>
      </c>
      <c r="F115" s="176" t="s">
        <v>1985</v>
      </c>
      <c r="G115" s="198" t="s">
        <v>11</v>
      </c>
      <c r="H115" s="176"/>
      <c r="I115" s="176"/>
      <c r="J115" s="177"/>
      <c r="K115" s="871"/>
      <c r="L115" s="175"/>
      <c r="M115" s="109"/>
    </row>
    <row r="116" spans="1:13" s="110" customFormat="1" ht="16.5" customHeight="1">
      <c r="A116" s="388" t="s">
        <v>861</v>
      </c>
      <c r="B116" s="204"/>
      <c r="C116" s="204" t="s">
        <v>23</v>
      </c>
      <c r="D116" s="226" t="s">
        <v>168</v>
      </c>
      <c r="E116" s="226" t="s">
        <v>1746</v>
      </c>
      <c r="F116" s="176" t="s">
        <v>1985</v>
      </c>
      <c r="G116" s="198" t="s">
        <v>11</v>
      </c>
      <c r="H116" s="176"/>
      <c r="I116" s="176"/>
      <c r="J116" s="179"/>
      <c r="K116" s="871"/>
      <c r="L116" s="175"/>
      <c r="M116" s="109"/>
    </row>
    <row r="117" spans="1:13" s="110" customFormat="1" ht="16.5" customHeight="1">
      <c r="A117" s="388" t="s">
        <v>862</v>
      </c>
      <c r="B117" s="204"/>
      <c r="C117" s="204" t="s">
        <v>23</v>
      </c>
      <c r="D117" s="226" t="s">
        <v>168</v>
      </c>
      <c r="E117" s="226" t="s">
        <v>1747</v>
      </c>
      <c r="F117" s="176" t="s">
        <v>1985</v>
      </c>
      <c r="G117" s="198" t="s">
        <v>11</v>
      </c>
      <c r="H117" s="176"/>
      <c r="I117" s="176"/>
      <c r="J117" s="179"/>
      <c r="K117" s="871"/>
      <c r="L117" s="175"/>
      <c r="M117" s="109"/>
    </row>
    <row r="118" spans="1:13" s="110" customFormat="1" ht="16.5" customHeight="1">
      <c r="A118" s="388" t="s">
        <v>863</v>
      </c>
      <c r="B118" s="204"/>
      <c r="C118" s="204" t="s">
        <v>23</v>
      </c>
      <c r="D118" s="226" t="s">
        <v>168</v>
      </c>
      <c r="E118" s="226" t="s">
        <v>1748</v>
      </c>
      <c r="F118" s="176" t="s">
        <v>1985</v>
      </c>
      <c r="G118" s="198" t="s">
        <v>11</v>
      </c>
      <c r="H118" s="176"/>
      <c r="I118" s="176"/>
      <c r="J118" s="179"/>
      <c r="K118" s="871" t="s">
        <v>2198</v>
      </c>
      <c r="L118" s="180"/>
      <c r="M118" s="109"/>
    </row>
    <row r="119" spans="1:13" s="110" customFormat="1" ht="16.5" customHeight="1">
      <c r="A119" s="388" t="s">
        <v>864</v>
      </c>
      <c r="B119" s="204"/>
      <c r="C119" s="204" t="s">
        <v>23</v>
      </c>
      <c r="D119" s="226" t="s">
        <v>168</v>
      </c>
      <c r="E119" s="226" t="s">
        <v>1749</v>
      </c>
      <c r="F119" s="176" t="s">
        <v>1985</v>
      </c>
      <c r="G119" s="198" t="s">
        <v>11</v>
      </c>
      <c r="H119" s="176"/>
      <c r="I119" s="176"/>
      <c r="J119" s="179"/>
      <c r="K119" s="871"/>
      <c r="L119" s="180"/>
      <c r="M119" s="109"/>
    </row>
    <row r="120" spans="1:13" s="110" customFormat="1" ht="16.5" customHeight="1">
      <c r="A120" s="388" t="s">
        <v>865</v>
      </c>
      <c r="B120" s="204"/>
      <c r="C120" s="204" t="s">
        <v>23</v>
      </c>
      <c r="D120" s="226" t="s">
        <v>168</v>
      </c>
      <c r="E120" s="226" t="s">
        <v>1750</v>
      </c>
      <c r="F120" s="176" t="s">
        <v>1985</v>
      </c>
      <c r="G120" s="198" t="s">
        <v>11</v>
      </c>
      <c r="H120" s="176"/>
      <c r="I120" s="176"/>
      <c r="J120" s="179"/>
      <c r="K120" s="871"/>
      <c r="L120" s="180"/>
      <c r="M120" s="109"/>
    </row>
    <row r="121" spans="1:13" s="110" customFormat="1" ht="16.5" customHeight="1">
      <c r="A121" s="388" t="s">
        <v>1262</v>
      </c>
      <c r="B121" s="204"/>
      <c r="C121" s="204" t="s">
        <v>23</v>
      </c>
      <c r="D121" s="226" t="s">
        <v>168</v>
      </c>
      <c r="E121" s="226" t="s">
        <v>1751</v>
      </c>
      <c r="F121" s="176" t="s">
        <v>1985</v>
      </c>
      <c r="G121" s="198" t="s">
        <v>11</v>
      </c>
      <c r="H121" s="176"/>
      <c r="I121" s="176"/>
      <c r="J121" s="179"/>
      <c r="K121" s="871"/>
      <c r="L121" s="180"/>
      <c r="M121" s="109"/>
    </row>
    <row r="122" spans="1:13" s="110" customFormat="1" ht="16.5" customHeight="1">
      <c r="A122" s="388" t="s">
        <v>1264</v>
      </c>
      <c r="B122" s="204"/>
      <c r="C122" s="204" t="s">
        <v>23</v>
      </c>
      <c r="D122" s="226" t="s">
        <v>168</v>
      </c>
      <c r="E122" s="226" t="s">
        <v>1752</v>
      </c>
      <c r="F122" s="176" t="s">
        <v>1985</v>
      </c>
      <c r="G122" s="198" t="s">
        <v>11</v>
      </c>
      <c r="H122" s="176"/>
      <c r="I122" s="176"/>
      <c r="J122" s="179"/>
      <c r="K122" s="871"/>
      <c r="L122" s="180"/>
      <c r="M122" s="109"/>
    </row>
    <row r="123" spans="1:13" s="110" customFormat="1" ht="16.5" customHeight="1">
      <c r="A123" s="388" t="s">
        <v>869</v>
      </c>
      <c r="B123" s="204"/>
      <c r="C123" s="204" t="s">
        <v>23</v>
      </c>
      <c r="D123" s="226" t="s">
        <v>168</v>
      </c>
      <c r="E123" s="226" t="s">
        <v>1753</v>
      </c>
      <c r="F123" s="176" t="s">
        <v>1985</v>
      </c>
      <c r="G123" s="198" t="s">
        <v>11</v>
      </c>
      <c r="H123" s="176"/>
      <c r="I123" s="176"/>
      <c r="J123" s="227"/>
      <c r="K123" s="871" t="s">
        <v>2199</v>
      </c>
      <c r="L123" s="180"/>
      <c r="M123" s="109"/>
    </row>
    <row r="124" spans="1:13" s="110" customFormat="1" ht="16.5" customHeight="1">
      <c r="A124" s="388" t="s">
        <v>870</v>
      </c>
      <c r="B124" s="204"/>
      <c r="C124" s="204" t="s">
        <v>23</v>
      </c>
      <c r="D124" s="226" t="s">
        <v>168</v>
      </c>
      <c r="E124" s="226" t="s">
        <v>1754</v>
      </c>
      <c r="F124" s="176" t="s">
        <v>1985</v>
      </c>
      <c r="G124" s="198" t="s">
        <v>11</v>
      </c>
      <c r="H124" s="176"/>
      <c r="I124" s="176"/>
      <c r="J124" s="227"/>
      <c r="K124" s="871"/>
      <c r="L124" s="180"/>
      <c r="M124" s="109"/>
    </row>
    <row r="125" spans="1:13" s="110" customFormat="1" ht="16.5" customHeight="1">
      <c r="A125" s="388" t="s">
        <v>871</v>
      </c>
      <c r="B125" s="204"/>
      <c r="C125" s="204" t="s">
        <v>23</v>
      </c>
      <c r="D125" s="226" t="s">
        <v>168</v>
      </c>
      <c r="E125" s="226" t="s">
        <v>1253</v>
      </c>
      <c r="F125" s="176" t="s">
        <v>1985</v>
      </c>
      <c r="G125" s="198" t="s">
        <v>11</v>
      </c>
      <c r="H125" s="176"/>
      <c r="I125" s="176"/>
      <c r="J125" s="227"/>
      <c r="K125" s="871"/>
      <c r="L125" s="180"/>
      <c r="M125" s="109"/>
    </row>
    <row r="126" spans="1:13" s="110" customFormat="1" ht="16.5" customHeight="1">
      <c r="A126" s="388" t="s">
        <v>872</v>
      </c>
      <c r="B126" s="204"/>
      <c r="C126" s="204" t="s">
        <v>23</v>
      </c>
      <c r="D126" s="226" t="s">
        <v>168</v>
      </c>
      <c r="E126" s="226" t="s">
        <v>1755</v>
      </c>
      <c r="F126" s="176" t="s">
        <v>1985</v>
      </c>
      <c r="G126" s="198" t="s">
        <v>11</v>
      </c>
      <c r="H126" s="176"/>
      <c r="I126" s="176"/>
      <c r="J126" s="227"/>
      <c r="K126" s="871"/>
      <c r="L126" s="180"/>
      <c r="M126" s="109"/>
    </row>
    <row r="127" spans="1:13" s="110" customFormat="1" ht="16.5" customHeight="1">
      <c r="A127" s="388" t="s">
        <v>873</v>
      </c>
      <c r="B127" s="204"/>
      <c r="C127" s="204" t="s">
        <v>23</v>
      </c>
      <c r="D127" s="226" t="s">
        <v>168</v>
      </c>
      <c r="E127" s="226" t="s">
        <v>1756</v>
      </c>
      <c r="F127" s="176" t="s">
        <v>1985</v>
      </c>
      <c r="G127" s="198" t="s">
        <v>11</v>
      </c>
      <c r="H127" s="176"/>
      <c r="I127" s="176"/>
      <c r="J127" s="227"/>
      <c r="K127" s="871"/>
      <c r="L127" s="180"/>
      <c r="M127" s="109"/>
    </row>
    <row r="128" spans="1:13" s="110" customFormat="1" ht="16.5" customHeight="1">
      <c r="A128" s="388" t="s">
        <v>874</v>
      </c>
      <c r="B128" s="204"/>
      <c r="C128" s="204" t="s">
        <v>23</v>
      </c>
      <c r="D128" s="226" t="s">
        <v>168</v>
      </c>
      <c r="E128" s="226" t="s">
        <v>2225</v>
      </c>
      <c r="F128" s="176" t="s">
        <v>1985</v>
      </c>
      <c r="G128" s="198" t="s">
        <v>11</v>
      </c>
      <c r="H128" s="176"/>
      <c r="I128" s="176"/>
      <c r="J128" s="227"/>
      <c r="K128" s="871" t="s">
        <v>2236</v>
      </c>
      <c r="L128" s="180"/>
      <c r="M128" s="109"/>
    </row>
    <row r="129" spans="1:255" s="110" customFormat="1" ht="16.5" customHeight="1">
      <c r="A129" s="388" t="s">
        <v>875</v>
      </c>
      <c r="B129" s="204"/>
      <c r="C129" s="204" t="s">
        <v>23</v>
      </c>
      <c r="D129" s="226" t="s">
        <v>168</v>
      </c>
      <c r="E129" s="226" t="s">
        <v>1758</v>
      </c>
      <c r="F129" s="176" t="s">
        <v>1985</v>
      </c>
      <c r="G129" s="198" t="s">
        <v>11</v>
      </c>
      <c r="H129" s="176"/>
      <c r="I129" s="176"/>
      <c r="J129" s="227"/>
      <c r="K129" s="871"/>
      <c r="L129" s="180"/>
      <c r="M129" s="109"/>
    </row>
    <row r="130" spans="1:255" s="110" customFormat="1" ht="16.5" customHeight="1">
      <c r="A130" s="388" t="s">
        <v>877</v>
      </c>
      <c r="B130" s="204"/>
      <c r="C130" s="204" t="s">
        <v>23</v>
      </c>
      <c r="D130" s="226" t="s">
        <v>168</v>
      </c>
      <c r="E130" s="226" t="s">
        <v>1258</v>
      </c>
      <c r="F130" s="176" t="s">
        <v>1985</v>
      </c>
      <c r="G130" s="198" t="s">
        <v>11</v>
      </c>
      <c r="H130" s="176"/>
      <c r="I130" s="176"/>
      <c r="J130" s="227"/>
      <c r="K130" s="871"/>
      <c r="L130" s="180"/>
      <c r="M130" s="109"/>
    </row>
    <row r="131" spans="1:255" s="110" customFormat="1" ht="16.5" customHeight="1">
      <c r="A131" s="388" t="s">
        <v>878</v>
      </c>
      <c r="B131" s="204"/>
      <c r="C131" s="204" t="s">
        <v>23</v>
      </c>
      <c r="D131" s="226" t="s">
        <v>168</v>
      </c>
      <c r="E131" s="226" t="s">
        <v>1759</v>
      </c>
      <c r="F131" s="176" t="s">
        <v>1985</v>
      </c>
      <c r="G131" s="198" t="s">
        <v>11</v>
      </c>
      <c r="H131" s="176"/>
      <c r="I131" s="176"/>
      <c r="J131" s="227"/>
      <c r="K131" s="871"/>
      <c r="L131" s="180"/>
      <c r="M131" s="109"/>
    </row>
    <row r="132" spans="1:255" s="110" customFormat="1" ht="16.5" customHeight="1">
      <c r="A132" s="388" t="s">
        <v>879</v>
      </c>
      <c r="B132" s="204"/>
      <c r="C132" s="204" t="s">
        <v>23</v>
      </c>
      <c r="D132" s="226" t="s">
        <v>168</v>
      </c>
      <c r="E132" s="226" t="s">
        <v>1760</v>
      </c>
      <c r="F132" s="176" t="s">
        <v>1985</v>
      </c>
      <c r="G132" s="198" t="s">
        <v>11</v>
      </c>
      <c r="H132" s="176"/>
      <c r="I132" s="176"/>
      <c r="J132" s="227" t="s">
        <v>3454</v>
      </c>
      <c r="K132" s="871"/>
      <c r="L132" s="180"/>
      <c r="M132" s="109"/>
    </row>
    <row r="133" spans="1:255" ht="16.5" customHeight="1">
      <c r="A133" s="388" t="s">
        <v>881</v>
      </c>
      <c r="B133" s="204" t="s">
        <v>23</v>
      </c>
      <c r="C133" s="204" t="s">
        <v>23</v>
      </c>
      <c r="D133" s="205" t="s">
        <v>188</v>
      </c>
      <c r="E133" s="205" t="s">
        <v>1423</v>
      </c>
      <c r="F133" s="207"/>
      <c r="G133" s="25" t="s">
        <v>2882</v>
      </c>
      <c r="H133" s="207"/>
      <c r="I133" s="208"/>
      <c r="J133" s="208"/>
      <c r="K133" s="210" t="s">
        <v>3405</v>
      </c>
      <c r="L133" s="879"/>
    </row>
    <row r="134" spans="1:255" ht="16.5" customHeight="1">
      <c r="A134" s="388" t="s">
        <v>883</v>
      </c>
      <c r="B134" s="204"/>
      <c r="C134" s="204" t="s">
        <v>23</v>
      </c>
      <c r="D134" s="205" t="s">
        <v>188</v>
      </c>
      <c r="E134" s="205" t="s">
        <v>850</v>
      </c>
      <c r="F134" s="207"/>
      <c r="G134" s="198" t="s">
        <v>11</v>
      </c>
      <c r="H134" s="207"/>
      <c r="I134" s="208"/>
      <c r="J134" s="208"/>
      <c r="K134" s="210" t="s">
        <v>3408</v>
      </c>
      <c r="L134" s="879"/>
    </row>
    <row r="135" spans="1:255" ht="16.5" customHeight="1">
      <c r="A135" s="388" t="s">
        <v>885</v>
      </c>
      <c r="B135" s="770"/>
      <c r="C135" s="204" t="s">
        <v>23</v>
      </c>
      <c r="D135" s="205" t="s">
        <v>188</v>
      </c>
      <c r="E135" s="771" t="s">
        <v>3452</v>
      </c>
      <c r="F135" s="772"/>
      <c r="G135" s="198" t="s">
        <v>11</v>
      </c>
      <c r="H135" s="772"/>
      <c r="I135" s="773"/>
      <c r="J135" s="776" t="s">
        <v>3447</v>
      </c>
      <c r="K135" s="774"/>
      <c r="L135" s="775"/>
    </row>
    <row r="136" spans="1:255" ht="16.5" customHeight="1">
      <c r="A136" s="388" t="s">
        <v>886</v>
      </c>
      <c r="B136" s="204"/>
      <c r="C136" s="204" t="s">
        <v>23</v>
      </c>
      <c r="D136" s="205" t="s">
        <v>852</v>
      </c>
      <c r="E136" s="212" t="s">
        <v>1127</v>
      </c>
      <c r="F136" s="207"/>
      <c r="G136" s="198" t="s">
        <v>11</v>
      </c>
      <c r="H136" s="207"/>
      <c r="I136" s="208"/>
      <c r="J136" s="205" t="s">
        <v>3487</v>
      </c>
      <c r="K136" s="210" t="s">
        <v>1233</v>
      </c>
      <c r="L136" s="374"/>
    </row>
    <row r="137" spans="1:255" ht="24" customHeight="1">
      <c r="A137" s="388" t="s">
        <v>888</v>
      </c>
      <c r="B137" s="204"/>
      <c r="C137" s="204" t="s">
        <v>23</v>
      </c>
      <c r="D137" s="205" t="s">
        <v>852</v>
      </c>
      <c r="E137" s="212" t="s">
        <v>1128</v>
      </c>
      <c r="F137" s="207"/>
      <c r="G137" s="198" t="s">
        <v>11</v>
      </c>
      <c r="H137" s="207"/>
      <c r="I137" s="208"/>
      <c r="J137" s="225" t="s">
        <v>3488</v>
      </c>
      <c r="K137" s="210" t="s">
        <v>1248</v>
      </c>
      <c r="L137" s="374"/>
    </row>
    <row r="138" spans="1:255" ht="16.5" customHeight="1">
      <c r="A138" s="388" t="s">
        <v>1250</v>
      </c>
      <c r="B138" s="204"/>
      <c r="C138" s="204" t="s">
        <v>23</v>
      </c>
      <c r="D138" s="205" t="s">
        <v>852</v>
      </c>
      <c r="E138" s="212" t="s">
        <v>1129</v>
      </c>
      <c r="F138" s="207"/>
      <c r="G138" s="198" t="s">
        <v>11</v>
      </c>
      <c r="H138" s="207"/>
      <c r="I138" s="208"/>
      <c r="J138" s="205" t="s">
        <v>2122</v>
      </c>
      <c r="K138" s="210" t="s">
        <v>1249</v>
      </c>
      <c r="L138" s="374"/>
    </row>
    <row r="139" spans="1:255" ht="17.25" customHeight="1">
      <c r="A139" s="388" t="s">
        <v>1251</v>
      </c>
      <c r="B139" s="204"/>
      <c r="C139" s="204" t="s">
        <v>23</v>
      </c>
      <c r="D139" s="205" t="s">
        <v>852</v>
      </c>
      <c r="E139" s="212" t="s">
        <v>1130</v>
      </c>
      <c r="F139" s="207"/>
      <c r="G139" s="198" t="s">
        <v>11</v>
      </c>
      <c r="H139" s="207"/>
      <c r="I139" s="208"/>
      <c r="J139" s="225" t="s">
        <v>2735</v>
      </c>
      <c r="K139" s="210" t="s">
        <v>1249</v>
      </c>
      <c r="L139" s="374"/>
    </row>
    <row r="140" spans="1:255" ht="16.5" customHeight="1">
      <c r="A140" s="388" t="s">
        <v>1252</v>
      </c>
      <c r="B140" s="204"/>
      <c r="C140" s="204" t="s">
        <v>23</v>
      </c>
      <c r="D140" s="205" t="s">
        <v>336</v>
      </c>
      <c r="E140" s="205" t="s">
        <v>337</v>
      </c>
      <c r="F140" s="204" t="s">
        <v>338</v>
      </c>
      <c r="G140" s="198" t="s">
        <v>11</v>
      </c>
      <c r="H140" s="228"/>
      <c r="I140" s="208"/>
      <c r="J140" s="211" t="s">
        <v>2739</v>
      </c>
      <c r="K140" s="247" t="s">
        <v>1348</v>
      </c>
      <c r="L140" s="877"/>
      <c r="HQ140" s="71"/>
      <c r="HR140" s="71"/>
      <c r="HS140" s="71"/>
      <c r="HT140" s="71"/>
      <c r="HU140" s="71"/>
      <c r="HV140" s="71"/>
      <c r="HW140" s="71"/>
      <c r="HX140" s="71"/>
      <c r="HY140" s="71"/>
      <c r="HZ140" s="71"/>
      <c r="IA140" s="71"/>
      <c r="IB140" s="71"/>
      <c r="IC140" s="71"/>
      <c r="ID140" s="71"/>
      <c r="IE140" s="71"/>
      <c r="IF140" s="71"/>
      <c r="IG140" s="71"/>
      <c r="IH140" s="71"/>
      <c r="II140" s="71"/>
      <c r="IJ140" s="71"/>
      <c r="IK140" s="71"/>
      <c r="IL140" s="71"/>
      <c r="IM140" s="71"/>
      <c r="IN140" s="71"/>
      <c r="IO140" s="71"/>
      <c r="IP140" s="71"/>
      <c r="IQ140" s="71"/>
      <c r="IR140" s="71"/>
      <c r="IS140" s="71"/>
      <c r="IT140" s="71"/>
      <c r="IU140" s="71"/>
    </row>
    <row r="141" spans="1:255" ht="16.5" customHeight="1">
      <c r="A141" s="388" t="s">
        <v>1254</v>
      </c>
      <c r="B141" s="204"/>
      <c r="C141" s="204" t="s">
        <v>23</v>
      </c>
      <c r="D141" s="205" t="s">
        <v>336</v>
      </c>
      <c r="E141" s="205" t="s">
        <v>340</v>
      </c>
      <c r="F141" s="204" t="s">
        <v>338</v>
      </c>
      <c r="G141" s="198" t="s">
        <v>11</v>
      </c>
      <c r="H141" s="228"/>
      <c r="I141" s="208"/>
      <c r="J141" s="211" t="s">
        <v>341</v>
      </c>
      <c r="K141" s="247" t="s">
        <v>1312</v>
      </c>
      <c r="L141" s="878"/>
      <c r="HQ141" s="71"/>
      <c r="HR141" s="71"/>
      <c r="HS141" s="71"/>
      <c r="HT141" s="71"/>
      <c r="HU141" s="71"/>
      <c r="HV141" s="71"/>
      <c r="HW141" s="71"/>
      <c r="HX141" s="71"/>
      <c r="HY141" s="71"/>
      <c r="HZ141" s="71"/>
      <c r="IA141" s="71"/>
      <c r="IB141" s="71"/>
      <c r="IC141" s="71"/>
      <c r="ID141" s="71"/>
      <c r="IE141" s="71"/>
      <c r="IF141" s="71"/>
      <c r="IG141" s="71"/>
      <c r="IH141" s="71"/>
      <c r="II141" s="71"/>
      <c r="IJ141" s="71"/>
      <c r="IK141" s="71"/>
      <c r="IL141" s="71"/>
      <c r="IM141" s="71"/>
      <c r="IN141" s="71"/>
      <c r="IO141" s="71"/>
      <c r="IP141" s="71"/>
      <c r="IQ141" s="71"/>
      <c r="IR141" s="71"/>
      <c r="IS141" s="71"/>
      <c r="IT141" s="71"/>
      <c r="IU141" s="71"/>
    </row>
    <row r="142" spans="1:255" ht="16.5" customHeight="1">
      <c r="A142" s="388" t="s">
        <v>1255</v>
      </c>
      <c r="B142" s="204"/>
      <c r="C142" s="204" t="s">
        <v>23</v>
      </c>
      <c r="D142" s="205" t="s">
        <v>336</v>
      </c>
      <c r="E142" s="205" t="s">
        <v>342</v>
      </c>
      <c r="F142" s="204" t="s">
        <v>338</v>
      </c>
      <c r="G142" s="198" t="s">
        <v>11</v>
      </c>
      <c r="H142" s="228"/>
      <c r="I142" s="208"/>
      <c r="J142" s="211" t="s">
        <v>343</v>
      </c>
      <c r="K142" s="247" t="s">
        <v>1313</v>
      </c>
      <c r="L142" s="878"/>
      <c r="HQ142" s="71"/>
      <c r="HR142" s="71"/>
      <c r="HS142" s="71"/>
      <c r="HT142" s="71"/>
      <c r="HU142" s="71"/>
      <c r="HV142" s="71"/>
      <c r="HW142" s="71"/>
      <c r="HX142" s="71"/>
      <c r="HY142" s="71"/>
      <c r="HZ142" s="71"/>
      <c r="IA142" s="71"/>
      <c r="IB142" s="71"/>
      <c r="IC142" s="71"/>
      <c r="ID142" s="71"/>
      <c r="IE142" s="71"/>
      <c r="IF142" s="71"/>
      <c r="IG142" s="71"/>
      <c r="IH142" s="71"/>
      <c r="II142" s="71"/>
      <c r="IJ142" s="71"/>
      <c r="IK142" s="71"/>
      <c r="IL142" s="71"/>
      <c r="IM142" s="71"/>
      <c r="IN142" s="71"/>
      <c r="IO142" s="71"/>
      <c r="IP142" s="71"/>
      <c r="IQ142" s="71"/>
      <c r="IR142" s="71"/>
      <c r="IS142" s="71"/>
      <c r="IT142" s="71"/>
      <c r="IU142" s="71"/>
    </row>
    <row r="143" spans="1:255" ht="16.5" customHeight="1">
      <c r="A143" s="388" t="s">
        <v>1256</v>
      </c>
      <c r="B143" s="204"/>
      <c r="C143" s="204" t="s">
        <v>23</v>
      </c>
      <c r="D143" s="205" t="s">
        <v>336</v>
      </c>
      <c r="E143" s="205" t="s">
        <v>344</v>
      </c>
      <c r="F143" s="207"/>
      <c r="G143" s="198" t="s">
        <v>11</v>
      </c>
      <c r="H143" s="228"/>
      <c r="I143" s="208"/>
      <c r="J143" s="211" t="s">
        <v>1201</v>
      </c>
      <c r="K143" s="223"/>
      <c r="L143" s="878"/>
      <c r="HQ143" s="71"/>
      <c r="HR143" s="71"/>
      <c r="HS143" s="71"/>
      <c r="HT143" s="71"/>
      <c r="HU143" s="71"/>
      <c r="HV143" s="71"/>
      <c r="HW143" s="71"/>
      <c r="HX143" s="71"/>
      <c r="HY143" s="71"/>
      <c r="HZ143" s="71"/>
      <c r="IA143" s="71"/>
      <c r="IB143" s="71"/>
      <c r="IC143" s="71"/>
      <c r="ID143" s="71"/>
      <c r="IE143" s="71"/>
      <c r="IF143" s="71"/>
      <c r="IG143" s="71"/>
      <c r="IH143" s="71"/>
      <c r="II143" s="71"/>
      <c r="IJ143" s="71"/>
      <c r="IK143" s="71"/>
      <c r="IL143" s="71"/>
      <c r="IM143" s="71"/>
      <c r="IN143" s="71"/>
      <c r="IO143" s="71"/>
      <c r="IP143" s="71"/>
      <c r="IQ143" s="71"/>
      <c r="IR143" s="71"/>
      <c r="IS143" s="71"/>
      <c r="IT143" s="71"/>
      <c r="IU143" s="71"/>
    </row>
    <row r="144" spans="1:255" ht="16.5" customHeight="1">
      <c r="A144" s="388" t="s">
        <v>1257</v>
      </c>
      <c r="B144" s="204"/>
      <c r="C144" s="204" t="s">
        <v>23</v>
      </c>
      <c r="D144" s="205" t="s">
        <v>336</v>
      </c>
      <c r="E144" s="205" t="s">
        <v>345</v>
      </c>
      <c r="F144" s="207"/>
      <c r="G144" s="198" t="s">
        <v>11</v>
      </c>
      <c r="H144" s="228"/>
      <c r="I144" s="208"/>
      <c r="J144" s="220"/>
      <c r="K144" s="247" t="s">
        <v>1353</v>
      </c>
      <c r="L144" s="878"/>
      <c r="HQ144" s="71"/>
      <c r="HR144" s="71"/>
      <c r="HS144" s="71"/>
      <c r="HT144" s="71"/>
      <c r="HU144" s="71"/>
      <c r="HV144" s="71"/>
      <c r="HW144" s="71"/>
      <c r="HX144" s="71"/>
      <c r="HY144" s="71"/>
      <c r="HZ144" s="71"/>
      <c r="IA144" s="71"/>
      <c r="IB144" s="71"/>
      <c r="IC144" s="71"/>
      <c r="ID144" s="71"/>
      <c r="IE144" s="71"/>
      <c r="IF144" s="71"/>
      <c r="IG144" s="71"/>
      <c r="IH144" s="71"/>
      <c r="II144" s="71"/>
      <c r="IJ144" s="71"/>
      <c r="IK144" s="71"/>
      <c r="IL144" s="71"/>
      <c r="IM144" s="71"/>
      <c r="IN144" s="71"/>
      <c r="IO144" s="71"/>
      <c r="IP144" s="71"/>
      <c r="IQ144" s="71"/>
      <c r="IR144" s="71"/>
      <c r="IS144" s="71"/>
      <c r="IT144" s="71"/>
      <c r="IU144" s="71"/>
    </row>
    <row r="145" spans="1:255" ht="16.5" customHeight="1">
      <c r="A145" s="388" t="s">
        <v>1268</v>
      </c>
      <c r="B145" s="204"/>
      <c r="C145" s="204" t="s">
        <v>23</v>
      </c>
      <c r="D145" s="205" t="s">
        <v>336</v>
      </c>
      <c r="E145" s="205" t="s">
        <v>346</v>
      </c>
      <c r="F145" s="207"/>
      <c r="G145" s="198" t="s">
        <v>11</v>
      </c>
      <c r="H145" s="228"/>
      <c r="I145" s="208"/>
      <c r="J145" s="211" t="s">
        <v>2843</v>
      </c>
      <c r="K145" s="247" t="s">
        <v>1343</v>
      </c>
      <c r="L145" s="878"/>
      <c r="HQ145" s="71"/>
      <c r="HR145" s="71"/>
      <c r="HS145" s="71"/>
      <c r="HT145" s="71"/>
      <c r="HU145" s="71"/>
      <c r="HV145" s="71"/>
      <c r="HW145" s="71"/>
      <c r="HX145" s="71"/>
      <c r="HY145" s="71"/>
      <c r="HZ145" s="71"/>
      <c r="IA145" s="71"/>
      <c r="IB145" s="71"/>
      <c r="IC145" s="71"/>
      <c r="ID145" s="71"/>
      <c r="IE145" s="71"/>
      <c r="IF145" s="71"/>
      <c r="IG145" s="71"/>
      <c r="IH145" s="71"/>
      <c r="II145" s="71"/>
      <c r="IJ145" s="71"/>
      <c r="IK145" s="71"/>
      <c r="IL145" s="71"/>
      <c r="IM145" s="71"/>
      <c r="IN145" s="71"/>
      <c r="IO145" s="71"/>
      <c r="IP145" s="71"/>
      <c r="IQ145" s="71"/>
      <c r="IR145" s="71"/>
      <c r="IS145" s="71"/>
      <c r="IT145" s="71"/>
      <c r="IU145" s="71"/>
    </row>
    <row r="146" spans="1:255" ht="16.5" customHeight="1">
      <c r="A146" s="388" t="s">
        <v>1269</v>
      </c>
      <c r="B146" s="204"/>
      <c r="C146" s="204" t="s">
        <v>23</v>
      </c>
      <c r="D146" s="205" t="s">
        <v>336</v>
      </c>
      <c r="E146" s="205" t="s">
        <v>348</v>
      </c>
      <c r="F146" s="204" t="s">
        <v>349</v>
      </c>
      <c r="G146" s="198" t="s">
        <v>11</v>
      </c>
      <c r="H146" s="228"/>
      <c r="I146" s="208"/>
      <c r="J146" s="211" t="s">
        <v>2840</v>
      </c>
      <c r="K146" s="247"/>
      <c r="L146" s="878"/>
      <c r="HQ146" s="71"/>
      <c r="HR146" s="71"/>
      <c r="HS146" s="71"/>
      <c r="HT146" s="71"/>
      <c r="HU146" s="71"/>
      <c r="HV146" s="71"/>
      <c r="HW146" s="71"/>
      <c r="HX146" s="71"/>
      <c r="HY146" s="71"/>
      <c r="HZ146" s="71"/>
      <c r="IA146" s="71"/>
      <c r="IB146" s="71"/>
      <c r="IC146" s="71"/>
      <c r="ID146" s="71"/>
      <c r="IE146" s="71"/>
      <c r="IF146" s="71"/>
      <c r="IG146" s="71"/>
      <c r="IH146" s="71"/>
      <c r="II146" s="71"/>
      <c r="IJ146" s="71"/>
      <c r="IK146" s="71"/>
      <c r="IL146" s="71"/>
      <c r="IM146" s="71"/>
      <c r="IN146" s="71"/>
      <c r="IO146" s="71"/>
      <c r="IP146" s="71"/>
      <c r="IQ146" s="71"/>
      <c r="IR146" s="71"/>
      <c r="IS146" s="71"/>
      <c r="IT146" s="71"/>
      <c r="IU146" s="71"/>
    </row>
    <row r="147" spans="1:255" ht="16.5" customHeight="1">
      <c r="A147" s="388" t="s">
        <v>1270</v>
      </c>
      <c r="B147" s="204"/>
      <c r="C147" s="204" t="s">
        <v>23</v>
      </c>
      <c r="D147" s="205" t="s">
        <v>336</v>
      </c>
      <c r="E147" s="205" t="s">
        <v>351</v>
      </c>
      <c r="F147" s="204" t="s">
        <v>352</v>
      </c>
      <c r="G147" s="198" t="s">
        <v>11</v>
      </c>
      <c r="H147" s="228"/>
      <c r="I147" s="208"/>
      <c r="J147" s="211" t="s">
        <v>353</v>
      </c>
      <c r="K147" s="247"/>
      <c r="L147" s="878"/>
      <c r="HQ147" s="71"/>
      <c r="HR147" s="71"/>
      <c r="HS147" s="71"/>
      <c r="HT147" s="71"/>
      <c r="HU147" s="71"/>
      <c r="HV147" s="71"/>
      <c r="HW147" s="71"/>
      <c r="HX147" s="71"/>
      <c r="HY147" s="71"/>
      <c r="HZ147" s="71"/>
      <c r="IA147" s="71"/>
      <c r="IB147" s="71"/>
      <c r="IC147" s="71"/>
      <c r="ID147" s="71"/>
      <c r="IE147" s="71"/>
      <c r="IF147" s="71"/>
      <c r="IG147" s="71"/>
      <c r="IH147" s="71"/>
      <c r="II147" s="71"/>
      <c r="IJ147" s="71"/>
      <c r="IK147" s="71"/>
      <c r="IL147" s="71"/>
      <c r="IM147" s="71"/>
      <c r="IN147" s="71"/>
      <c r="IO147" s="71"/>
      <c r="IP147" s="71"/>
      <c r="IQ147" s="71"/>
      <c r="IR147" s="71"/>
      <c r="IS147" s="71"/>
      <c r="IT147" s="71"/>
      <c r="IU147" s="71"/>
    </row>
    <row r="148" spans="1:255" ht="16.5" customHeight="1">
      <c r="A148" s="388" t="s">
        <v>1271</v>
      </c>
      <c r="B148" s="204"/>
      <c r="C148" s="204" t="s">
        <v>23</v>
      </c>
      <c r="D148" s="205" t="s">
        <v>336</v>
      </c>
      <c r="E148" s="205" t="s">
        <v>354</v>
      </c>
      <c r="F148" s="204" t="s">
        <v>355</v>
      </c>
      <c r="G148" s="198" t="s">
        <v>11</v>
      </c>
      <c r="H148" s="228"/>
      <c r="I148" s="208"/>
      <c r="J148" s="211" t="s">
        <v>2840</v>
      </c>
      <c r="K148" s="247"/>
      <c r="L148" s="878"/>
      <c r="HQ148" s="71"/>
      <c r="HR148" s="71"/>
      <c r="HS148" s="71"/>
      <c r="HT148" s="71"/>
      <c r="HU148" s="71"/>
      <c r="HV148" s="71"/>
      <c r="HW148" s="71"/>
      <c r="HX148" s="71"/>
      <c r="HY148" s="71"/>
      <c r="HZ148" s="71"/>
      <c r="IA148" s="71"/>
      <c r="IB148" s="71"/>
      <c r="IC148" s="71"/>
      <c r="ID148" s="71"/>
      <c r="IE148" s="71"/>
      <c r="IF148" s="71"/>
      <c r="IG148" s="71"/>
      <c r="IH148" s="71"/>
      <c r="II148" s="71"/>
      <c r="IJ148" s="71"/>
      <c r="IK148" s="71"/>
      <c r="IL148" s="71"/>
      <c r="IM148" s="71"/>
      <c r="IN148" s="71"/>
      <c r="IO148" s="71"/>
      <c r="IP148" s="71"/>
      <c r="IQ148" s="71"/>
      <c r="IR148" s="71"/>
      <c r="IS148" s="71"/>
      <c r="IT148" s="71"/>
      <c r="IU148" s="71"/>
    </row>
    <row r="149" spans="1:255" ht="16.5" customHeight="1">
      <c r="A149" s="388" t="s">
        <v>1272</v>
      </c>
      <c r="B149" s="204"/>
      <c r="C149" s="204" t="s">
        <v>23</v>
      </c>
      <c r="D149" s="205" t="s">
        <v>336</v>
      </c>
      <c r="E149" s="205" t="s">
        <v>356</v>
      </c>
      <c r="F149" s="204" t="s">
        <v>349</v>
      </c>
      <c r="G149" s="198" t="s">
        <v>11</v>
      </c>
      <c r="H149" s="228"/>
      <c r="I149" s="208"/>
      <c r="J149" s="211" t="s">
        <v>357</v>
      </c>
      <c r="K149" s="247"/>
      <c r="L149" s="878"/>
      <c r="HQ149" s="71"/>
      <c r="HR149" s="71"/>
      <c r="HS149" s="71"/>
      <c r="HT149" s="71"/>
      <c r="HU149" s="71"/>
      <c r="HV149" s="71"/>
      <c r="HW149" s="71"/>
      <c r="HX149" s="71"/>
      <c r="HY149" s="71"/>
      <c r="HZ149" s="71"/>
      <c r="IA149" s="71"/>
      <c r="IB149" s="71"/>
      <c r="IC149" s="71"/>
      <c r="ID149" s="71"/>
      <c r="IE149" s="71"/>
      <c r="IF149" s="71"/>
      <c r="IG149" s="71"/>
      <c r="IH149" s="71"/>
      <c r="II149" s="71"/>
      <c r="IJ149" s="71"/>
      <c r="IK149" s="71"/>
      <c r="IL149" s="71"/>
      <c r="IM149" s="71"/>
      <c r="IN149" s="71"/>
      <c r="IO149" s="71"/>
      <c r="IP149" s="71"/>
      <c r="IQ149" s="71"/>
      <c r="IR149" s="71"/>
      <c r="IS149" s="71"/>
      <c r="IT149" s="71"/>
      <c r="IU149" s="71"/>
    </row>
    <row r="150" spans="1:255" ht="16.5" customHeight="1">
      <c r="A150" s="388" t="s">
        <v>1273</v>
      </c>
      <c r="B150" s="204"/>
      <c r="C150" s="204" t="s">
        <v>23</v>
      </c>
      <c r="D150" s="205" t="s">
        <v>336</v>
      </c>
      <c r="E150" s="205" t="s">
        <v>358</v>
      </c>
      <c r="F150" s="204" t="s">
        <v>359</v>
      </c>
      <c r="G150" s="198" t="s">
        <v>11</v>
      </c>
      <c r="H150" s="228"/>
      <c r="I150" s="208"/>
      <c r="J150" s="211" t="s">
        <v>2841</v>
      </c>
      <c r="K150" s="247"/>
      <c r="L150" s="878"/>
      <c r="HQ150" s="71"/>
      <c r="HR150" s="71"/>
      <c r="HS150" s="71"/>
      <c r="HT150" s="71"/>
      <c r="HU150" s="71"/>
      <c r="HV150" s="71"/>
      <c r="HW150" s="71"/>
      <c r="HX150" s="71"/>
      <c r="HY150" s="71"/>
      <c r="HZ150" s="71"/>
      <c r="IA150" s="71"/>
      <c r="IB150" s="71"/>
      <c r="IC150" s="71"/>
      <c r="ID150" s="71"/>
      <c r="IE150" s="71"/>
      <c r="IF150" s="71"/>
      <c r="IG150" s="71"/>
      <c r="IH150" s="71"/>
      <c r="II150" s="71"/>
      <c r="IJ150" s="71"/>
      <c r="IK150" s="71"/>
      <c r="IL150" s="71"/>
      <c r="IM150" s="71"/>
      <c r="IN150" s="71"/>
      <c r="IO150" s="71"/>
      <c r="IP150" s="71"/>
      <c r="IQ150" s="71"/>
      <c r="IR150" s="71"/>
      <c r="IS150" s="71"/>
      <c r="IT150" s="71"/>
      <c r="IU150" s="71"/>
    </row>
    <row r="151" spans="1:255" ht="16.5" customHeight="1">
      <c r="A151" s="388" t="s">
        <v>1274</v>
      </c>
      <c r="B151" s="204"/>
      <c r="C151" s="204" t="s">
        <v>23</v>
      </c>
      <c r="D151" s="205" t="s">
        <v>336</v>
      </c>
      <c r="E151" s="205" t="s">
        <v>361</v>
      </c>
      <c r="F151" s="204" t="s">
        <v>362</v>
      </c>
      <c r="G151" s="198" t="s">
        <v>11</v>
      </c>
      <c r="H151" s="228"/>
      <c r="I151" s="208"/>
      <c r="J151" s="211" t="s">
        <v>350</v>
      </c>
      <c r="K151" s="247"/>
      <c r="L151" s="878"/>
      <c r="HQ151" s="71"/>
      <c r="HR151" s="71"/>
      <c r="HS151" s="71"/>
      <c r="HT151" s="71"/>
      <c r="HU151" s="71"/>
      <c r="HV151" s="71"/>
      <c r="HW151" s="71"/>
      <c r="HX151" s="71"/>
      <c r="HY151" s="71"/>
      <c r="HZ151" s="71"/>
      <c r="IA151" s="71"/>
      <c r="IB151" s="71"/>
      <c r="IC151" s="71"/>
      <c r="ID151" s="71"/>
      <c r="IE151" s="71"/>
      <c r="IF151" s="71"/>
      <c r="IG151" s="71"/>
      <c r="IH151" s="71"/>
      <c r="II151" s="71"/>
      <c r="IJ151" s="71"/>
      <c r="IK151" s="71"/>
      <c r="IL151" s="71"/>
      <c r="IM151" s="71"/>
      <c r="IN151" s="71"/>
      <c r="IO151" s="71"/>
      <c r="IP151" s="71"/>
      <c r="IQ151" s="71"/>
      <c r="IR151" s="71"/>
      <c r="IS151" s="71"/>
      <c r="IT151" s="71"/>
      <c r="IU151" s="71"/>
    </row>
    <row r="152" spans="1:255" ht="16.5" customHeight="1">
      <c r="A152" s="388" t="s">
        <v>1275</v>
      </c>
      <c r="B152" s="204"/>
      <c r="C152" s="204" t="s">
        <v>23</v>
      </c>
      <c r="D152" s="205" t="s">
        <v>336</v>
      </c>
      <c r="E152" s="205" t="s">
        <v>363</v>
      </c>
      <c r="F152" s="204" t="s">
        <v>364</v>
      </c>
      <c r="G152" s="198" t="s">
        <v>11</v>
      </c>
      <c r="H152" s="228"/>
      <c r="I152" s="208"/>
      <c r="J152" s="229" t="s">
        <v>1309</v>
      </c>
      <c r="K152" s="247"/>
      <c r="L152" s="878"/>
      <c r="HQ152" s="71"/>
      <c r="HR152" s="71"/>
      <c r="HS152" s="71"/>
      <c r="HT152" s="71"/>
      <c r="HU152" s="71"/>
      <c r="HV152" s="71"/>
      <c r="HW152" s="71"/>
      <c r="HX152" s="71"/>
      <c r="HY152" s="71"/>
      <c r="HZ152" s="71"/>
      <c r="IA152" s="71"/>
      <c r="IB152" s="71"/>
      <c r="IC152" s="71"/>
      <c r="ID152" s="71"/>
      <c r="IE152" s="71"/>
      <c r="IF152" s="71"/>
      <c r="IG152" s="71"/>
      <c r="IH152" s="71"/>
      <c r="II152" s="71"/>
      <c r="IJ152" s="71"/>
      <c r="IK152" s="71"/>
      <c r="IL152" s="71"/>
      <c r="IM152" s="71"/>
      <c r="IN152" s="71"/>
      <c r="IO152" s="71"/>
      <c r="IP152" s="71"/>
      <c r="IQ152" s="71"/>
      <c r="IR152" s="71"/>
      <c r="IS152" s="71"/>
      <c r="IT152" s="71"/>
      <c r="IU152" s="71"/>
    </row>
    <row r="153" spans="1:255" ht="16.5" customHeight="1">
      <c r="A153" s="388" t="s">
        <v>1276</v>
      </c>
      <c r="B153" s="204"/>
      <c r="C153" s="204" t="s">
        <v>23</v>
      </c>
      <c r="D153" s="205" t="s">
        <v>336</v>
      </c>
      <c r="E153" s="205" t="s">
        <v>365</v>
      </c>
      <c r="F153" s="204" t="s">
        <v>366</v>
      </c>
      <c r="G153" s="198" t="s">
        <v>11</v>
      </c>
      <c r="H153" s="228"/>
      <c r="I153" s="208"/>
      <c r="J153" s="211" t="s">
        <v>367</v>
      </c>
      <c r="K153" s="247"/>
      <c r="L153" s="878"/>
      <c r="HQ153" s="71"/>
      <c r="HR153" s="71"/>
      <c r="HS153" s="71"/>
      <c r="HT153" s="71"/>
      <c r="HU153" s="71"/>
      <c r="HV153" s="71"/>
      <c r="HW153" s="71"/>
      <c r="HX153" s="71"/>
      <c r="HY153" s="71"/>
      <c r="HZ153" s="71"/>
      <c r="IA153" s="71"/>
      <c r="IB153" s="71"/>
      <c r="IC153" s="71"/>
      <c r="ID153" s="71"/>
      <c r="IE153" s="71"/>
      <c r="IF153" s="71"/>
      <c r="IG153" s="71"/>
      <c r="IH153" s="71"/>
      <c r="II153" s="71"/>
      <c r="IJ153" s="71"/>
      <c r="IK153" s="71"/>
      <c r="IL153" s="71"/>
      <c r="IM153" s="71"/>
      <c r="IN153" s="71"/>
      <c r="IO153" s="71"/>
      <c r="IP153" s="71"/>
      <c r="IQ153" s="71"/>
      <c r="IR153" s="71"/>
      <c r="IS153" s="71"/>
      <c r="IT153" s="71"/>
      <c r="IU153" s="71"/>
    </row>
    <row r="154" spans="1:255" ht="16.5" customHeight="1">
      <c r="A154" s="388" t="s">
        <v>1277</v>
      </c>
      <c r="B154" s="204"/>
      <c r="C154" s="204" t="s">
        <v>23</v>
      </c>
      <c r="D154" s="205" t="s">
        <v>336</v>
      </c>
      <c r="E154" s="205" t="s">
        <v>368</v>
      </c>
      <c r="F154" s="207"/>
      <c r="G154" s="198" t="s">
        <v>11</v>
      </c>
      <c r="H154" s="228"/>
      <c r="I154" s="208"/>
      <c r="J154" s="220"/>
      <c r="K154" s="247" t="s">
        <v>1432</v>
      </c>
      <c r="L154" s="878"/>
      <c r="HQ154" s="71"/>
      <c r="HR154" s="71"/>
      <c r="HS154" s="71"/>
      <c r="HT154" s="71"/>
      <c r="HU154" s="71"/>
      <c r="HV154" s="71"/>
      <c r="HW154" s="71"/>
      <c r="HX154" s="71"/>
      <c r="HY154" s="71"/>
      <c r="HZ154" s="71"/>
      <c r="IA154" s="71"/>
      <c r="IB154" s="71"/>
      <c r="IC154" s="71"/>
      <c r="ID154" s="71"/>
      <c r="IE154" s="71"/>
      <c r="IF154" s="71"/>
      <c r="IG154" s="71"/>
      <c r="IH154" s="71"/>
      <c r="II154" s="71"/>
      <c r="IJ154" s="71"/>
      <c r="IK154" s="71"/>
      <c r="IL154" s="71"/>
      <c r="IM154" s="71"/>
      <c r="IN154" s="71"/>
      <c r="IO154" s="71"/>
      <c r="IP154" s="71"/>
      <c r="IQ154" s="71"/>
      <c r="IR154" s="71"/>
      <c r="IS154" s="71"/>
      <c r="IT154" s="71"/>
      <c r="IU154" s="71"/>
    </row>
    <row r="155" spans="1:255" ht="16.5" customHeight="1">
      <c r="A155" s="388" t="s">
        <v>1278</v>
      </c>
      <c r="B155" s="204"/>
      <c r="C155" s="204" t="s">
        <v>23</v>
      </c>
      <c r="D155" s="205" t="s">
        <v>336</v>
      </c>
      <c r="E155" s="212" t="s">
        <v>369</v>
      </c>
      <c r="F155" s="207"/>
      <c r="G155" s="198" t="s">
        <v>11</v>
      </c>
      <c r="H155" s="228"/>
      <c r="I155" s="208"/>
      <c r="J155" s="209"/>
      <c r="K155" s="247" t="s">
        <v>1429</v>
      </c>
      <c r="L155" s="878"/>
      <c r="HQ155" s="71"/>
      <c r="HR155" s="71"/>
      <c r="HS155" s="71"/>
      <c r="HT155" s="71"/>
      <c r="HU155" s="71"/>
      <c r="HV155" s="71"/>
      <c r="HW155" s="71"/>
      <c r="HX155" s="71"/>
      <c r="HY155" s="71"/>
      <c r="HZ155" s="71"/>
      <c r="IA155" s="71"/>
      <c r="IB155" s="71"/>
      <c r="IC155" s="71"/>
      <c r="ID155" s="71"/>
      <c r="IE155" s="71"/>
      <c r="IF155" s="71"/>
      <c r="IG155" s="71"/>
      <c r="IH155" s="71"/>
      <c r="II155" s="71"/>
      <c r="IJ155" s="71"/>
      <c r="IK155" s="71"/>
      <c r="IL155" s="71"/>
      <c r="IM155" s="71"/>
      <c r="IN155" s="71"/>
      <c r="IO155" s="71"/>
      <c r="IP155" s="71"/>
      <c r="IQ155" s="71"/>
      <c r="IR155" s="71"/>
      <c r="IS155" s="71"/>
      <c r="IT155" s="71"/>
      <c r="IU155" s="71"/>
    </row>
    <row r="156" spans="1:255" ht="16.5" customHeight="1">
      <c r="A156" s="388" t="s">
        <v>1279</v>
      </c>
      <c r="B156" s="204"/>
      <c r="C156" s="204" t="s">
        <v>23</v>
      </c>
      <c r="D156" s="205" t="s">
        <v>336</v>
      </c>
      <c r="E156" s="212" t="s">
        <v>1344</v>
      </c>
      <c r="F156" s="207"/>
      <c r="G156" s="198" t="s">
        <v>11</v>
      </c>
      <c r="H156" s="228"/>
      <c r="I156" s="208"/>
      <c r="J156" s="211" t="s">
        <v>370</v>
      </c>
      <c r="K156" s="247" t="s">
        <v>1393</v>
      </c>
      <c r="L156" s="878"/>
      <c r="HQ156" s="71"/>
      <c r="HR156" s="71"/>
      <c r="HS156" s="71"/>
      <c r="HT156" s="71"/>
      <c r="HU156" s="71"/>
      <c r="HV156" s="71"/>
      <c r="HW156" s="71"/>
      <c r="HX156" s="71"/>
      <c r="HY156" s="71"/>
      <c r="HZ156" s="71"/>
      <c r="IA156" s="71"/>
      <c r="IB156" s="71"/>
      <c r="IC156" s="71"/>
      <c r="ID156" s="71"/>
      <c r="IE156" s="71"/>
      <c r="IF156" s="71"/>
      <c r="IG156" s="71"/>
      <c r="IH156" s="71"/>
      <c r="II156" s="71"/>
      <c r="IJ156" s="71"/>
      <c r="IK156" s="71"/>
      <c r="IL156" s="71"/>
      <c r="IM156" s="71"/>
      <c r="IN156" s="71"/>
      <c r="IO156" s="71"/>
      <c r="IP156" s="71"/>
      <c r="IQ156" s="71"/>
      <c r="IR156" s="71"/>
      <c r="IS156" s="71"/>
      <c r="IT156" s="71"/>
      <c r="IU156" s="71"/>
    </row>
    <row r="157" spans="1:255" ht="16.5" customHeight="1">
      <c r="A157" s="388" t="s">
        <v>1280</v>
      </c>
      <c r="B157" s="204"/>
      <c r="C157" s="204" t="s">
        <v>23</v>
      </c>
      <c r="D157" s="205" t="s">
        <v>336</v>
      </c>
      <c r="E157" s="212" t="s">
        <v>1345</v>
      </c>
      <c r="F157" s="207"/>
      <c r="G157" s="198" t="s">
        <v>11</v>
      </c>
      <c r="H157" s="228"/>
      <c r="I157" s="208"/>
      <c r="J157" s="211" t="s">
        <v>1420</v>
      </c>
      <c r="K157" s="247" t="s">
        <v>2856</v>
      </c>
      <c r="L157" s="878"/>
      <c r="HQ157" s="71"/>
      <c r="HR157" s="71"/>
      <c r="HS157" s="71"/>
      <c r="HT157" s="71"/>
      <c r="HU157" s="71"/>
      <c r="HV157" s="71"/>
      <c r="HW157" s="71"/>
      <c r="HX157" s="71"/>
      <c r="HY157" s="71"/>
      <c r="HZ157" s="71"/>
      <c r="IA157" s="71"/>
      <c r="IB157" s="71"/>
      <c r="IC157" s="71"/>
      <c r="ID157" s="71"/>
      <c r="IE157" s="71"/>
      <c r="IF157" s="71"/>
      <c r="IG157" s="71"/>
      <c r="IH157" s="71"/>
      <c r="II157" s="71"/>
      <c r="IJ157" s="71"/>
      <c r="IK157" s="71"/>
      <c r="IL157" s="71"/>
      <c r="IM157" s="71"/>
      <c r="IN157" s="71"/>
      <c r="IO157" s="71"/>
      <c r="IP157" s="71"/>
      <c r="IQ157" s="71"/>
      <c r="IR157" s="71"/>
      <c r="IS157" s="71"/>
      <c r="IT157" s="71"/>
      <c r="IU157" s="71"/>
    </row>
    <row r="158" spans="1:255" ht="16.5" customHeight="1">
      <c r="A158" s="388" t="s">
        <v>1281</v>
      </c>
      <c r="B158" s="204"/>
      <c r="C158" s="204" t="s">
        <v>23</v>
      </c>
      <c r="D158" s="205" t="s">
        <v>336</v>
      </c>
      <c r="E158" s="212" t="s">
        <v>1346</v>
      </c>
      <c r="F158" s="207"/>
      <c r="G158" s="198" t="s">
        <v>11</v>
      </c>
      <c r="H158" s="228"/>
      <c r="I158" s="208"/>
      <c r="J158" s="211" t="s">
        <v>2839</v>
      </c>
      <c r="K158" s="247" t="s">
        <v>1347</v>
      </c>
      <c r="L158" s="878"/>
      <c r="HQ158" s="71"/>
      <c r="HR158" s="71"/>
      <c r="HS158" s="71"/>
      <c r="HT158" s="71"/>
      <c r="HU158" s="71"/>
      <c r="HV158" s="71"/>
      <c r="HW158" s="71"/>
      <c r="HX158" s="71"/>
      <c r="HY158" s="71"/>
      <c r="HZ158" s="71"/>
      <c r="IA158" s="71"/>
      <c r="IB158" s="71"/>
      <c r="IC158" s="71"/>
      <c r="ID158" s="71"/>
      <c r="IE158" s="71"/>
      <c r="IF158" s="71"/>
      <c r="IG158" s="71"/>
      <c r="IH158" s="71"/>
      <c r="II158" s="71"/>
      <c r="IJ158" s="71"/>
      <c r="IK158" s="71"/>
      <c r="IL158" s="71"/>
      <c r="IM158" s="71"/>
      <c r="IN158" s="71"/>
      <c r="IO158" s="71"/>
      <c r="IP158" s="71"/>
      <c r="IQ158" s="71"/>
      <c r="IR158" s="71"/>
      <c r="IS158" s="71"/>
      <c r="IT158" s="71"/>
      <c r="IU158" s="71"/>
    </row>
    <row r="159" spans="1:255" ht="16.5" customHeight="1">
      <c r="A159" s="388" t="s">
        <v>1282</v>
      </c>
      <c r="B159" s="204"/>
      <c r="C159" s="204" t="s">
        <v>23</v>
      </c>
      <c r="D159" s="205" t="s">
        <v>336</v>
      </c>
      <c r="E159" s="212" t="s">
        <v>374</v>
      </c>
      <c r="F159" s="207"/>
      <c r="G159" s="198" t="s">
        <v>11</v>
      </c>
      <c r="H159" s="228"/>
      <c r="I159" s="208"/>
      <c r="J159" s="211" t="s">
        <v>375</v>
      </c>
      <c r="K159" s="247"/>
      <c r="L159" s="878"/>
      <c r="HQ159" s="71"/>
      <c r="HR159" s="71"/>
      <c r="HS159" s="71"/>
      <c r="HT159" s="71"/>
      <c r="HU159" s="71"/>
      <c r="HV159" s="71"/>
      <c r="HW159" s="71"/>
      <c r="HX159" s="71"/>
      <c r="HY159" s="71"/>
      <c r="HZ159" s="71"/>
      <c r="IA159" s="71"/>
      <c r="IB159" s="71"/>
      <c r="IC159" s="71"/>
      <c r="ID159" s="71"/>
      <c r="IE159" s="71"/>
      <c r="IF159" s="71"/>
      <c r="IG159" s="71"/>
      <c r="IH159" s="71"/>
      <c r="II159" s="71"/>
      <c r="IJ159" s="71"/>
      <c r="IK159" s="71"/>
      <c r="IL159" s="71"/>
      <c r="IM159" s="71"/>
      <c r="IN159" s="71"/>
      <c r="IO159" s="71"/>
      <c r="IP159" s="71"/>
      <c r="IQ159" s="71"/>
      <c r="IR159" s="71"/>
      <c r="IS159" s="71"/>
      <c r="IT159" s="71"/>
      <c r="IU159" s="71"/>
    </row>
    <row r="160" spans="1:255" ht="16.5" customHeight="1">
      <c r="A160" s="388" t="s">
        <v>1283</v>
      </c>
      <c r="B160" s="204"/>
      <c r="C160" s="204" t="s">
        <v>23</v>
      </c>
      <c r="D160" s="205" t="s">
        <v>336</v>
      </c>
      <c r="E160" s="212" t="s">
        <v>376</v>
      </c>
      <c r="F160" s="207"/>
      <c r="G160" s="198" t="s">
        <v>11</v>
      </c>
      <c r="H160" s="228"/>
      <c r="I160" s="208"/>
      <c r="J160" s="209"/>
      <c r="K160" s="247" t="s">
        <v>1431</v>
      </c>
      <c r="L160" s="878"/>
      <c r="HQ160" s="71"/>
      <c r="HR160" s="71"/>
      <c r="HS160" s="71"/>
      <c r="HT160" s="71"/>
      <c r="HU160" s="71"/>
      <c r="HV160" s="71"/>
      <c r="HW160" s="71"/>
      <c r="HX160" s="71"/>
      <c r="HY160" s="71"/>
      <c r="HZ160" s="71"/>
      <c r="IA160" s="71"/>
      <c r="IB160" s="71"/>
      <c r="IC160" s="71"/>
      <c r="ID160" s="71"/>
      <c r="IE160" s="71"/>
      <c r="IF160" s="71"/>
      <c r="IG160" s="71"/>
      <c r="IH160" s="71"/>
      <c r="II160" s="71"/>
      <c r="IJ160" s="71"/>
      <c r="IK160" s="71"/>
      <c r="IL160" s="71"/>
      <c r="IM160" s="71"/>
      <c r="IN160" s="71"/>
      <c r="IO160" s="71"/>
      <c r="IP160" s="71"/>
      <c r="IQ160" s="71"/>
      <c r="IR160" s="71"/>
      <c r="IS160" s="71"/>
      <c r="IT160" s="71"/>
      <c r="IU160" s="71"/>
    </row>
    <row r="161" spans="1:255" ht="16.5" customHeight="1">
      <c r="A161" s="388" t="s">
        <v>1284</v>
      </c>
      <c r="B161" s="204"/>
      <c r="C161" s="204" t="s">
        <v>23</v>
      </c>
      <c r="D161" s="205" t="s">
        <v>336</v>
      </c>
      <c r="E161" s="212" t="s">
        <v>377</v>
      </c>
      <c r="F161" s="204" t="s">
        <v>378</v>
      </c>
      <c r="G161" s="198" t="s">
        <v>11</v>
      </c>
      <c r="H161" s="228"/>
      <c r="I161" s="208"/>
      <c r="J161" s="211" t="s">
        <v>379</v>
      </c>
      <c r="K161" s="247" t="s">
        <v>1350</v>
      </c>
      <c r="L161" s="878"/>
      <c r="HQ161" s="71"/>
      <c r="HR161" s="71"/>
      <c r="HS161" s="71"/>
      <c r="HT161" s="71"/>
      <c r="HU161" s="71"/>
      <c r="HV161" s="71"/>
      <c r="HW161" s="71"/>
      <c r="HX161" s="71"/>
      <c r="HY161" s="71"/>
      <c r="HZ161" s="71"/>
      <c r="IA161" s="71"/>
      <c r="IB161" s="71"/>
      <c r="IC161" s="71"/>
      <c r="ID161" s="71"/>
      <c r="IE161" s="71"/>
      <c r="IF161" s="71"/>
      <c r="IG161" s="71"/>
      <c r="IH161" s="71"/>
      <c r="II161" s="71"/>
      <c r="IJ161" s="71"/>
      <c r="IK161" s="71"/>
      <c r="IL161" s="71"/>
      <c r="IM161" s="71"/>
      <c r="IN161" s="71"/>
      <c r="IO161" s="71"/>
      <c r="IP161" s="71"/>
      <c r="IQ161" s="71"/>
      <c r="IR161" s="71"/>
      <c r="IS161" s="71"/>
      <c r="IT161" s="71"/>
      <c r="IU161" s="71"/>
    </row>
    <row r="162" spans="1:255" ht="16.5" customHeight="1">
      <c r="A162" s="388" t="s">
        <v>1285</v>
      </c>
      <c r="B162" s="204"/>
      <c r="C162" s="204" t="s">
        <v>23</v>
      </c>
      <c r="D162" s="205" t="s">
        <v>336</v>
      </c>
      <c r="E162" s="212" t="s">
        <v>380</v>
      </c>
      <c r="F162" s="207"/>
      <c r="G162" s="198" t="s">
        <v>11</v>
      </c>
      <c r="H162" s="228"/>
      <c r="I162" s="208"/>
      <c r="J162" s="220"/>
      <c r="K162" s="247" t="s">
        <v>1347</v>
      </c>
      <c r="L162" s="878"/>
      <c r="HQ162" s="71"/>
      <c r="HR162" s="71"/>
      <c r="HS162" s="71"/>
      <c r="HT162" s="71"/>
      <c r="HU162" s="71"/>
      <c r="HV162" s="71"/>
      <c r="HW162" s="71"/>
      <c r="HX162" s="71"/>
      <c r="HY162" s="71"/>
      <c r="HZ162" s="71"/>
      <c r="IA162" s="71"/>
      <c r="IB162" s="71"/>
      <c r="IC162" s="71"/>
      <c r="ID162" s="71"/>
      <c r="IE162" s="71"/>
      <c r="IF162" s="71"/>
      <c r="IG162" s="71"/>
      <c r="IH162" s="71"/>
      <c r="II162" s="71"/>
      <c r="IJ162" s="71"/>
      <c r="IK162" s="71"/>
      <c r="IL162" s="71"/>
      <c r="IM162" s="71"/>
      <c r="IN162" s="71"/>
      <c r="IO162" s="71"/>
      <c r="IP162" s="71"/>
      <c r="IQ162" s="71"/>
      <c r="IR162" s="71"/>
      <c r="IS162" s="71"/>
      <c r="IT162" s="71"/>
      <c r="IU162" s="71"/>
    </row>
    <row r="163" spans="1:255" ht="16.5" customHeight="1">
      <c r="A163" s="388" t="s">
        <v>1286</v>
      </c>
      <c r="B163" s="204"/>
      <c r="C163" s="204" t="s">
        <v>23</v>
      </c>
      <c r="D163" s="205" t="s">
        <v>336</v>
      </c>
      <c r="E163" s="212" t="s">
        <v>381</v>
      </c>
      <c r="F163" s="204" t="s">
        <v>382</v>
      </c>
      <c r="G163" s="35" t="s">
        <v>10</v>
      </c>
      <c r="H163" s="228"/>
      <c r="I163" s="208"/>
      <c r="J163" s="211" t="s">
        <v>1419</v>
      </c>
      <c r="K163" s="247" t="s">
        <v>3521</v>
      </c>
      <c r="L163" s="878"/>
      <c r="HQ163" s="71"/>
      <c r="HR163" s="71"/>
      <c r="HS163" s="71"/>
      <c r="HT163" s="71"/>
      <c r="HU163" s="71"/>
      <c r="HV163" s="71"/>
      <c r="HW163" s="71"/>
      <c r="HX163" s="71"/>
      <c r="HY163" s="71"/>
      <c r="HZ163" s="71"/>
      <c r="IA163" s="71"/>
      <c r="IB163" s="71"/>
      <c r="IC163" s="71"/>
      <c r="ID163" s="71"/>
      <c r="IE163" s="71"/>
      <c r="IF163" s="71"/>
      <c r="IG163" s="71"/>
      <c r="IH163" s="71"/>
      <c r="II163" s="71"/>
      <c r="IJ163" s="71"/>
      <c r="IK163" s="71"/>
      <c r="IL163" s="71"/>
      <c r="IM163" s="71"/>
      <c r="IN163" s="71"/>
      <c r="IO163" s="71"/>
      <c r="IP163" s="71"/>
      <c r="IQ163" s="71"/>
      <c r="IR163" s="71"/>
      <c r="IS163" s="71"/>
      <c r="IT163" s="71"/>
      <c r="IU163" s="71"/>
    </row>
    <row r="164" spans="1:255" ht="16.5" customHeight="1">
      <c r="A164" s="388" t="s">
        <v>1287</v>
      </c>
      <c r="B164" s="204"/>
      <c r="C164" s="204" t="s">
        <v>23</v>
      </c>
      <c r="D164" s="205" t="s">
        <v>336</v>
      </c>
      <c r="E164" s="212" t="s">
        <v>384</v>
      </c>
      <c r="F164" s="204" t="s">
        <v>385</v>
      </c>
      <c r="G164" s="198" t="s">
        <v>11</v>
      </c>
      <c r="H164" s="228"/>
      <c r="I164" s="208"/>
      <c r="J164" s="211" t="s">
        <v>3515</v>
      </c>
      <c r="K164" s="494" t="s">
        <v>2075</v>
      </c>
      <c r="L164" s="878"/>
      <c r="HQ164" s="71"/>
      <c r="HR164" s="71"/>
      <c r="HS164" s="71"/>
      <c r="HT164" s="71"/>
      <c r="HU164" s="71"/>
      <c r="HV164" s="71"/>
      <c r="HW164" s="71"/>
      <c r="HX164" s="71"/>
      <c r="HY164" s="71"/>
      <c r="HZ164" s="71"/>
      <c r="IA164" s="71"/>
      <c r="IB164" s="71"/>
      <c r="IC164" s="71"/>
      <c r="ID164" s="71"/>
      <c r="IE164" s="71"/>
      <c r="IF164" s="71"/>
      <c r="IG164" s="71"/>
      <c r="IH164" s="71"/>
      <c r="II164" s="71"/>
      <c r="IJ164" s="71"/>
      <c r="IK164" s="71"/>
      <c r="IL164" s="71"/>
      <c r="IM164" s="71"/>
      <c r="IN164" s="71"/>
      <c r="IO164" s="71"/>
      <c r="IP164" s="71"/>
      <c r="IQ164" s="71"/>
      <c r="IR164" s="71"/>
      <c r="IS164" s="71"/>
      <c r="IT164" s="71"/>
      <c r="IU164" s="71"/>
    </row>
    <row r="165" spans="1:255" ht="16.5" customHeight="1">
      <c r="A165" s="388" t="s">
        <v>1288</v>
      </c>
      <c r="B165" s="204"/>
      <c r="C165" s="204" t="s">
        <v>23</v>
      </c>
      <c r="D165" s="205" t="s">
        <v>336</v>
      </c>
      <c r="E165" s="212" t="s">
        <v>3514</v>
      </c>
      <c r="F165" s="204" t="s">
        <v>3513</v>
      </c>
      <c r="G165" s="198" t="s">
        <v>11</v>
      </c>
      <c r="H165" s="228"/>
      <c r="I165" s="208"/>
      <c r="J165" s="211" t="s">
        <v>383</v>
      </c>
      <c r="K165" s="494" t="s">
        <v>2076</v>
      </c>
      <c r="L165" s="878"/>
      <c r="HQ165" s="71"/>
      <c r="HR165" s="71"/>
      <c r="HS165" s="71"/>
      <c r="HT165" s="71"/>
      <c r="HU165" s="71"/>
      <c r="HV165" s="71"/>
      <c r="HW165" s="71"/>
      <c r="HX165" s="71"/>
      <c r="HY165" s="71"/>
      <c r="HZ165" s="71"/>
      <c r="IA165" s="71"/>
      <c r="IB165" s="71"/>
      <c r="IC165" s="71"/>
      <c r="ID165" s="71"/>
      <c r="IE165" s="71"/>
      <c r="IF165" s="71"/>
      <c r="IG165" s="71"/>
      <c r="IH165" s="71"/>
      <c r="II165" s="71"/>
      <c r="IJ165" s="71"/>
      <c r="IK165" s="71"/>
      <c r="IL165" s="71"/>
      <c r="IM165" s="71"/>
      <c r="IN165" s="71"/>
      <c r="IO165" s="71"/>
      <c r="IP165" s="71"/>
      <c r="IQ165" s="71"/>
      <c r="IR165" s="71"/>
      <c r="IS165" s="71"/>
      <c r="IT165" s="71"/>
      <c r="IU165" s="71"/>
    </row>
    <row r="166" spans="1:255" ht="16.5" customHeight="1">
      <c r="A166" s="388" t="s">
        <v>1289</v>
      </c>
      <c r="B166" s="204"/>
      <c r="C166" s="204" t="s">
        <v>23</v>
      </c>
      <c r="D166" s="205" t="s">
        <v>336</v>
      </c>
      <c r="E166" s="212" t="s">
        <v>388</v>
      </c>
      <c r="F166" s="230"/>
      <c r="G166" s="198" t="s">
        <v>11</v>
      </c>
      <c r="H166" s="231"/>
      <c r="I166" s="208"/>
      <c r="J166" s="209"/>
      <c r="K166" s="232" t="s">
        <v>1310</v>
      </c>
      <c r="L166" s="878"/>
      <c r="HQ166" s="71"/>
      <c r="HR166" s="71"/>
      <c r="HS166" s="71"/>
      <c r="HT166" s="71"/>
      <c r="HU166" s="71"/>
      <c r="HV166" s="71"/>
      <c r="HW166" s="71"/>
      <c r="HX166" s="71"/>
      <c r="HY166" s="71"/>
      <c r="HZ166" s="71"/>
      <c r="IA166" s="71"/>
      <c r="IB166" s="71"/>
      <c r="IC166" s="71"/>
      <c r="ID166" s="71"/>
      <c r="IE166" s="71"/>
      <c r="IF166" s="71"/>
      <c r="IG166" s="71"/>
      <c r="IH166" s="71"/>
      <c r="II166" s="71"/>
      <c r="IJ166" s="71"/>
      <c r="IK166" s="71"/>
      <c r="IL166" s="71"/>
      <c r="IM166" s="71"/>
      <c r="IN166" s="71"/>
      <c r="IO166" s="71"/>
      <c r="IP166" s="71"/>
      <c r="IQ166" s="71"/>
      <c r="IR166" s="71"/>
      <c r="IS166" s="71"/>
      <c r="IT166" s="71"/>
      <c r="IU166" s="71"/>
    </row>
    <row r="167" spans="1:255" ht="16.5" customHeight="1">
      <c r="A167" s="388" t="s">
        <v>1290</v>
      </c>
      <c r="B167" s="204"/>
      <c r="C167" s="204" t="s">
        <v>23</v>
      </c>
      <c r="D167" s="205" t="s">
        <v>336</v>
      </c>
      <c r="E167" s="212" t="s">
        <v>389</v>
      </c>
      <c r="F167" s="207"/>
      <c r="G167" s="198" t="s">
        <v>11</v>
      </c>
      <c r="H167" s="228"/>
      <c r="I167" s="208"/>
      <c r="J167" s="209"/>
      <c r="K167" s="247" t="s">
        <v>1349</v>
      </c>
      <c r="L167" s="878"/>
      <c r="HQ167" s="71"/>
      <c r="HR167" s="71"/>
      <c r="HS167" s="71"/>
      <c r="HT167" s="71"/>
      <c r="HU167" s="71"/>
      <c r="HV167" s="71"/>
      <c r="HW167" s="71"/>
      <c r="HX167" s="71"/>
      <c r="HY167" s="71"/>
      <c r="HZ167" s="71"/>
      <c r="IA167" s="71"/>
      <c r="IB167" s="71"/>
      <c r="IC167" s="71"/>
      <c r="ID167" s="71"/>
      <c r="IE167" s="71"/>
      <c r="IF167" s="71"/>
      <c r="IG167" s="71"/>
      <c r="IH167" s="71"/>
      <c r="II167" s="71"/>
      <c r="IJ167" s="71"/>
      <c r="IK167" s="71"/>
      <c r="IL167" s="71"/>
      <c r="IM167" s="71"/>
      <c r="IN167" s="71"/>
      <c r="IO167" s="71"/>
      <c r="IP167" s="71"/>
      <c r="IQ167" s="71"/>
      <c r="IR167" s="71"/>
      <c r="IS167" s="71"/>
      <c r="IT167" s="71"/>
      <c r="IU167" s="71"/>
    </row>
    <row r="168" spans="1:255" ht="16.5" customHeight="1">
      <c r="A168" s="388" t="s">
        <v>1291</v>
      </c>
      <c r="B168" s="204"/>
      <c r="C168" s="204" t="s">
        <v>23</v>
      </c>
      <c r="D168" s="205" t="s">
        <v>336</v>
      </c>
      <c r="E168" s="212" t="s">
        <v>390</v>
      </c>
      <c r="F168" s="207"/>
      <c r="G168" s="198" t="s">
        <v>11</v>
      </c>
      <c r="H168" s="228"/>
      <c r="I168" s="208"/>
      <c r="J168" s="209"/>
      <c r="K168" s="247" t="s">
        <v>1351</v>
      </c>
      <c r="L168" s="878"/>
      <c r="HQ168" s="71"/>
      <c r="HR168" s="71"/>
      <c r="HS168" s="71"/>
      <c r="HT168" s="71"/>
      <c r="HU168" s="71"/>
      <c r="HV168" s="71"/>
      <c r="HW168" s="71"/>
      <c r="HX168" s="71"/>
      <c r="HY168" s="71"/>
      <c r="HZ168" s="71"/>
      <c r="IA168" s="71"/>
      <c r="IB168" s="71"/>
      <c r="IC168" s="71"/>
      <c r="ID168" s="71"/>
      <c r="IE168" s="71"/>
      <c r="IF168" s="71"/>
      <c r="IG168" s="71"/>
      <c r="IH168" s="71"/>
      <c r="II168" s="71"/>
      <c r="IJ168" s="71"/>
      <c r="IK168" s="71"/>
      <c r="IL168" s="71"/>
      <c r="IM168" s="71"/>
      <c r="IN168" s="71"/>
      <c r="IO168" s="71"/>
      <c r="IP168" s="71"/>
      <c r="IQ168" s="71"/>
      <c r="IR168" s="71"/>
      <c r="IS168" s="71"/>
      <c r="IT168" s="71"/>
      <c r="IU168" s="71"/>
    </row>
    <row r="169" spans="1:255" ht="16.5" customHeight="1">
      <c r="A169" s="388" t="s">
        <v>1292</v>
      </c>
      <c r="B169" s="204"/>
      <c r="C169" s="204" t="s">
        <v>23</v>
      </c>
      <c r="D169" s="205" t="s">
        <v>336</v>
      </c>
      <c r="E169" s="212" t="s">
        <v>391</v>
      </c>
      <c r="F169" s="207"/>
      <c r="G169" s="198" t="s">
        <v>11</v>
      </c>
      <c r="H169" s="228"/>
      <c r="I169" s="208"/>
      <c r="J169" s="211" t="s">
        <v>2842</v>
      </c>
      <c r="K169" s="247" t="s">
        <v>1352</v>
      </c>
      <c r="L169" s="878"/>
      <c r="HQ169" s="71"/>
      <c r="HR169" s="71"/>
      <c r="HS169" s="71"/>
      <c r="HT169" s="71"/>
      <c r="HU169" s="71"/>
      <c r="HV169" s="71"/>
      <c r="HW169" s="71"/>
      <c r="HX169" s="71"/>
      <c r="HY169" s="71"/>
      <c r="HZ169" s="71"/>
      <c r="IA169" s="71"/>
      <c r="IB169" s="71"/>
      <c r="IC169" s="71"/>
      <c r="ID169" s="71"/>
      <c r="IE169" s="71"/>
      <c r="IF169" s="71"/>
      <c r="IG169" s="71"/>
      <c r="IH169" s="71"/>
      <c r="II169" s="71"/>
      <c r="IJ169" s="71"/>
      <c r="IK169" s="71"/>
      <c r="IL169" s="71"/>
      <c r="IM169" s="71"/>
      <c r="IN169" s="71"/>
      <c r="IO169" s="71"/>
      <c r="IP169" s="71"/>
      <c r="IQ169" s="71"/>
      <c r="IR169" s="71"/>
      <c r="IS169" s="71"/>
      <c r="IT169" s="71"/>
      <c r="IU169" s="71"/>
    </row>
    <row r="170" spans="1:255" ht="15.75" customHeight="1">
      <c r="A170" s="388" t="s">
        <v>1697</v>
      </c>
      <c r="B170" s="204"/>
      <c r="C170" s="204" t="s">
        <v>23</v>
      </c>
      <c r="D170" s="205" t="s">
        <v>336</v>
      </c>
      <c r="E170" s="212" t="s">
        <v>392</v>
      </c>
      <c r="F170" s="207"/>
      <c r="G170" s="198" t="s">
        <v>11</v>
      </c>
      <c r="H170" s="228"/>
      <c r="I170" s="208"/>
      <c r="J170" s="211" t="s">
        <v>1418</v>
      </c>
      <c r="K170" s="247" t="s">
        <v>2857</v>
      </c>
      <c r="L170" s="878"/>
      <c r="HQ170" s="71"/>
      <c r="HR170" s="71"/>
      <c r="HS170" s="71"/>
      <c r="HT170" s="71"/>
      <c r="HU170" s="71"/>
      <c r="HV170" s="71"/>
      <c r="HW170" s="71"/>
      <c r="HX170" s="71"/>
      <c r="HY170" s="71"/>
      <c r="HZ170" s="71"/>
      <c r="IA170" s="71"/>
      <c r="IB170" s="71"/>
      <c r="IC170" s="71"/>
      <c r="ID170" s="71"/>
      <c r="IE170" s="71"/>
      <c r="IF170" s="71"/>
      <c r="IG170" s="71"/>
      <c r="IH170" s="71"/>
      <c r="II170" s="71"/>
      <c r="IJ170" s="71"/>
      <c r="IK170" s="71"/>
      <c r="IL170" s="71"/>
      <c r="IM170" s="71"/>
      <c r="IN170" s="71"/>
      <c r="IO170" s="71"/>
      <c r="IP170" s="71"/>
      <c r="IQ170" s="71"/>
      <c r="IR170" s="71"/>
      <c r="IS170" s="71"/>
      <c r="IT170" s="71"/>
      <c r="IU170" s="71"/>
    </row>
    <row r="171" spans="1:255" ht="16.5" customHeight="1">
      <c r="A171" s="388" t="s">
        <v>1698</v>
      </c>
      <c r="B171" s="204"/>
      <c r="C171" s="204" t="s">
        <v>23</v>
      </c>
      <c r="D171" s="205" t="s">
        <v>336</v>
      </c>
      <c r="E171" s="205" t="s">
        <v>2889</v>
      </c>
      <c r="F171" s="207"/>
      <c r="G171" s="35" t="s">
        <v>10</v>
      </c>
      <c r="H171" s="228"/>
      <c r="I171" s="208"/>
      <c r="J171" s="211" t="s">
        <v>2098</v>
      </c>
      <c r="K171" s="247" t="s">
        <v>3500</v>
      </c>
      <c r="L171" s="878"/>
      <c r="HQ171" s="71"/>
      <c r="HR171" s="71"/>
      <c r="HS171" s="71"/>
      <c r="HT171" s="71"/>
      <c r="HU171" s="71"/>
      <c r="HV171" s="71"/>
      <c r="HW171" s="71"/>
      <c r="HX171" s="71"/>
      <c r="HY171" s="71"/>
      <c r="HZ171" s="71"/>
      <c r="IA171" s="71"/>
      <c r="IB171" s="71"/>
      <c r="IC171" s="71"/>
      <c r="ID171" s="71"/>
      <c r="IE171" s="71"/>
      <c r="IF171" s="71"/>
      <c r="IG171" s="71"/>
      <c r="IH171" s="71"/>
      <c r="II171" s="71"/>
      <c r="IJ171" s="71"/>
      <c r="IK171" s="71"/>
      <c r="IL171" s="71"/>
      <c r="IM171" s="71"/>
      <c r="IN171" s="71"/>
      <c r="IO171" s="71"/>
      <c r="IP171" s="71"/>
      <c r="IQ171" s="71"/>
      <c r="IR171" s="71"/>
      <c r="IS171" s="71"/>
      <c r="IT171" s="71"/>
      <c r="IU171" s="71"/>
    </row>
    <row r="172" spans="1:255" ht="16.5" customHeight="1">
      <c r="A172" s="388" t="s">
        <v>1699</v>
      </c>
      <c r="B172" s="204"/>
      <c r="C172" s="204" t="s">
        <v>23</v>
      </c>
      <c r="D172" s="205" t="s">
        <v>336</v>
      </c>
      <c r="E172" s="205" t="s">
        <v>3428</v>
      </c>
      <c r="F172" s="205"/>
      <c r="G172" s="198" t="s">
        <v>11</v>
      </c>
      <c r="H172" s="228"/>
      <c r="I172" s="208"/>
      <c r="J172" s="211" t="s">
        <v>3501</v>
      </c>
      <c r="K172" s="247"/>
      <c r="L172" s="878"/>
      <c r="HQ172" s="71"/>
      <c r="HR172" s="71"/>
      <c r="HS172" s="71"/>
      <c r="HT172" s="71"/>
      <c r="HU172" s="71"/>
      <c r="HV172" s="71"/>
      <c r="HW172" s="71"/>
      <c r="HX172" s="71"/>
      <c r="HY172" s="71"/>
      <c r="HZ172" s="71"/>
      <c r="IA172" s="71"/>
      <c r="IB172" s="71"/>
      <c r="IC172" s="71"/>
      <c r="ID172" s="71"/>
      <c r="IE172" s="71"/>
      <c r="IF172" s="71"/>
      <c r="IG172" s="71"/>
      <c r="IH172" s="71"/>
      <c r="II172" s="71"/>
      <c r="IJ172" s="71"/>
      <c r="IK172" s="71"/>
      <c r="IL172" s="71"/>
      <c r="IM172" s="71"/>
      <c r="IN172" s="71"/>
      <c r="IO172" s="71"/>
      <c r="IP172" s="71"/>
      <c r="IQ172" s="71"/>
      <c r="IR172" s="71"/>
      <c r="IS172" s="71"/>
      <c r="IT172" s="71"/>
      <c r="IU172" s="71"/>
    </row>
    <row r="173" spans="1:255" ht="16.5" customHeight="1">
      <c r="A173" s="388" t="s">
        <v>1293</v>
      </c>
      <c r="B173" s="204"/>
      <c r="C173" s="204" t="s">
        <v>23</v>
      </c>
      <c r="D173" s="205" t="s">
        <v>411</v>
      </c>
      <c r="E173" s="205" t="s">
        <v>2079</v>
      </c>
      <c r="F173" s="205"/>
      <c r="G173" s="198" t="s">
        <v>11</v>
      </c>
      <c r="H173" s="207"/>
      <c r="I173" s="207"/>
      <c r="J173" s="208"/>
      <c r="K173" s="870" t="s">
        <v>3430</v>
      </c>
      <c r="L173" s="883" t="s">
        <v>2093</v>
      </c>
    </row>
    <row r="174" spans="1:255" ht="16.5" customHeight="1">
      <c r="A174" s="388" t="s">
        <v>1294</v>
      </c>
      <c r="B174" s="204"/>
      <c r="C174" s="204" t="s">
        <v>23</v>
      </c>
      <c r="D174" s="205" t="s">
        <v>411</v>
      </c>
      <c r="E174" s="205" t="s">
        <v>2080</v>
      </c>
      <c r="F174" s="204" t="s">
        <v>412</v>
      </c>
      <c r="G174" s="198" t="s">
        <v>11</v>
      </c>
      <c r="H174" s="207"/>
      <c r="I174" s="207"/>
      <c r="J174" s="208"/>
      <c r="K174" s="870"/>
      <c r="L174" s="884"/>
    </row>
    <row r="175" spans="1:255" ht="16.5" customHeight="1">
      <c r="A175" s="388" t="s">
        <v>1295</v>
      </c>
      <c r="B175" s="204"/>
      <c r="C175" s="204" t="s">
        <v>23</v>
      </c>
      <c r="D175" s="205" t="s">
        <v>411</v>
      </c>
      <c r="E175" s="205" t="s">
        <v>2081</v>
      </c>
      <c r="F175" s="204" t="s">
        <v>412</v>
      </c>
      <c r="G175" s="198" t="s">
        <v>11</v>
      </c>
      <c r="H175" s="207"/>
      <c r="I175" s="207"/>
      <c r="J175" s="208"/>
      <c r="K175" s="870"/>
      <c r="L175" s="884"/>
    </row>
    <row r="176" spans="1:255" ht="16.5" customHeight="1">
      <c r="A176" s="388" t="s">
        <v>1296</v>
      </c>
      <c r="B176" s="204"/>
      <c r="C176" s="204" t="s">
        <v>23</v>
      </c>
      <c r="D176" s="205" t="s">
        <v>411</v>
      </c>
      <c r="E176" s="205" t="s">
        <v>2082</v>
      </c>
      <c r="F176" s="204" t="s">
        <v>412</v>
      </c>
      <c r="G176" s="198" t="s">
        <v>11</v>
      </c>
      <c r="H176" s="207"/>
      <c r="I176" s="207"/>
      <c r="J176" s="208"/>
      <c r="K176" s="870"/>
      <c r="L176" s="884"/>
    </row>
    <row r="177" spans="1:255" ht="16.5" customHeight="1">
      <c r="A177" s="388" t="s">
        <v>1297</v>
      </c>
      <c r="B177" s="204"/>
      <c r="C177" s="204" t="s">
        <v>23</v>
      </c>
      <c r="D177" s="205" t="s">
        <v>411</v>
      </c>
      <c r="E177" s="205" t="s">
        <v>2083</v>
      </c>
      <c r="F177" s="204" t="s">
        <v>412</v>
      </c>
      <c r="G177" s="198" t="s">
        <v>11</v>
      </c>
      <c r="H177" s="207"/>
      <c r="I177" s="207"/>
      <c r="J177" s="208"/>
      <c r="K177" s="870"/>
      <c r="L177" s="884"/>
    </row>
    <row r="178" spans="1:255" ht="16.5" customHeight="1">
      <c r="A178" s="388" t="s">
        <v>1298</v>
      </c>
      <c r="B178" s="204"/>
      <c r="C178" s="204" t="s">
        <v>23</v>
      </c>
      <c r="D178" s="205" t="s">
        <v>411</v>
      </c>
      <c r="E178" s="205" t="s">
        <v>3429</v>
      </c>
      <c r="F178" s="204" t="s">
        <v>62</v>
      </c>
      <c r="G178" s="198" t="s">
        <v>11</v>
      </c>
      <c r="H178" s="207"/>
      <c r="I178" s="207"/>
      <c r="J178" s="208"/>
      <c r="K178" s="870"/>
      <c r="L178" s="884"/>
    </row>
    <row r="179" spans="1:255" ht="16.5" customHeight="1">
      <c r="A179" s="388" t="s">
        <v>1299</v>
      </c>
      <c r="B179" s="204"/>
      <c r="C179" s="204" t="s">
        <v>23</v>
      </c>
      <c r="D179" s="205" t="s">
        <v>411</v>
      </c>
      <c r="E179" s="205" t="s">
        <v>2084</v>
      </c>
      <c r="F179" s="204" t="s">
        <v>62</v>
      </c>
      <c r="G179" s="198" t="s">
        <v>11</v>
      </c>
      <c r="H179" s="207"/>
      <c r="I179" s="207"/>
      <c r="J179" s="208"/>
      <c r="K179" s="870"/>
      <c r="L179" s="884"/>
    </row>
    <row r="180" spans="1:255" ht="16.5" customHeight="1">
      <c r="A180" s="388" t="s">
        <v>1300</v>
      </c>
      <c r="B180" s="204"/>
      <c r="C180" s="204" t="s">
        <v>23</v>
      </c>
      <c r="D180" s="205" t="s">
        <v>411</v>
      </c>
      <c r="E180" s="205" t="s">
        <v>2085</v>
      </c>
      <c r="F180" s="204" t="s">
        <v>62</v>
      </c>
      <c r="G180" s="198" t="s">
        <v>11</v>
      </c>
      <c r="H180" s="207"/>
      <c r="I180" s="207"/>
      <c r="J180" s="208"/>
      <c r="K180" s="870"/>
      <c r="L180" s="884"/>
    </row>
    <row r="181" spans="1:255" ht="16.5" customHeight="1">
      <c r="A181" s="388" t="s">
        <v>1301</v>
      </c>
      <c r="B181" s="204"/>
      <c r="C181" s="204" t="s">
        <v>23</v>
      </c>
      <c r="D181" s="205" t="s">
        <v>411</v>
      </c>
      <c r="E181" s="205" t="s">
        <v>2086</v>
      </c>
      <c r="F181" s="204" t="s">
        <v>62</v>
      </c>
      <c r="G181" s="198" t="s">
        <v>11</v>
      </c>
      <c r="H181" s="207"/>
      <c r="I181" s="207"/>
      <c r="J181" s="208"/>
      <c r="K181" s="870"/>
      <c r="L181" s="885"/>
    </row>
    <row r="182" spans="1:255" ht="16.5" customHeight="1">
      <c r="A182" s="388" t="s">
        <v>1302</v>
      </c>
      <c r="B182" s="498"/>
      <c r="C182" s="495" t="s">
        <v>23</v>
      </c>
      <c r="D182" s="497" t="s">
        <v>410</v>
      </c>
      <c r="E182" s="205" t="s">
        <v>2088</v>
      </c>
      <c r="F182" s="496"/>
      <c r="G182" s="198" t="s">
        <v>11</v>
      </c>
      <c r="H182" s="195"/>
      <c r="I182" s="239"/>
      <c r="J182" s="240"/>
      <c r="K182" s="880" t="s">
        <v>3502</v>
      </c>
      <c r="L182" s="883" t="s">
        <v>2094</v>
      </c>
      <c r="HQ182" s="71"/>
      <c r="HR182" s="71"/>
      <c r="HS182" s="71"/>
      <c r="HT182" s="71"/>
      <c r="HU182" s="71"/>
      <c r="HV182" s="71"/>
      <c r="HW182" s="71"/>
      <c r="HX182" s="71"/>
      <c r="HY182" s="71"/>
      <c r="HZ182" s="71"/>
      <c r="IA182" s="71"/>
      <c r="IB182" s="71"/>
      <c r="IC182" s="71"/>
      <c r="ID182" s="71"/>
      <c r="IE182" s="71"/>
      <c r="IF182" s="71"/>
      <c r="IG182" s="71"/>
      <c r="IH182" s="71"/>
      <c r="II182" s="71"/>
      <c r="IJ182" s="71"/>
      <c r="IK182" s="71"/>
      <c r="IL182" s="71"/>
      <c r="IM182" s="71"/>
      <c r="IN182" s="71"/>
      <c r="IO182" s="71"/>
      <c r="IP182" s="71"/>
      <c r="IQ182" s="71"/>
      <c r="IR182" s="71"/>
      <c r="IS182" s="71"/>
      <c r="IT182" s="71"/>
      <c r="IU182" s="71"/>
    </row>
    <row r="183" spans="1:255" ht="16.5" customHeight="1">
      <c r="A183" s="388" t="s">
        <v>1303</v>
      </c>
      <c r="B183" s="498"/>
      <c r="C183" s="495" t="s">
        <v>23</v>
      </c>
      <c r="D183" s="497" t="s">
        <v>411</v>
      </c>
      <c r="E183" s="205" t="s">
        <v>2087</v>
      </c>
      <c r="F183" s="495" t="s">
        <v>412</v>
      </c>
      <c r="G183" s="198" t="s">
        <v>11</v>
      </c>
      <c r="H183" s="195"/>
      <c r="I183" s="239"/>
      <c r="J183" s="240"/>
      <c r="K183" s="881"/>
      <c r="L183" s="884"/>
      <c r="HQ183" s="71"/>
      <c r="HR183" s="71"/>
      <c r="HS183" s="71"/>
      <c r="HT183" s="71"/>
      <c r="HU183" s="71"/>
      <c r="HV183" s="71"/>
      <c r="HW183" s="71"/>
      <c r="HX183" s="71"/>
      <c r="HY183" s="71"/>
      <c r="HZ183" s="71"/>
      <c r="IA183" s="71"/>
      <c r="IB183" s="71"/>
      <c r="IC183" s="71"/>
      <c r="ID183" s="71"/>
      <c r="IE183" s="71"/>
      <c r="IF183" s="71"/>
      <c r="IG183" s="71"/>
      <c r="IH183" s="71"/>
      <c r="II183" s="71"/>
      <c r="IJ183" s="71"/>
      <c r="IK183" s="71"/>
      <c r="IL183" s="71"/>
      <c r="IM183" s="71"/>
      <c r="IN183" s="71"/>
      <c r="IO183" s="71"/>
      <c r="IP183" s="71"/>
      <c r="IQ183" s="71"/>
      <c r="IR183" s="71"/>
      <c r="IS183" s="71"/>
      <c r="IT183" s="71"/>
      <c r="IU183" s="71"/>
    </row>
    <row r="184" spans="1:255" ht="16.5" customHeight="1">
      <c r="A184" s="388" t="s">
        <v>1304</v>
      </c>
      <c r="B184" s="498"/>
      <c r="C184" s="495" t="s">
        <v>23</v>
      </c>
      <c r="D184" s="497" t="s">
        <v>411</v>
      </c>
      <c r="E184" s="205" t="s">
        <v>2089</v>
      </c>
      <c r="F184" s="495" t="s">
        <v>412</v>
      </c>
      <c r="G184" s="198" t="s">
        <v>11</v>
      </c>
      <c r="H184" s="195"/>
      <c r="I184" s="239"/>
      <c r="J184" s="240"/>
      <c r="K184" s="881"/>
      <c r="L184" s="884"/>
      <c r="HQ184" s="71"/>
      <c r="HR184" s="71"/>
      <c r="HS184" s="71"/>
      <c r="HT184" s="71"/>
      <c r="HU184" s="71"/>
      <c r="HV184" s="71"/>
      <c r="HW184" s="71"/>
      <c r="HX184" s="71"/>
      <c r="HY184" s="71"/>
      <c r="HZ184" s="71"/>
      <c r="IA184" s="71"/>
      <c r="IB184" s="71"/>
      <c r="IC184" s="71"/>
      <c r="ID184" s="71"/>
      <c r="IE184" s="71"/>
      <c r="IF184" s="71"/>
      <c r="IG184" s="71"/>
      <c r="IH184" s="71"/>
      <c r="II184" s="71"/>
      <c r="IJ184" s="71"/>
      <c r="IK184" s="71"/>
      <c r="IL184" s="71"/>
      <c r="IM184" s="71"/>
      <c r="IN184" s="71"/>
      <c r="IO184" s="71"/>
      <c r="IP184" s="71"/>
      <c r="IQ184" s="71"/>
      <c r="IR184" s="71"/>
      <c r="IS184" s="71"/>
      <c r="IT184" s="71"/>
      <c r="IU184" s="71"/>
    </row>
    <row r="185" spans="1:255" ht="16.5" customHeight="1">
      <c r="A185" s="388" t="s">
        <v>1305</v>
      </c>
      <c r="B185" s="498"/>
      <c r="C185" s="495" t="s">
        <v>23</v>
      </c>
      <c r="D185" s="497" t="s">
        <v>411</v>
      </c>
      <c r="E185" s="205" t="s">
        <v>2095</v>
      </c>
      <c r="F185" s="495" t="s">
        <v>412</v>
      </c>
      <c r="G185" s="198" t="s">
        <v>11</v>
      </c>
      <c r="H185" s="195"/>
      <c r="I185" s="239"/>
      <c r="J185" s="240"/>
      <c r="K185" s="881"/>
      <c r="L185" s="884"/>
      <c r="HQ185" s="71"/>
      <c r="HR185" s="71"/>
      <c r="HS185" s="71"/>
      <c r="HT185" s="71"/>
      <c r="HU185" s="71"/>
      <c r="HV185" s="71"/>
      <c r="HW185" s="71"/>
      <c r="HX185" s="71"/>
      <c r="HY185" s="71"/>
      <c r="HZ185" s="71"/>
      <c r="IA185" s="71"/>
      <c r="IB185" s="71"/>
      <c r="IC185" s="71"/>
      <c r="ID185" s="71"/>
      <c r="IE185" s="71"/>
      <c r="IF185" s="71"/>
      <c r="IG185" s="71"/>
      <c r="IH185" s="71"/>
      <c r="II185" s="71"/>
      <c r="IJ185" s="71"/>
      <c r="IK185" s="71"/>
      <c r="IL185" s="71"/>
      <c r="IM185" s="71"/>
      <c r="IN185" s="71"/>
      <c r="IO185" s="71"/>
      <c r="IP185" s="71"/>
      <c r="IQ185" s="71"/>
      <c r="IR185" s="71"/>
      <c r="IS185" s="71"/>
      <c r="IT185" s="71"/>
      <c r="IU185" s="71"/>
    </row>
    <row r="186" spans="1:255" ht="16.5" customHeight="1">
      <c r="A186" s="388" t="s">
        <v>1306</v>
      </c>
      <c r="B186" s="498"/>
      <c r="C186" s="495" t="s">
        <v>23</v>
      </c>
      <c r="D186" s="497" t="s">
        <v>411</v>
      </c>
      <c r="E186" s="205" t="s">
        <v>2090</v>
      </c>
      <c r="F186" s="495" t="s">
        <v>412</v>
      </c>
      <c r="G186" s="198" t="s">
        <v>11</v>
      </c>
      <c r="H186" s="195"/>
      <c r="I186" s="239"/>
      <c r="J186" s="240"/>
      <c r="K186" s="881"/>
      <c r="L186" s="884"/>
      <c r="HQ186" s="71"/>
      <c r="HR186" s="71"/>
      <c r="HS186" s="71"/>
      <c r="HT186" s="71"/>
      <c r="HU186" s="71"/>
      <c r="HV186" s="71"/>
      <c r="HW186" s="71"/>
      <c r="HX186" s="71"/>
      <c r="HY186" s="71"/>
      <c r="HZ186" s="71"/>
      <c r="IA186" s="71"/>
      <c r="IB186" s="71"/>
      <c r="IC186" s="71"/>
      <c r="ID186" s="71"/>
      <c r="IE186" s="71"/>
      <c r="IF186" s="71"/>
      <c r="IG186" s="71"/>
      <c r="IH186" s="71"/>
      <c r="II186" s="71"/>
      <c r="IJ186" s="71"/>
      <c r="IK186" s="71"/>
      <c r="IL186" s="71"/>
      <c r="IM186" s="71"/>
      <c r="IN186" s="71"/>
      <c r="IO186" s="71"/>
      <c r="IP186" s="71"/>
      <c r="IQ186" s="71"/>
      <c r="IR186" s="71"/>
      <c r="IS186" s="71"/>
      <c r="IT186" s="71"/>
      <c r="IU186" s="71"/>
    </row>
    <row r="187" spans="1:255" ht="16.5" customHeight="1">
      <c r="A187" s="388" t="s">
        <v>1700</v>
      </c>
      <c r="B187" s="498"/>
      <c r="C187" s="495" t="s">
        <v>23</v>
      </c>
      <c r="D187" s="497" t="s">
        <v>411</v>
      </c>
      <c r="E187" s="205" t="s">
        <v>2091</v>
      </c>
      <c r="F187" s="496"/>
      <c r="G187" s="198" t="s">
        <v>11</v>
      </c>
      <c r="H187" s="195"/>
      <c r="I187" s="239"/>
      <c r="J187" s="240"/>
      <c r="K187" s="881"/>
      <c r="L187" s="884"/>
      <c r="HQ187" s="71"/>
      <c r="HR187" s="71"/>
      <c r="HS187" s="71"/>
      <c r="HT187" s="71"/>
      <c r="HU187" s="71"/>
      <c r="HV187" s="71"/>
      <c r="HW187" s="71"/>
      <c r="HX187" s="71"/>
      <c r="HY187" s="71"/>
      <c r="HZ187" s="71"/>
      <c r="IA187" s="71"/>
      <c r="IB187" s="71"/>
      <c r="IC187" s="71"/>
      <c r="ID187" s="71"/>
      <c r="IE187" s="71"/>
      <c r="IF187" s="71"/>
      <c r="IG187" s="71"/>
      <c r="IH187" s="71"/>
      <c r="II187" s="71"/>
      <c r="IJ187" s="71"/>
      <c r="IK187" s="71"/>
      <c r="IL187" s="71"/>
      <c r="IM187" s="71"/>
      <c r="IN187" s="71"/>
      <c r="IO187" s="71"/>
      <c r="IP187" s="71"/>
      <c r="IQ187" s="71"/>
      <c r="IR187" s="71"/>
      <c r="IS187" s="71"/>
      <c r="IT187" s="71"/>
      <c r="IU187" s="71"/>
    </row>
    <row r="188" spans="1:255" ht="16.5" customHeight="1">
      <c r="A188" s="388" t="s">
        <v>1701</v>
      </c>
      <c r="B188" s="498"/>
      <c r="C188" s="495" t="s">
        <v>23</v>
      </c>
      <c r="D188" s="497" t="s">
        <v>411</v>
      </c>
      <c r="E188" s="205" t="s">
        <v>3418</v>
      </c>
      <c r="F188" s="496"/>
      <c r="G188" s="198" t="s">
        <v>11</v>
      </c>
      <c r="H188" s="195"/>
      <c r="I188" s="239"/>
      <c r="J188" s="240"/>
      <c r="K188" s="881"/>
      <c r="L188" s="884"/>
      <c r="HQ188" s="71"/>
      <c r="HR188" s="71"/>
      <c r="HS188" s="71"/>
      <c r="HT188" s="71"/>
      <c r="HU188" s="71"/>
      <c r="HV188" s="71"/>
      <c r="HW188" s="71"/>
      <c r="HX188" s="71"/>
      <c r="HY188" s="71"/>
      <c r="HZ188" s="71"/>
      <c r="IA188" s="71"/>
      <c r="IB188" s="71"/>
      <c r="IC188" s="71"/>
      <c r="ID188" s="71"/>
      <c r="IE188" s="71"/>
      <c r="IF188" s="71"/>
      <c r="IG188" s="71"/>
      <c r="IH188" s="71"/>
      <c r="II188" s="71"/>
      <c r="IJ188" s="71"/>
      <c r="IK188" s="71"/>
      <c r="IL188" s="71"/>
      <c r="IM188" s="71"/>
      <c r="IN188" s="71"/>
      <c r="IO188" s="71"/>
      <c r="IP188" s="71"/>
      <c r="IQ188" s="71"/>
      <c r="IR188" s="71"/>
      <c r="IS188" s="71"/>
      <c r="IT188" s="71"/>
      <c r="IU188" s="71"/>
    </row>
    <row r="189" spans="1:255" ht="16.5" customHeight="1">
      <c r="A189" s="388" t="s">
        <v>1702</v>
      </c>
      <c r="B189" s="498"/>
      <c r="C189" s="495" t="s">
        <v>23</v>
      </c>
      <c r="D189" s="497" t="s">
        <v>411</v>
      </c>
      <c r="E189" s="205" t="s">
        <v>2737</v>
      </c>
      <c r="F189" s="496"/>
      <c r="G189" s="198" t="s">
        <v>11</v>
      </c>
      <c r="H189" s="195"/>
      <c r="I189" s="239"/>
      <c r="J189" s="240"/>
      <c r="K189" s="881"/>
      <c r="L189" s="884"/>
      <c r="HQ189" s="71"/>
      <c r="HR189" s="71"/>
      <c r="HS189" s="71"/>
      <c r="HT189" s="71"/>
      <c r="HU189" s="71"/>
      <c r="HV189" s="71"/>
      <c r="HW189" s="71"/>
      <c r="HX189" s="71"/>
      <c r="HY189" s="71"/>
      <c r="HZ189" s="71"/>
      <c r="IA189" s="71"/>
      <c r="IB189" s="71"/>
      <c r="IC189" s="71"/>
      <c r="ID189" s="71"/>
      <c r="IE189" s="71"/>
      <c r="IF189" s="71"/>
      <c r="IG189" s="71"/>
      <c r="IH189" s="71"/>
      <c r="II189" s="71"/>
      <c r="IJ189" s="71"/>
      <c r="IK189" s="71"/>
      <c r="IL189" s="71"/>
      <c r="IM189" s="71"/>
      <c r="IN189" s="71"/>
      <c r="IO189" s="71"/>
      <c r="IP189" s="71"/>
      <c r="IQ189" s="71"/>
      <c r="IR189" s="71"/>
      <c r="IS189" s="71"/>
      <c r="IT189" s="71"/>
      <c r="IU189" s="71"/>
    </row>
    <row r="190" spans="1:255" ht="16.5" customHeight="1">
      <c r="A190" s="388" t="s">
        <v>1703</v>
      </c>
      <c r="B190" s="498"/>
      <c r="C190" s="495" t="s">
        <v>23</v>
      </c>
      <c r="D190" s="497" t="s">
        <v>411</v>
      </c>
      <c r="E190" s="205" t="s">
        <v>2092</v>
      </c>
      <c r="F190" s="496"/>
      <c r="G190" s="198" t="s">
        <v>11</v>
      </c>
      <c r="H190" s="195"/>
      <c r="I190" s="195"/>
      <c r="J190" s="240"/>
      <c r="K190" s="882"/>
      <c r="L190" s="885"/>
      <c r="HQ190" s="71"/>
      <c r="HR190" s="71"/>
      <c r="HS190" s="71"/>
      <c r="HT190" s="71"/>
      <c r="HU190" s="71"/>
      <c r="HV190" s="71"/>
      <c r="HW190" s="71"/>
      <c r="HX190" s="71"/>
      <c r="HY190" s="71"/>
      <c r="HZ190" s="71"/>
      <c r="IA190" s="71"/>
      <c r="IB190" s="71"/>
      <c r="IC190" s="71"/>
      <c r="ID190" s="71"/>
      <c r="IE190" s="71"/>
      <c r="IF190" s="71"/>
      <c r="IG190" s="71"/>
      <c r="IH190" s="71"/>
      <c r="II190" s="71"/>
      <c r="IJ190" s="71"/>
      <c r="IK190" s="71"/>
      <c r="IL190" s="71"/>
      <c r="IM190" s="71"/>
      <c r="IN190" s="71"/>
      <c r="IO190" s="71"/>
      <c r="IP190" s="71"/>
      <c r="IQ190" s="71"/>
      <c r="IR190" s="71"/>
      <c r="IS190" s="71"/>
      <c r="IT190" s="71"/>
      <c r="IU190" s="71"/>
    </row>
    <row r="191" spans="1:255" ht="16.5" customHeight="1">
      <c r="A191" s="388" t="s">
        <v>1704</v>
      </c>
      <c r="B191" s="204"/>
      <c r="C191" s="204" t="s">
        <v>23</v>
      </c>
      <c r="D191" s="205" t="s">
        <v>411</v>
      </c>
      <c r="E191" s="205" t="s">
        <v>3435</v>
      </c>
      <c r="F191" s="207"/>
      <c r="G191" s="198" t="s">
        <v>11</v>
      </c>
      <c r="H191" s="207"/>
      <c r="I191" s="207"/>
      <c r="J191" s="782" t="s">
        <v>3448</v>
      </c>
      <c r="K191" s="874" t="s">
        <v>3431</v>
      </c>
      <c r="L191" s="374"/>
    </row>
    <row r="192" spans="1:255" ht="16.5" customHeight="1">
      <c r="A192" s="388" t="s">
        <v>1705</v>
      </c>
      <c r="B192" s="204"/>
      <c r="C192" s="204" t="s">
        <v>23</v>
      </c>
      <c r="D192" s="205" t="s">
        <v>411</v>
      </c>
      <c r="E192" s="205" t="s">
        <v>3410</v>
      </c>
      <c r="F192" s="204" t="s">
        <v>866</v>
      </c>
      <c r="G192" s="198" t="s">
        <v>11</v>
      </c>
      <c r="H192" s="207"/>
      <c r="I192" s="207"/>
      <c r="J192" s="783"/>
      <c r="K192" s="875"/>
      <c r="L192" s="374"/>
    </row>
    <row r="193" spans="1:12" ht="16.5" customHeight="1">
      <c r="A193" s="388" t="s">
        <v>1706</v>
      </c>
      <c r="B193" s="204"/>
      <c r="C193" s="204" t="s">
        <v>23</v>
      </c>
      <c r="D193" s="205" t="s">
        <v>411</v>
      </c>
      <c r="E193" s="205" t="s">
        <v>3411</v>
      </c>
      <c r="F193" s="204" t="s">
        <v>866</v>
      </c>
      <c r="G193" s="198" t="s">
        <v>11</v>
      </c>
      <c r="H193" s="207"/>
      <c r="I193" s="207"/>
      <c r="J193" s="783"/>
      <c r="K193" s="875"/>
      <c r="L193" s="374"/>
    </row>
    <row r="194" spans="1:12" ht="16.5" customHeight="1">
      <c r="A194" s="388" t="s">
        <v>1707</v>
      </c>
      <c r="B194" s="204"/>
      <c r="C194" s="204" t="s">
        <v>23</v>
      </c>
      <c r="D194" s="205" t="s">
        <v>411</v>
      </c>
      <c r="E194" s="205" t="s">
        <v>3412</v>
      </c>
      <c r="F194" s="204" t="s">
        <v>866</v>
      </c>
      <c r="G194" s="198" t="s">
        <v>11</v>
      </c>
      <c r="H194" s="207"/>
      <c r="I194" s="207"/>
      <c r="J194" s="783"/>
      <c r="K194" s="875"/>
      <c r="L194" s="374"/>
    </row>
    <row r="195" spans="1:12" ht="16.5" customHeight="1">
      <c r="A195" s="388" t="s">
        <v>1708</v>
      </c>
      <c r="B195" s="204"/>
      <c r="C195" s="204" t="s">
        <v>23</v>
      </c>
      <c r="D195" s="205" t="s">
        <v>411</v>
      </c>
      <c r="E195" s="205" t="s">
        <v>3413</v>
      </c>
      <c r="F195" s="204" t="s">
        <v>866</v>
      </c>
      <c r="G195" s="198" t="s">
        <v>11</v>
      </c>
      <c r="H195" s="207"/>
      <c r="I195" s="207"/>
      <c r="J195" s="783"/>
      <c r="K195" s="875"/>
      <c r="L195" s="374"/>
    </row>
    <row r="196" spans="1:12" ht="16.5" customHeight="1">
      <c r="A196" s="388" t="s">
        <v>1709</v>
      </c>
      <c r="B196" s="204"/>
      <c r="C196" s="204" t="s">
        <v>23</v>
      </c>
      <c r="D196" s="205" t="s">
        <v>411</v>
      </c>
      <c r="E196" s="205" t="s">
        <v>3414</v>
      </c>
      <c r="F196" s="204" t="s">
        <v>867</v>
      </c>
      <c r="G196" s="198" t="s">
        <v>11</v>
      </c>
      <c r="H196" s="207"/>
      <c r="I196" s="207"/>
      <c r="J196" s="783"/>
      <c r="K196" s="875"/>
      <c r="L196" s="374"/>
    </row>
    <row r="197" spans="1:12" ht="16.5" customHeight="1">
      <c r="A197" s="388" t="s">
        <v>1734</v>
      </c>
      <c r="B197" s="204"/>
      <c r="C197" s="204" t="s">
        <v>23</v>
      </c>
      <c r="D197" s="205" t="s">
        <v>411</v>
      </c>
      <c r="E197" s="205" t="s">
        <v>3415</v>
      </c>
      <c r="F197" s="204" t="s">
        <v>867</v>
      </c>
      <c r="G197" s="198" t="s">
        <v>11</v>
      </c>
      <c r="H197" s="207"/>
      <c r="I197" s="207"/>
      <c r="J197" s="783"/>
      <c r="K197" s="875"/>
      <c r="L197" s="374"/>
    </row>
    <row r="198" spans="1:12" ht="16.5" customHeight="1">
      <c r="A198" s="388" t="s">
        <v>1735</v>
      </c>
      <c r="B198" s="204"/>
      <c r="C198" s="204" t="s">
        <v>23</v>
      </c>
      <c r="D198" s="205" t="s">
        <v>411</v>
      </c>
      <c r="E198" s="205" t="s">
        <v>3416</v>
      </c>
      <c r="F198" s="204" t="s">
        <v>867</v>
      </c>
      <c r="G198" s="198" t="s">
        <v>11</v>
      </c>
      <c r="H198" s="207"/>
      <c r="I198" s="207"/>
      <c r="J198" s="783"/>
      <c r="K198" s="875"/>
      <c r="L198" s="374"/>
    </row>
    <row r="199" spans="1:12" ht="16.5" customHeight="1">
      <c r="A199" s="388" t="s">
        <v>1736</v>
      </c>
      <c r="B199" s="204"/>
      <c r="C199" s="204" t="s">
        <v>23</v>
      </c>
      <c r="D199" s="205" t="s">
        <v>411</v>
      </c>
      <c r="E199" s="205" t="s">
        <v>3417</v>
      </c>
      <c r="F199" s="204" t="s">
        <v>867</v>
      </c>
      <c r="G199" s="198" t="s">
        <v>11</v>
      </c>
      <c r="H199" s="207"/>
      <c r="I199" s="207"/>
      <c r="J199" s="783"/>
      <c r="K199" s="876"/>
      <c r="L199" s="374"/>
    </row>
    <row r="200" spans="1:12" ht="16.5" customHeight="1">
      <c r="A200" s="388" t="s">
        <v>1738</v>
      </c>
      <c r="B200" s="204"/>
      <c r="C200" s="204" t="s">
        <v>23</v>
      </c>
      <c r="D200" s="205" t="s">
        <v>411</v>
      </c>
      <c r="E200" s="205" t="s">
        <v>3419</v>
      </c>
      <c r="F200" s="207"/>
      <c r="G200" s="198" t="s">
        <v>11</v>
      </c>
      <c r="H200" s="207"/>
      <c r="I200" s="207"/>
      <c r="J200" s="782" t="s">
        <v>3449</v>
      </c>
      <c r="K200" s="886" t="s">
        <v>3432</v>
      </c>
      <c r="L200" s="374"/>
    </row>
    <row r="201" spans="1:12" ht="16.5" customHeight="1">
      <c r="A201" s="388" t="s">
        <v>1739</v>
      </c>
      <c r="B201" s="204"/>
      <c r="C201" s="204" t="s">
        <v>23</v>
      </c>
      <c r="D201" s="205" t="s">
        <v>411</v>
      </c>
      <c r="E201" s="205" t="s">
        <v>3420</v>
      </c>
      <c r="F201" s="204" t="s">
        <v>866</v>
      </c>
      <c r="G201" s="198" t="s">
        <v>11</v>
      </c>
      <c r="H201" s="207"/>
      <c r="I201" s="207"/>
      <c r="J201" s="783"/>
      <c r="K201" s="875"/>
      <c r="L201" s="374"/>
    </row>
    <row r="202" spans="1:12" ht="16.5" customHeight="1">
      <c r="A202" s="388" t="s">
        <v>1740</v>
      </c>
      <c r="B202" s="204"/>
      <c r="C202" s="204" t="s">
        <v>23</v>
      </c>
      <c r="D202" s="205" t="s">
        <v>411</v>
      </c>
      <c r="E202" s="205" t="s">
        <v>3421</v>
      </c>
      <c r="F202" s="204" t="s">
        <v>866</v>
      </c>
      <c r="G202" s="198" t="s">
        <v>11</v>
      </c>
      <c r="H202" s="207"/>
      <c r="I202" s="207"/>
      <c r="J202" s="208"/>
      <c r="K202" s="875"/>
      <c r="L202" s="374"/>
    </row>
    <row r="203" spans="1:12" ht="16.5" customHeight="1">
      <c r="A203" s="388" t="s">
        <v>1741</v>
      </c>
      <c r="B203" s="204"/>
      <c r="C203" s="204" t="s">
        <v>23</v>
      </c>
      <c r="D203" s="205" t="s">
        <v>411</v>
      </c>
      <c r="E203" s="205" t="s">
        <v>3422</v>
      </c>
      <c r="F203" s="204" t="s">
        <v>866</v>
      </c>
      <c r="G203" s="198" t="s">
        <v>11</v>
      </c>
      <c r="H203" s="207"/>
      <c r="I203" s="207"/>
      <c r="J203" s="208"/>
      <c r="K203" s="875"/>
      <c r="L203" s="374"/>
    </row>
    <row r="204" spans="1:12" ht="16.5" customHeight="1">
      <c r="A204" s="388" t="s">
        <v>1742</v>
      </c>
      <c r="B204" s="204"/>
      <c r="C204" s="204" t="s">
        <v>23</v>
      </c>
      <c r="D204" s="205" t="s">
        <v>411</v>
      </c>
      <c r="E204" s="205" t="s">
        <v>3423</v>
      </c>
      <c r="F204" s="204" t="s">
        <v>866</v>
      </c>
      <c r="G204" s="198" t="s">
        <v>11</v>
      </c>
      <c r="H204" s="207"/>
      <c r="I204" s="207"/>
      <c r="J204" s="208"/>
      <c r="K204" s="875"/>
      <c r="L204" s="374"/>
    </row>
    <row r="205" spans="1:12" ht="16.5" customHeight="1">
      <c r="A205" s="388" t="s">
        <v>2019</v>
      </c>
      <c r="B205" s="204"/>
      <c r="C205" s="204" t="s">
        <v>23</v>
      </c>
      <c r="D205" s="205" t="s">
        <v>411</v>
      </c>
      <c r="E205" s="205" t="s">
        <v>3424</v>
      </c>
      <c r="F205" s="204" t="s">
        <v>867</v>
      </c>
      <c r="G205" s="198" t="s">
        <v>11</v>
      </c>
      <c r="H205" s="207"/>
      <c r="I205" s="207"/>
      <c r="J205" s="208"/>
      <c r="K205" s="875"/>
      <c r="L205" s="374"/>
    </row>
    <row r="206" spans="1:12" ht="16.5" customHeight="1">
      <c r="A206" s="388" t="s">
        <v>2216</v>
      </c>
      <c r="B206" s="204"/>
      <c r="C206" s="204" t="s">
        <v>23</v>
      </c>
      <c r="D206" s="205" t="s">
        <v>411</v>
      </c>
      <c r="E206" s="205" t="s">
        <v>3425</v>
      </c>
      <c r="F206" s="204" t="s">
        <v>867</v>
      </c>
      <c r="G206" s="198" t="s">
        <v>11</v>
      </c>
      <c r="H206" s="207"/>
      <c r="I206" s="207"/>
      <c r="J206" s="208"/>
      <c r="K206" s="875"/>
      <c r="L206" s="374"/>
    </row>
    <row r="207" spans="1:12" ht="16.5" customHeight="1">
      <c r="A207" s="388" t="s">
        <v>2217</v>
      </c>
      <c r="B207" s="204"/>
      <c r="C207" s="204" t="s">
        <v>23</v>
      </c>
      <c r="D207" s="205" t="s">
        <v>411</v>
      </c>
      <c r="E207" s="205" t="s">
        <v>3426</v>
      </c>
      <c r="F207" s="204" t="s">
        <v>867</v>
      </c>
      <c r="G207" s="198" t="s">
        <v>11</v>
      </c>
      <c r="H207" s="207"/>
      <c r="I207" s="207"/>
      <c r="J207" s="208"/>
      <c r="K207" s="875"/>
      <c r="L207" s="374"/>
    </row>
    <row r="208" spans="1:12" ht="16.5" customHeight="1">
      <c r="A208" s="388" t="s">
        <v>2218</v>
      </c>
      <c r="B208" s="204"/>
      <c r="C208" s="204" t="s">
        <v>23</v>
      </c>
      <c r="D208" s="205" t="s">
        <v>411</v>
      </c>
      <c r="E208" s="205" t="s">
        <v>3427</v>
      </c>
      <c r="F208" s="204" t="s">
        <v>867</v>
      </c>
      <c r="G208" s="198" t="s">
        <v>11</v>
      </c>
      <c r="H208" s="207"/>
      <c r="I208" s="207"/>
      <c r="J208" s="208"/>
      <c r="K208" s="876"/>
      <c r="L208" s="374"/>
    </row>
    <row r="209" spans="1:12" ht="16.5" customHeight="1">
      <c r="A209" s="388" t="s">
        <v>2219</v>
      </c>
      <c r="B209" s="204"/>
      <c r="C209" s="204" t="s">
        <v>23</v>
      </c>
      <c r="D209" s="205" t="s">
        <v>398</v>
      </c>
      <c r="E209" s="205" t="s">
        <v>868</v>
      </c>
      <c r="F209" s="204" t="s">
        <v>400</v>
      </c>
      <c r="G209" s="198" t="s">
        <v>11</v>
      </c>
      <c r="H209" s="207"/>
      <c r="I209" s="208"/>
      <c r="J209" s="225" t="s">
        <v>1812</v>
      </c>
      <c r="K209" s="210" t="s">
        <v>1989</v>
      </c>
      <c r="L209" s="374"/>
    </row>
    <row r="210" spans="1:12" ht="16.5" customHeight="1">
      <c r="A210" s="388" t="s">
        <v>2220</v>
      </c>
      <c r="B210" s="204"/>
      <c r="C210" s="204" t="s">
        <v>23</v>
      </c>
      <c r="D210" s="205" t="s">
        <v>398</v>
      </c>
      <c r="E210" s="205" t="s">
        <v>1136</v>
      </c>
      <c r="F210" s="204" t="s">
        <v>403</v>
      </c>
      <c r="G210" s="198" t="s">
        <v>11</v>
      </c>
      <c r="H210" s="207"/>
      <c r="I210" s="208"/>
      <c r="J210" s="225" t="s">
        <v>1807</v>
      </c>
      <c r="K210" s="210"/>
      <c r="L210" s="374"/>
    </row>
    <row r="211" spans="1:12" ht="16.5" customHeight="1">
      <c r="A211" s="388" t="s">
        <v>2221</v>
      </c>
      <c r="B211" s="204"/>
      <c r="C211" s="204" t="s">
        <v>23</v>
      </c>
      <c r="D211" s="205" t="s">
        <v>398</v>
      </c>
      <c r="E211" s="205" t="s">
        <v>1135</v>
      </c>
      <c r="F211" s="204" t="s">
        <v>403</v>
      </c>
      <c r="G211" s="198" t="s">
        <v>11</v>
      </c>
      <c r="H211" s="207"/>
      <c r="I211" s="208"/>
      <c r="J211" s="225" t="s">
        <v>1811</v>
      </c>
      <c r="K211" s="210"/>
      <c r="L211" s="374"/>
    </row>
    <row r="212" spans="1:12" ht="16.5" customHeight="1">
      <c r="A212" s="388" t="s">
        <v>2222</v>
      </c>
      <c r="B212" s="204"/>
      <c r="C212" s="204" t="s">
        <v>23</v>
      </c>
      <c r="D212" s="205" t="s">
        <v>398</v>
      </c>
      <c r="E212" s="205" t="s">
        <v>1137</v>
      </c>
      <c r="F212" s="207"/>
      <c r="G212" s="198" t="s">
        <v>11</v>
      </c>
      <c r="H212" s="207"/>
      <c r="I212" s="208"/>
      <c r="J212" s="208"/>
      <c r="K212" s="210"/>
      <c r="L212" s="374"/>
    </row>
    <row r="213" spans="1:12" ht="16.5" customHeight="1">
      <c r="A213" s="388" t="s">
        <v>2223</v>
      </c>
      <c r="B213" s="204"/>
      <c r="C213" s="204" t="s">
        <v>23</v>
      </c>
      <c r="D213" s="205" t="s">
        <v>398</v>
      </c>
      <c r="E213" s="205" t="s">
        <v>1139</v>
      </c>
      <c r="F213" s="207"/>
      <c r="G213" s="198" t="s">
        <v>11</v>
      </c>
      <c r="H213" s="207"/>
      <c r="I213" s="208"/>
      <c r="J213" s="208"/>
      <c r="K213" s="210"/>
      <c r="L213" s="374"/>
    </row>
    <row r="214" spans="1:12" ht="16.5" customHeight="1">
      <c r="A214" s="388" t="s">
        <v>2224</v>
      </c>
      <c r="B214" s="204"/>
      <c r="C214" s="204" t="s">
        <v>23</v>
      </c>
      <c r="D214" s="205" t="s">
        <v>398</v>
      </c>
      <c r="E214" s="205" t="s">
        <v>1138</v>
      </c>
      <c r="F214" s="207"/>
      <c r="G214" s="198" t="s">
        <v>11</v>
      </c>
      <c r="H214" s="207"/>
      <c r="I214" s="208"/>
      <c r="J214" s="208"/>
      <c r="K214" s="210"/>
      <c r="L214" s="374"/>
    </row>
    <row r="215" spans="1:12" ht="16.5" customHeight="1">
      <c r="A215" s="388" t="s">
        <v>3437</v>
      </c>
      <c r="B215" s="204"/>
      <c r="C215" s="204" t="s">
        <v>23</v>
      </c>
      <c r="D215" s="205" t="s">
        <v>398</v>
      </c>
      <c r="E215" s="205" t="s">
        <v>1140</v>
      </c>
      <c r="F215" s="204" t="s">
        <v>400</v>
      </c>
      <c r="G215" s="198" t="s">
        <v>11</v>
      </c>
      <c r="H215" s="207"/>
      <c r="I215" s="208"/>
      <c r="J215" s="225" t="s">
        <v>876</v>
      </c>
      <c r="K215" s="210" t="s">
        <v>2242</v>
      </c>
      <c r="L215" s="872"/>
    </row>
    <row r="216" spans="1:12" ht="16.5" customHeight="1">
      <c r="A216" s="388" t="s">
        <v>3438</v>
      </c>
      <c r="B216" s="204"/>
      <c r="C216" s="204" t="s">
        <v>23</v>
      </c>
      <c r="D216" s="205" t="s">
        <v>398</v>
      </c>
      <c r="E216" s="205" t="s">
        <v>1142</v>
      </c>
      <c r="F216" s="204" t="s">
        <v>403</v>
      </c>
      <c r="G216" s="198" t="s">
        <v>11</v>
      </c>
      <c r="H216" s="207"/>
      <c r="I216" s="208"/>
      <c r="J216" s="225" t="s">
        <v>3388</v>
      </c>
      <c r="K216" s="210"/>
      <c r="L216" s="873"/>
    </row>
    <row r="217" spans="1:12" ht="16.5" customHeight="1">
      <c r="A217" s="388" t="s">
        <v>3439</v>
      </c>
      <c r="B217" s="204"/>
      <c r="C217" s="204" t="s">
        <v>23</v>
      </c>
      <c r="D217" s="205" t="s">
        <v>398</v>
      </c>
      <c r="E217" s="205" t="s">
        <v>1141</v>
      </c>
      <c r="F217" s="204" t="s">
        <v>403</v>
      </c>
      <c r="G217" s="198" t="s">
        <v>11</v>
      </c>
      <c r="H217" s="207"/>
      <c r="I217" s="208"/>
      <c r="J217" s="225" t="s">
        <v>3389</v>
      </c>
      <c r="K217" s="210" t="s">
        <v>2241</v>
      </c>
      <c r="L217" s="873"/>
    </row>
    <row r="218" spans="1:12" ht="16.5" customHeight="1">
      <c r="A218" s="388" t="s">
        <v>3440</v>
      </c>
      <c r="B218" s="204"/>
      <c r="C218" s="204" t="s">
        <v>23</v>
      </c>
      <c r="D218" s="205" t="s">
        <v>398</v>
      </c>
      <c r="E218" s="205" t="s">
        <v>880</v>
      </c>
      <c r="F218" s="207"/>
      <c r="G218" s="198" t="s">
        <v>11</v>
      </c>
      <c r="H218" s="207"/>
      <c r="I218" s="208"/>
      <c r="J218" s="208"/>
      <c r="K218" s="210"/>
      <c r="L218" s="374"/>
    </row>
    <row r="219" spans="1:12" ht="16.5" customHeight="1">
      <c r="A219" s="388" t="s">
        <v>3441</v>
      </c>
      <c r="B219" s="204"/>
      <c r="C219" s="204" t="s">
        <v>23</v>
      </c>
      <c r="D219" s="205" t="s">
        <v>398</v>
      </c>
      <c r="E219" s="205" t="s">
        <v>884</v>
      </c>
      <c r="F219" s="207"/>
      <c r="G219" s="198" t="s">
        <v>11</v>
      </c>
      <c r="H219" s="207"/>
      <c r="I219" s="208"/>
      <c r="J219" s="208"/>
      <c r="K219" s="210"/>
      <c r="L219" s="374"/>
    </row>
    <row r="220" spans="1:12" ht="16.5" customHeight="1">
      <c r="A220" s="388" t="s">
        <v>3442</v>
      </c>
      <c r="B220" s="204"/>
      <c r="C220" s="204" t="s">
        <v>23</v>
      </c>
      <c r="D220" s="205" t="s">
        <v>398</v>
      </c>
      <c r="E220" s="205" t="s">
        <v>882</v>
      </c>
      <c r="F220" s="207"/>
      <c r="G220" s="198" t="s">
        <v>11</v>
      </c>
      <c r="H220" s="207"/>
      <c r="I220" s="208"/>
      <c r="J220" s="208"/>
      <c r="K220" s="210"/>
      <c r="L220" s="374"/>
    </row>
    <row r="221" spans="1:12" ht="16.5" customHeight="1">
      <c r="A221" s="388" t="s">
        <v>3443</v>
      </c>
      <c r="B221" s="204"/>
      <c r="C221" s="204" t="s">
        <v>23</v>
      </c>
      <c r="D221" s="205" t="s">
        <v>207</v>
      </c>
      <c r="E221" s="205" t="s">
        <v>1326</v>
      </c>
      <c r="F221" s="204" t="s">
        <v>449</v>
      </c>
      <c r="G221" s="198" t="s">
        <v>11</v>
      </c>
      <c r="H221" s="207"/>
      <c r="I221" s="208"/>
      <c r="J221" s="208"/>
      <c r="K221" s="210" t="s">
        <v>209</v>
      </c>
      <c r="L221" s="374"/>
    </row>
    <row r="222" spans="1:12" ht="16.5" customHeight="1">
      <c r="A222" s="388" t="s">
        <v>3444</v>
      </c>
      <c r="B222" s="204"/>
      <c r="C222" s="204" t="s">
        <v>23</v>
      </c>
      <c r="D222" s="205" t="s">
        <v>207</v>
      </c>
      <c r="E222" s="205" t="s">
        <v>887</v>
      </c>
      <c r="F222" s="204" t="s">
        <v>450</v>
      </c>
      <c r="G222" s="198" t="s">
        <v>11</v>
      </c>
      <c r="H222" s="207"/>
      <c r="I222" s="208"/>
      <c r="J222" s="208"/>
      <c r="K222" s="210" t="s">
        <v>212</v>
      </c>
      <c r="L222" s="374"/>
    </row>
    <row r="223" spans="1:12" ht="16.5" customHeight="1">
      <c r="A223" s="388" t="s">
        <v>3445</v>
      </c>
      <c r="B223" s="204"/>
      <c r="C223" s="204" t="s">
        <v>23</v>
      </c>
      <c r="D223" s="205" t="s">
        <v>188</v>
      </c>
      <c r="E223" s="205" t="s">
        <v>189</v>
      </c>
      <c r="F223" s="207"/>
      <c r="G223" s="198" t="s">
        <v>11</v>
      </c>
      <c r="H223" s="207"/>
      <c r="I223" s="208"/>
      <c r="J223" s="208"/>
      <c r="K223" s="210" t="s">
        <v>889</v>
      </c>
      <c r="L223" s="374"/>
    </row>
    <row r="224" spans="1:12" ht="16.5" customHeight="1" thickBot="1">
      <c r="A224" s="388" t="s">
        <v>3446</v>
      </c>
      <c r="B224" s="386"/>
      <c r="C224" s="386" t="s">
        <v>23</v>
      </c>
      <c r="D224" s="379" t="s">
        <v>31</v>
      </c>
      <c r="E224" s="379" t="s">
        <v>186</v>
      </c>
      <c r="F224" s="380"/>
      <c r="G224" s="381" t="s">
        <v>11</v>
      </c>
      <c r="H224" s="380"/>
      <c r="I224" s="382"/>
      <c r="J224" s="379" t="s">
        <v>452</v>
      </c>
      <c r="K224" s="387"/>
      <c r="L224" s="385"/>
    </row>
    <row r="225" spans="1:12" ht="17.45" customHeight="1">
      <c r="A225" s="87"/>
      <c r="B225" s="203"/>
      <c r="C225" s="98"/>
      <c r="D225" s="87"/>
      <c r="E225" s="87"/>
      <c r="F225" s="98"/>
      <c r="G225" s="87"/>
      <c r="H225" s="98"/>
      <c r="I225" s="87"/>
      <c r="J225" s="87"/>
      <c r="K225" s="99"/>
      <c r="L225" s="87"/>
    </row>
    <row r="226" spans="1:12" ht="17.100000000000001" customHeight="1">
      <c r="A226" s="42"/>
      <c r="B226" s="202"/>
      <c r="C226" s="44"/>
      <c r="D226" s="42"/>
      <c r="E226" s="42"/>
      <c r="F226" s="44"/>
      <c r="G226" s="42"/>
      <c r="H226" s="44"/>
      <c r="I226" s="42"/>
      <c r="J226" s="42"/>
      <c r="K226" s="75"/>
      <c r="L226" s="42"/>
    </row>
    <row r="227" spans="1:12" ht="17.100000000000001" customHeight="1">
      <c r="A227" s="42"/>
      <c r="B227" s="202"/>
      <c r="C227" s="44"/>
      <c r="D227" s="42"/>
      <c r="E227" s="42"/>
      <c r="F227" s="44"/>
      <c r="G227" s="42"/>
      <c r="H227" s="44"/>
      <c r="I227" s="42"/>
      <c r="J227" s="42"/>
      <c r="K227" s="75"/>
      <c r="L227" s="42"/>
    </row>
    <row r="228" spans="1:12" ht="17.100000000000001" customHeight="1">
      <c r="A228" s="42"/>
      <c r="B228" s="202"/>
      <c r="C228" s="44"/>
      <c r="D228" s="42"/>
      <c r="E228" s="42"/>
      <c r="F228" s="44"/>
      <c r="G228" s="42"/>
      <c r="H228" s="44"/>
      <c r="I228" s="42"/>
      <c r="J228" s="42"/>
      <c r="K228" s="75"/>
      <c r="L228" s="42"/>
    </row>
    <row r="229" spans="1:12" ht="17.100000000000001" customHeight="1">
      <c r="A229" s="42"/>
      <c r="B229" s="202"/>
      <c r="C229" s="44"/>
      <c r="D229" s="42"/>
      <c r="E229" s="42"/>
      <c r="F229" s="44"/>
      <c r="G229" s="42"/>
      <c r="H229" s="44"/>
      <c r="I229" s="42"/>
      <c r="J229" s="42"/>
      <c r="K229" s="75"/>
      <c r="L229" s="42"/>
    </row>
    <row r="230" spans="1:12" ht="17.100000000000001" customHeight="1">
      <c r="A230" s="42"/>
      <c r="B230" s="202"/>
      <c r="C230" s="44"/>
      <c r="D230" s="42"/>
      <c r="E230" s="42"/>
      <c r="F230" s="44"/>
      <c r="G230" s="42"/>
      <c r="H230" s="44"/>
      <c r="I230" s="42"/>
      <c r="J230" s="42"/>
      <c r="K230" s="75"/>
      <c r="L230" s="42"/>
    </row>
    <row r="231" spans="1:12" ht="17.100000000000001" customHeight="1">
      <c r="A231" s="42"/>
      <c r="B231" s="202"/>
      <c r="C231" s="44"/>
      <c r="D231" s="42"/>
      <c r="E231" s="42"/>
      <c r="F231" s="44"/>
      <c r="G231" s="42"/>
      <c r="H231" s="44"/>
      <c r="I231" s="42"/>
      <c r="J231" s="42"/>
      <c r="K231" s="75"/>
      <c r="L231" s="42"/>
    </row>
    <row r="232" spans="1:12" ht="17.100000000000001" customHeight="1">
      <c r="A232" s="42"/>
      <c r="B232" s="202"/>
      <c r="C232" s="44"/>
      <c r="D232" s="42"/>
      <c r="E232" s="42"/>
      <c r="F232" s="44"/>
      <c r="G232" s="42"/>
      <c r="H232" s="44"/>
      <c r="I232" s="42"/>
      <c r="J232" s="42"/>
      <c r="K232" s="75"/>
      <c r="L232" s="42"/>
    </row>
    <row r="233" spans="1:12" ht="17.100000000000001" customHeight="1">
      <c r="A233" s="42"/>
      <c r="B233" s="202"/>
      <c r="C233" s="44"/>
      <c r="D233" s="42"/>
      <c r="E233" s="42"/>
      <c r="F233" s="44"/>
      <c r="G233" s="42"/>
      <c r="H233" s="44"/>
      <c r="I233" s="42"/>
      <c r="J233" s="42"/>
      <c r="K233" s="75"/>
      <c r="L233" s="42"/>
    </row>
    <row r="234" spans="1:12" ht="17.100000000000001" customHeight="1">
      <c r="A234" s="42"/>
      <c r="B234" s="202"/>
      <c r="C234" s="44"/>
      <c r="D234" s="42"/>
      <c r="E234" s="42"/>
      <c r="F234" s="44"/>
      <c r="G234" s="42"/>
      <c r="H234" s="44"/>
      <c r="I234" s="42"/>
      <c r="J234" s="42"/>
      <c r="K234" s="75"/>
      <c r="L234" s="42"/>
    </row>
    <row r="235" spans="1:12" ht="17.100000000000001" customHeight="1">
      <c r="A235" s="42"/>
      <c r="B235" s="202"/>
      <c r="C235" s="44"/>
      <c r="D235" s="42"/>
      <c r="E235" s="42"/>
      <c r="F235" s="44"/>
      <c r="G235" s="42"/>
      <c r="H235" s="44"/>
      <c r="I235" s="42"/>
      <c r="J235" s="42"/>
      <c r="K235" s="75"/>
      <c r="L235" s="42"/>
    </row>
    <row r="236" spans="1:12" ht="17.100000000000001" customHeight="1">
      <c r="A236" s="42"/>
      <c r="B236" s="202"/>
      <c r="C236" s="44"/>
      <c r="D236" s="42"/>
      <c r="E236" s="42"/>
      <c r="F236" s="44"/>
      <c r="G236" s="42"/>
      <c r="H236" s="44"/>
      <c r="I236" s="42"/>
      <c r="J236" s="42"/>
      <c r="K236" s="75"/>
      <c r="L236" s="42"/>
    </row>
    <row r="237" spans="1:12" ht="17.100000000000001" customHeight="1">
      <c r="A237" s="42"/>
      <c r="B237" s="202"/>
      <c r="C237" s="44"/>
      <c r="D237" s="42"/>
      <c r="E237" s="42"/>
      <c r="F237" s="44"/>
      <c r="G237" s="42"/>
      <c r="H237" s="44"/>
      <c r="I237" s="42"/>
      <c r="J237" s="42"/>
      <c r="K237" s="75"/>
      <c r="L237" s="42"/>
    </row>
    <row r="238" spans="1:12" ht="17.100000000000001" customHeight="1">
      <c r="A238" s="42"/>
      <c r="B238" s="202"/>
      <c r="C238" s="44"/>
      <c r="D238" s="42"/>
      <c r="E238" s="42"/>
      <c r="F238" s="44"/>
      <c r="G238" s="42"/>
      <c r="H238" s="44"/>
      <c r="I238" s="42"/>
      <c r="J238" s="42"/>
      <c r="K238" s="75"/>
      <c r="L238" s="42"/>
    </row>
    <row r="239" spans="1:12" ht="17.100000000000001" customHeight="1">
      <c r="A239" s="42"/>
      <c r="B239" s="202"/>
      <c r="C239" s="44"/>
      <c r="D239" s="42"/>
      <c r="E239" s="42"/>
      <c r="F239" s="44"/>
      <c r="G239" s="42"/>
      <c r="H239" s="44"/>
      <c r="I239" s="42"/>
      <c r="J239" s="42"/>
      <c r="K239" s="75"/>
      <c r="L239" s="42"/>
    </row>
    <row r="240" spans="1:12" ht="17.100000000000001" customHeight="1">
      <c r="A240" s="42"/>
      <c r="B240" s="202"/>
      <c r="C240" s="44"/>
      <c r="D240" s="42"/>
      <c r="E240" s="42"/>
      <c r="F240" s="44"/>
      <c r="G240" s="42"/>
      <c r="H240" s="44"/>
      <c r="I240" s="42"/>
      <c r="J240" s="42"/>
      <c r="K240" s="75"/>
      <c r="L240" s="42"/>
    </row>
    <row r="241" spans="1:12" ht="17.100000000000001" customHeight="1">
      <c r="A241" s="42"/>
      <c r="B241" s="202"/>
      <c r="C241" s="44"/>
      <c r="D241" s="42"/>
      <c r="E241" s="42"/>
      <c r="F241" s="44"/>
      <c r="G241" s="42"/>
      <c r="H241" s="44"/>
      <c r="I241" s="42"/>
      <c r="J241" s="42"/>
      <c r="K241" s="75"/>
      <c r="L241" s="42"/>
    </row>
    <row r="242" spans="1:12" ht="17.100000000000001" customHeight="1">
      <c r="A242" s="42"/>
      <c r="B242" s="202"/>
      <c r="C242" s="44"/>
      <c r="D242" s="42"/>
      <c r="E242" s="42"/>
      <c r="F242" s="44"/>
      <c r="G242" s="42"/>
      <c r="H242" s="44"/>
      <c r="I242" s="42"/>
      <c r="J242" s="42"/>
      <c r="K242" s="75"/>
      <c r="L242" s="42"/>
    </row>
    <row r="243" spans="1:12" ht="17.100000000000001" customHeight="1">
      <c r="A243" s="42"/>
      <c r="B243" s="202"/>
      <c r="C243" s="44"/>
      <c r="D243" s="42"/>
      <c r="E243" s="42"/>
      <c r="F243" s="44"/>
      <c r="G243" s="42"/>
      <c r="H243" s="44"/>
      <c r="I243" s="42"/>
      <c r="J243" s="42"/>
      <c r="K243" s="75"/>
      <c r="L243" s="42"/>
    </row>
    <row r="244" spans="1:12" ht="17.100000000000001" customHeight="1">
      <c r="A244" s="42"/>
      <c r="B244" s="202"/>
      <c r="C244" s="44"/>
      <c r="D244" s="42"/>
      <c r="E244" s="42"/>
      <c r="F244" s="44"/>
      <c r="G244" s="42"/>
      <c r="H244" s="44"/>
      <c r="I244" s="42"/>
      <c r="J244" s="42"/>
      <c r="K244" s="75"/>
      <c r="L244" s="42"/>
    </row>
    <row r="245" spans="1:12" ht="17.100000000000001" customHeight="1">
      <c r="A245" s="42"/>
      <c r="B245" s="202"/>
      <c r="C245" s="44"/>
      <c r="D245" s="42"/>
      <c r="E245" s="42"/>
      <c r="F245" s="44"/>
      <c r="G245" s="42"/>
      <c r="H245" s="44"/>
      <c r="I245" s="42"/>
      <c r="J245" s="42"/>
      <c r="K245" s="75"/>
      <c r="L245" s="42"/>
    </row>
    <row r="246" spans="1:12" ht="17.100000000000001" customHeight="1">
      <c r="A246" s="42"/>
      <c r="B246" s="202"/>
      <c r="C246" s="44"/>
      <c r="D246" s="42"/>
      <c r="E246" s="42"/>
      <c r="F246" s="44"/>
      <c r="G246" s="42"/>
      <c r="H246" s="44"/>
      <c r="I246" s="42"/>
      <c r="J246" s="42"/>
      <c r="K246" s="75"/>
      <c r="L246" s="42"/>
    </row>
    <row r="247" spans="1:12" ht="17.100000000000001" customHeight="1">
      <c r="A247" s="42"/>
      <c r="B247" s="202"/>
      <c r="C247" s="44"/>
      <c r="D247" s="42"/>
      <c r="E247" s="42"/>
      <c r="F247" s="44"/>
      <c r="G247" s="42"/>
      <c r="H247" s="44"/>
      <c r="I247" s="42"/>
      <c r="J247" s="42"/>
      <c r="K247" s="75"/>
      <c r="L247" s="42"/>
    </row>
    <row r="248" spans="1:12" ht="17.100000000000001" customHeight="1">
      <c r="A248" s="42"/>
      <c r="B248" s="202"/>
      <c r="C248" s="44"/>
      <c r="D248" s="42"/>
      <c r="E248" s="42"/>
      <c r="F248" s="44"/>
      <c r="G248" s="42"/>
      <c r="H248" s="44"/>
      <c r="I248" s="42"/>
      <c r="J248" s="42"/>
      <c r="K248" s="75"/>
      <c r="L248" s="42"/>
    </row>
    <row r="249" spans="1:12" ht="17.100000000000001" customHeight="1">
      <c r="A249" s="42"/>
      <c r="B249" s="202"/>
      <c r="C249" s="44"/>
      <c r="D249" s="42"/>
      <c r="E249" s="42"/>
      <c r="F249" s="44"/>
      <c r="G249" s="42"/>
      <c r="H249" s="44"/>
      <c r="I249" s="42"/>
      <c r="J249" s="42"/>
      <c r="K249" s="75"/>
      <c r="L249" s="42"/>
    </row>
    <row r="250" spans="1:12" ht="17.100000000000001" customHeight="1">
      <c r="A250" s="42"/>
      <c r="B250" s="202"/>
      <c r="C250" s="44"/>
      <c r="D250" s="42"/>
      <c r="E250" s="42"/>
      <c r="F250" s="44"/>
      <c r="G250" s="42"/>
      <c r="H250" s="44"/>
      <c r="I250" s="42"/>
      <c r="J250" s="42"/>
      <c r="K250" s="75"/>
      <c r="L250" s="42"/>
    </row>
    <row r="251" spans="1:12" ht="17.100000000000001" customHeight="1">
      <c r="A251" s="42"/>
      <c r="B251" s="202"/>
      <c r="C251" s="44"/>
      <c r="D251" s="42"/>
      <c r="E251" s="42"/>
      <c r="F251" s="44"/>
      <c r="G251" s="42"/>
      <c r="H251" s="44"/>
      <c r="I251" s="42"/>
      <c r="J251" s="42"/>
      <c r="K251" s="75"/>
      <c r="L251" s="42"/>
    </row>
    <row r="252" spans="1:12" ht="17.100000000000001" customHeight="1">
      <c r="A252" s="42"/>
      <c r="B252" s="202"/>
      <c r="C252" s="44"/>
      <c r="D252" s="42"/>
      <c r="E252" s="42"/>
      <c r="F252" s="44"/>
      <c r="G252" s="42"/>
      <c r="H252" s="44"/>
      <c r="I252" s="42"/>
      <c r="J252" s="42"/>
      <c r="K252" s="75"/>
      <c r="L252" s="42"/>
    </row>
    <row r="253" spans="1:12" ht="17.100000000000001" customHeight="1">
      <c r="A253" s="42"/>
      <c r="B253" s="202"/>
      <c r="C253" s="44"/>
      <c r="D253" s="42"/>
      <c r="E253" s="42"/>
      <c r="F253" s="44"/>
      <c r="G253" s="42"/>
      <c r="H253" s="44"/>
      <c r="I253" s="42"/>
      <c r="J253" s="42"/>
      <c r="K253" s="75"/>
      <c r="L253" s="42"/>
    </row>
    <row r="254" spans="1:12" ht="17.100000000000001" customHeight="1">
      <c r="A254" s="42"/>
      <c r="B254" s="202"/>
      <c r="C254" s="44"/>
      <c r="D254" s="42"/>
      <c r="E254" s="42"/>
      <c r="F254" s="44"/>
      <c r="G254" s="42"/>
      <c r="H254" s="44"/>
      <c r="I254" s="42"/>
      <c r="J254" s="42"/>
      <c r="K254" s="75"/>
      <c r="L254" s="42"/>
    </row>
    <row r="255" spans="1:12" ht="17.100000000000001" customHeight="1">
      <c r="A255" s="42"/>
      <c r="B255" s="202"/>
      <c r="C255" s="44"/>
      <c r="D255" s="42"/>
      <c r="E255" s="42"/>
      <c r="F255" s="44"/>
      <c r="G255" s="42"/>
      <c r="H255" s="44"/>
      <c r="I255" s="42"/>
      <c r="J255" s="42"/>
      <c r="K255" s="75"/>
      <c r="L255" s="42"/>
    </row>
    <row r="256" spans="1:12" ht="17.100000000000001" customHeight="1">
      <c r="A256" s="42"/>
      <c r="B256" s="202"/>
      <c r="C256" s="44"/>
      <c r="D256" s="42"/>
      <c r="E256" s="42"/>
      <c r="F256" s="44"/>
      <c r="G256" s="42"/>
      <c r="H256" s="44"/>
      <c r="I256" s="42"/>
      <c r="J256" s="42"/>
      <c r="K256" s="75"/>
      <c r="L256" s="42"/>
    </row>
    <row r="257" spans="1:12" ht="17.100000000000001" customHeight="1">
      <c r="A257" s="42"/>
      <c r="B257" s="202"/>
      <c r="C257" s="44"/>
      <c r="D257" s="42"/>
      <c r="E257" s="42"/>
      <c r="F257" s="44"/>
      <c r="G257" s="42"/>
      <c r="H257" s="44"/>
      <c r="I257" s="42"/>
      <c r="J257" s="42"/>
      <c r="K257" s="75"/>
      <c r="L257" s="42"/>
    </row>
    <row r="258" spans="1:12" ht="17.100000000000001" customHeight="1">
      <c r="A258" s="42"/>
      <c r="B258" s="202"/>
      <c r="C258" s="44"/>
      <c r="D258" s="42"/>
      <c r="E258" s="42"/>
      <c r="F258" s="44"/>
      <c r="G258" s="42"/>
      <c r="H258" s="44"/>
      <c r="I258" s="42"/>
      <c r="J258" s="42"/>
      <c r="K258" s="75"/>
      <c r="L258" s="42"/>
    </row>
    <row r="259" spans="1:12" ht="17.100000000000001" customHeight="1">
      <c r="A259" s="42"/>
      <c r="B259" s="202"/>
      <c r="C259" s="44"/>
      <c r="D259" s="42"/>
      <c r="E259" s="42"/>
      <c r="F259" s="44"/>
      <c r="G259" s="42"/>
      <c r="H259" s="44"/>
      <c r="I259" s="42"/>
      <c r="J259" s="42"/>
      <c r="K259" s="75"/>
      <c r="L259" s="42"/>
    </row>
    <row r="260" spans="1:12" ht="17.100000000000001" customHeight="1">
      <c r="A260" s="42"/>
      <c r="B260" s="202"/>
      <c r="C260" s="44"/>
      <c r="D260" s="42"/>
      <c r="E260" s="42"/>
      <c r="F260" s="44"/>
      <c r="G260" s="42"/>
      <c r="H260" s="44"/>
      <c r="I260" s="42"/>
      <c r="J260" s="42"/>
      <c r="K260" s="75"/>
      <c r="L260" s="42"/>
    </row>
    <row r="261" spans="1:12" ht="17.100000000000001" customHeight="1">
      <c r="A261" s="42"/>
      <c r="B261" s="202"/>
      <c r="C261" s="44"/>
      <c r="D261" s="42"/>
      <c r="E261" s="42"/>
      <c r="F261" s="44"/>
      <c r="G261" s="42"/>
      <c r="H261" s="44"/>
      <c r="I261" s="42"/>
      <c r="J261" s="42"/>
      <c r="K261" s="75"/>
      <c r="L261" s="42"/>
    </row>
    <row r="262" spans="1:12" ht="17.100000000000001" customHeight="1">
      <c r="A262" s="42"/>
      <c r="B262" s="202"/>
      <c r="C262" s="44"/>
      <c r="D262" s="42"/>
      <c r="E262" s="42"/>
      <c r="F262" s="44"/>
      <c r="G262" s="42"/>
      <c r="H262" s="44"/>
      <c r="I262" s="42"/>
      <c r="J262" s="42"/>
      <c r="K262" s="75"/>
      <c r="L262" s="42"/>
    </row>
    <row r="263" spans="1:12" ht="17.100000000000001" customHeight="1">
      <c r="A263" s="42"/>
      <c r="B263" s="202"/>
      <c r="C263" s="44"/>
      <c r="D263" s="42"/>
      <c r="E263" s="42"/>
      <c r="F263" s="44"/>
      <c r="G263" s="42"/>
      <c r="H263" s="44"/>
      <c r="I263" s="42"/>
      <c r="J263" s="42"/>
      <c r="K263" s="75"/>
      <c r="L263" s="42"/>
    </row>
    <row r="264" spans="1:12" ht="17.100000000000001" customHeight="1">
      <c r="A264" s="42"/>
      <c r="B264" s="202"/>
      <c r="C264" s="44"/>
      <c r="D264" s="42"/>
      <c r="E264" s="42"/>
      <c r="F264" s="44"/>
      <c r="G264" s="42"/>
      <c r="H264" s="44"/>
      <c r="I264" s="42"/>
      <c r="J264" s="42"/>
      <c r="K264" s="75"/>
      <c r="L264" s="42"/>
    </row>
    <row r="265" spans="1:12" ht="17.100000000000001" customHeight="1">
      <c r="A265" s="42"/>
      <c r="B265" s="202"/>
      <c r="C265" s="44"/>
      <c r="D265" s="42"/>
      <c r="E265" s="42"/>
      <c r="F265" s="44"/>
      <c r="G265" s="42"/>
      <c r="H265" s="44"/>
      <c r="I265" s="42"/>
      <c r="J265" s="42"/>
      <c r="K265" s="75"/>
      <c r="L265" s="42"/>
    </row>
    <row r="266" spans="1:12" ht="17.100000000000001" customHeight="1">
      <c r="A266" s="42"/>
      <c r="B266" s="202"/>
      <c r="C266" s="44"/>
      <c r="D266" s="42"/>
      <c r="E266" s="42"/>
      <c r="F266" s="44"/>
      <c r="G266" s="42"/>
      <c r="H266" s="44"/>
      <c r="I266" s="42"/>
      <c r="J266" s="42"/>
      <c r="K266" s="75"/>
      <c r="L266" s="42"/>
    </row>
    <row r="267" spans="1:12" ht="17.100000000000001" customHeight="1">
      <c r="A267" s="42"/>
      <c r="B267" s="202"/>
      <c r="C267" s="44"/>
      <c r="D267" s="42"/>
      <c r="E267" s="42"/>
      <c r="F267" s="44"/>
      <c r="G267" s="42"/>
      <c r="H267" s="44"/>
      <c r="I267" s="42"/>
      <c r="J267" s="42"/>
      <c r="K267" s="75"/>
      <c r="L267" s="42"/>
    </row>
    <row r="268" spans="1:12" ht="17.100000000000001" customHeight="1">
      <c r="A268" s="42"/>
      <c r="B268" s="202"/>
      <c r="C268" s="44"/>
      <c r="D268" s="42"/>
      <c r="E268" s="42"/>
      <c r="F268" s="44"/>
      <c r="G268" s="42"/>
      <c r="H268" s="44"/>
      <c r="I268" s="42"/>
      <c r="J268" s="42"/>
      <c r="K268" s="75"/>
      <c r="L268" s="42"/>
    </row>
    <row r="269" spans="1:12" ht="17.100000000000001" customHeight="1">
      <c r="A269" s="42"/>
      <c r="B269" s="202"/>
      <c r="C269" s="44"/>
      <c r="D269" s="42"/>
      <c r="E269" s="42"/>
      <c r="F269" s="44"/>
      <c r="G269" s="42"/>
      <c r="H269" s="44"/>
      <c r="I269" s="42"/>
      <c r="J269" s="42"/>
      <c r="K269" s="75"/>
      <c r="L269" s="42"/>
    </row>
    <row r="270" spans="1:12" ht="17.100000000000001" customHeight="1">
      <c r="A270" s="42"/>
      <c r="B270" s="202"/>
      <c r="C270" s="44"/>
      <c r="D270" s="42"/>
      <c r="E270" s="42"/>
      <c r="F270" s="44"/>
      <c r="G270" s="42"/>
      <c r="H270" s="44"/>
      <c r="I270" s="42"/>
      <c r="J270" s="42"/>
      <c r="K270" s="75"/>
      <c r="L270" s="42"/>
    </row>
    <row r="271" spans="1:12" ht="17.100000000000001" customHeight="1">
      <c r="A271" s="42"/>
      <c r="B271" s="202"/>
      <c r="C271" s="44"/>
      <c r="D271" s="42"/>
      <c r="E271" s="42"/>
      <c r="F271" s="44"/>
      <c r="G271" s="42"/>
      <c r="H271" s="44"/>
      <c r="I271" s="42"/>
      <c r="J271" s="42"/>
      <c r="K271" s="75"/>
      <c r="L271" s="42"/>
    </row>
    <row r="272" spans="1:12" ht="17.100000000000001" customHeight="1">
      <c r="A272" s="42"/>
      <c r="B272" s="202"/>
      <c r="C272" s="44"/>
      <c r="D272" s="42"/>
      <c r="E272" s="42"/>
      <c r="F272" s="44"/>
      <c r="G272" s="42"/>
      <c r="H272" s="44"/>
      <c r="I272" s="42"/>
      <c r="J272" s="42"/>
      <c r="K272" s="75"/>
      <c r="L272" s="42"/>
    </row>
    <row r="273" spans="1:12" ht="17.100000000000001" customHeight="1">
      <c r="A273" s="42"/>
      <c r="B273" s="202"/>
      <c r="C273" s="44"/>
      <c r="D273" s="42"/>
      <c r="E273" s="42"/>
      <c r="F273" s="44"/>
      <c r="G273" s="42"/>
      <c r="H273" s="44"/>
      <c r="I273" s="42"/>
      <c r="J273" s="42"/>
      <c r="K273" s="75"/>
      <c r="L273" s="42"/>
    </row>
    <row r="274" spans="1:12" ht="17.100000000000001" customHeight="1">
      <c r="A274" s="42"/>
      <c r="B274" s="202"/>
      <c r="C274" s="44"/>
      <c r="D274" s="42"/>
      <c r="E274" s="42"/>
      <c r="F274" s="44"/>
      <c r="G274" s="42"/>
      <c r="H274" s="44"/>
      <c r="I274" s="42"/>
      <c r="J274" s="42"/>
      <c r="K274" s="75"/>
      <c r="L274" s="42"/>
    </row>
    <row r="275" spans="1:12" ht="17.100000000000001" customHeight="1">
      <c r="A275" s="42"/>
      <c r="B275" s="202"/>
      <c r="C275" s="44"/>
      <c r="D275" s="42"/>
      <c r="E275" s="42"/>
      <c r="F275" s="44"/>
      <c r="G275" s="42"/>
      <c r="H275" s="44"/>
      <c r="I275" s="42"/>
      <c r="J275" s="42"/>
      <c r="K275" s="75"/>
      <c r="L275" s="42"/>
    </row>
    <row r="276" spans="1:12" ht="17.100000000000001" customHeight="1">
      <c r="A276" s="42"/>
      <c r="B276" s="202"/>
      <c r="C276" s="44"/>
      <c r="D276" s="42"/>
      <c r="E276" s="42"/>
      <c r="F276" s="44"/>
      <c r="G276" s="42"/>
      <c r="H276" s="44"/>
      <c r="I276" s="42"/>
      <c r="J276" s="42"/>
      <c r="K276" s="75"/>
      <c r="L276" s="42"/>
    </row>
    <row r="277" spans="1:12" ht="17.100000000000001" customHeight="1">
      <c r="A277" s="42"/>
      <c r="B277" s="202"/>
      <c r="C277" s="44"/>
      <c r="D277" s="42"/>
      <c r="E277" s="42"/>
      <c r="F277" s="44"/>
      <c r="G277" s="42"/>
      <c r="H277" s="44"/>
      <c r="I277" s="42"/>
      <c r="J277" s="42"/>
      <c r="K277" s="75"/>
      <c r="L277" s="42"/>
    </row>
    <row r="278" spans="1:12" ht="17.100000000000001" customHeight="1">
      <c r="A278" s="42"/>
      <c r="B278" s="202"/>
      <c r="C278" s="44"/>
      <c r="D278" s="42"/>
      <c r="E278" s="42"/>
      <c r="F278" s="44"/>
      <c r="G278" s="42"/>
      <c r="H278" s="44"/>
      <c r="I278" s="42"/>
      <c r="J278" s="42"/>
      <c r="K278" s="75"/>
      <c r="L278" s="42"/>
    </row>
    <row r="279" spans="1:12" ht="17.100000000000001" customHeight="1">
      <c r="A279" s="42"/>
      <c r="B279" s="202"/>
      <c r="C279" s="44"/>
      <c r="D279" s="42"/>
      <c r="E279" s="42"/>
      <c r="F279" s="44"/>
      <c r="G279" s="42"/>
      <c r="H279" s="44"/>
      <c r="I279" s="42"/>
      <c r="J279" s="42"/>
      <c r="K279" s="75"/>
      <c r="L279" s="42"/>
    </row>
    <row r="280" spans="1:12" ht="17.100000000000001" customHeight="1">
      <c r="A280" s="42"/>
      <c r="B280" s="202"/>
      <c r="C280" s="44"/>
      <c r="D280" s="42"/>
      <c r="E280" s="42"/>
      <c r="F280" s="44"/>
      <c r="G280" s="42"/>
      <c r="H280" s="44"/>
      <c r="I280" s="42"/>
      <c r="J280" s="42"/>
      <c r="K280" s="75"/>
      <c r="L280" s="42"/>
    </row>
    <row r="281" spans="1:12" ht="17.100000000000001" customHeight="1">
      <c r="A281" s="42"/>
      <c r="B281" s="202"/>
      <c r="C281" s="44"/>
      <c r="D281" s="42"/>
      <c r="E281" s="42"/>
      <c r="F281" s="44"/>
      <c r="G281" s="42"/>
      <c r="H281" s="44"/>
      <c r="I281" s="42"/>
      <c r="J281" s="42"/>
      <c r="K281" s="75"/>
      <c r="L281" s="42"/>
    </row>
    <row r="282" spans="1:12" ht="17.100000000000001" customHeight="1">
      <c r="A282" s="42"/>
      <c r="B282" s="202"/>
      <c r="C282" s="44"/>
      <c r="D282" s="42"/>
      <c r="E282" s="42"/>
      <c r="F282" s="44"/>
      <c r="G282" s="42"/>
      <c r="H282" s="44"/>
      <c r="I282" s="42"/>
      <c r="J282" s="42"/>
      <c r="K282" s="75"/>
      <c r="L282" s="42"/>
    </row>
    <row r="283" spans="1:12" ht="17.100000000000001" customHeight="1">
      <c r="A283" s="42"/>
      <c r="B283" s="202"/>
      <c r="C283" s="44"/>
      <c r="D283" s="42"/>
      <c r="E283" s="42"/>
      <c r="F283" s="44"/>
      <c r="G283" s="42"/>
      <c r="H283" s="44"/>
      <c r="I283" s="42"/>
      <c r="J283" s="42"/>
      <c r="K283" s="75"/>
      <c r="L283" s="42"/>
    </row>
    <row r="284" spans="1:12" ht="17.100000000000001" customHeight="1">
      <c r="A284" s="42"/>
      <c r="B284" s="202"/>
      <c r="C284" s="44"/>
      <c r="D284" s="42"/>
      <c r="E284" s="42"/>
      <c r="F284" s="44"/>
      <c r="G284" s="42"/>
      <c r="H284" s="44"/>
      <c r="I284" s="42"/>
      <c r="J284" s="42"/>
      <c r="K284" s="75"/>
      <c r="L284" s="42"/>
    </row>
    <row r="285" spans="1:12" ht="17.100000000000001" customHeight="1">
      <c r="A285" s="42"/>
      <c r="B285" s="202"/>
      <c r="C285" s="44"/>
      <c r="D285" s="42"/>
      <c r="E285" s="42"/>
      <c r="F285" s="44"/>
      <c r="G285" s="42"/>
      <c r="H285" s="44"/>
      <c r="I285" s="42"/>
      <c r="J285" s="42"/>
      <c r="K285" s="75"/>
      <c r="L285" s="42"/>
    </row>
    <row r="286" spans="1:12" ht="17.100000000000001" customHeight="1">
      <c r="A286" s="42"/>
      <c r="B286" s="202"/>
      <c r="C286" s="44"/>
      <c r="D286" s="42"/>
      <c r="E286" s="42"/>
      <c r="F286" s="44"/>
      <c r="G286" s="42"/>
      <c r="H286" s="44"/>
      <c r="I286" s="42"/>
      <c r="J286" s="42"/>
      <c r="K286" s="75"/>
      <c r="L286" s="42"/>
    </row>
    <row r="287" spans="1:12" ht="17.100000000000001" customHeight="1">
      <c r="A287" s="42"/>
      <c r="B287" s="202"/>
      <c r="C287" s="44"/>
      <c r="D287" s="42"/>
      <c r="E287" s="42"/>
      <c r="F287" s="44"/>
      <c r="G287" s="42"/>
      <c r="H287" s="44"/>
      <c r="I287" s="42"/>
      <c r="J287" s="42"/>
      <c r="K287" s="75"/>
      <c r="L287" s="42"/>
    </row>
    <row r="288" spans="1:12" ht="17.100000000000001" customHeight="1">
      <c r="A288" s="42"/>
      <c r="B288" s="202"/>
      <c r="C288" s="44"/>
      <c r="D288" s="42"/>
      <c r="E288" s="42"/>
      <c r="F288" s="44"/>
      <c r="G288" s="42"/>
      <c r="H288" s="44"/>
      <c r="I288" s="42"/>
      <c r="J288" s="42"/>
      <c r="K288" s="75"/>
      <c r="L288" s="42"/>
    </row>
    <row r="289" spans="1:12" ht="17.100000000000001" customHeight="1">
      <c r="A289" s="42"/>
      <c r="B289" s="202"/>
      <c r="C289" s="44"/>
      <c r="D289" s="42"/>
      <c r="E289" s="42"/>
      <c r="F289" s="44"/>
      <c r="G289" s="42"/>
      <c r="H289" s="44"/>
      <c r="I289" s="42"/>
      <c r="J289" s="42"/>
      <c r="K289" s="75"/>
      <c r="L289" s="42"/>
    </row>
    <row r="290" spans="1:12" ht="17.100000000000001" customHeight="1">
      <c r="A290" s="42"/>
      <c r="B290" s="202"/>
      <c r="C290" s="44"/>
      <c r="D290" s="42"/>
      <c r="E290" s="42"/>
      <c r="F290" s="44"/>
      <c r="G290" s="42"/>
      <c r="H290" s="44"/>
      <c r="I290" s="42"/>
      <c r="J290" s="42"/>
      <c r="K290" s="75"/>
      <c r="L290" s="42"/>
    </row>
    <row r="291" spans="1:12" ht="17.100000000000001" customHeight="1">
      <c r="A291" s="42"/>
      <c r="B291" s="202"/>
      <c r="C291" s="44"/>
      <c r="D291" s="42"/>
      <c r="E291" s="42"/>
      <c r="F291" s="44"/>
      <c r="G291" s="42"/>
      <c r="H291" s="44"/>
      <c r="I291" s="42"/>
      <c r="J291" s="42"/>
      <c r="K291" s="75"/>
      <c r="L291" s="42"/>
    </row>
    <row r="292" spans="1:12" ht="17.100000000000001" customHeight="1">
      <c r="A292" s="42"/>
      <c r="B292" s="202"/>
      <c r="C292" s="44"/>
      <c r="D292" s="42"/>
      <c r="E292" s="42"/>
      <c r="F292" s="44"/>
      <c r="G292" s="42"/>
      <c r="H292" s="44"/>
      <c r="I292" s="42"/>
      <c r="J292" s="42"/>
      <c r="K292" s="75"/>
      <c r="L292" s="42"/>
    </row>
    <row r="293" spans="1:12" ht="17.100000000000001" customHeight="1">
      <c r="A293" s="42"/>
      <c r="B293" s="202"/>
      <c r="C293" s="44"/>
      <c r="D293" s="42"/>
      <c r="E293" s="42"/>
      <c r="F293" s="44"/>
      <c r="G293" s="42"/>
      <c r="H293" s="44"/>
      <c r="I293" s="42"/>
      <c r="J293" s="42"/>
      <c r="K293" s="75"/>
      <c r="L293" s="42"/>
    </row>
    <row r="294" spans="1:12" ht="17.100000000000001" customHeight="1">
      <c r="A294" s="42"/>
      <c r="B294" s="202"/>
      <c r="C294" s="44"/>
      <c r="D294" s="42"/>
      <c r="E294" s="42"/>
      <c r="F294" s="44"/>
      <c r="G294" s="42"/>
      <c r="H294" s="44"/>
      <c r="I294" s="42"/>
      <c r="J294" s="42"/>
      <c r="K294" s="75"/>
      <c r="L294" s="42"/>
    </row>
    <row r="295" spans="1:12" ht="17.100000000000001" customHeight="1">
      <c r="A295" s="42"/>
      <c r="B295" s="202"/>
      <c r="C295" s="44"/>
      <c r="D295" s="42"/>
      <c r="E295" s="42"/>
      <c r="F295" s="44"/>
      <c r="G295" s="42"/>
      <c r="H295" s="44"/>
      <c r="I295" s="42"/>
      <c r="J295" s="42"/>
      <c r="K295" s="75"/>
      <c r="L295" s="42"/>
    </row>
    <row r="296" spans="1:12" ht="17.100000000000001" customHeight="1">
      <c r="A296" s="42"/>
      <c r="B296" s="202"/>
      <c r="C296" s="44"/>
      <c r="D296" s="42"/>
      <c r="E296" s="42"/>
      <c r="F296" s="44"/>
      <c r="G296" s="42"/>
      <c r="H296" s="44"/>
      <c r="I296" s="42"/>
      <c r="J296" s="42"/>
      <c r="K296" s="75"/>
      <c r="L296" s="42"/>
    </row>
    <row r="297" spans="1:12" ht="17.100000000000001" customHeight="1">
      <c r="A297" s="42"/>
      <c r="B297" s="202"/>
      <c r="C297" s="44"/>
      <c r="D297" s="42"/>
      <c r="E297" s="42"/>
      <c r="F297" s="44"/>
      <c r="G297" s="42"/>
      <c r="H297" s="44"/>
      <c r="I297" s="42"/>
      <c r="J297" s="42"/>
      <c r="K297" s="75"/>
      <c r="L297" s="42"/>
    </row>
    <row r="298" spans="1:12" ht="17.100000000000001" customHeight="1">
      <c r="A298" s="42"/>
      <c r="B298" s="202"/>
      <c r="C298" s="44"/>
      <c r="D298" s="42"/>
      <c r="E298" s="42"/>
      <c r="F298" s="44"/>
      <c r="G298" s="42"/>
      <c r="H298" s="44"/>
      <c r="I298" s="42"/>
      <c r="J298" s="42"/>
      <c r="K298" s="75"/>
      <c r="L298" s="42"/>
    </row>
    <row r="299" spans="1:12" ht="17.100000000000001" customHeight="1">
      <c r="A299" s="42"/>
      <c r="B299" s="202"/>
      <c r="C299" s="44"/>
      <c r="D299" s="42"/>
      <c r="E299" s="42"/>
      <c r="F299" s="44"/>
      <c r="G299" s="42"/>
      <c r="H299" s="44"/>
      <c r="I299" s="42"/>
      <c r="J299" s="42"/>
      <c r="K299" s="75"/>
      <c r="L299" s="42"/>
    </row>
    <row r="300" spans="1:12" ht="17.100000000000001" customHeight="1">
      <c r="A300" s="42"/>
      <c r="B300" s="202"/>
      <c r="C300" s="44"/>
      <c r="D300" s="42"/>
      <c r="E300" s="42"/>
      <c r="F300" s="44"/>
      <c r="G300" s="42"/>
      <c r="H300" s="44"/>
      <c r="I300" s="42"/>
      <c r="J300" s="42"/>
      <c r="K300" s="75"/>
      <c r="L300" s="42"/>
    </row>
    <row r="301" spans="1:12" ht="17.100000000000001" customHeight="1">
      <c r="A301" s="42"/>
      <c r="B301" s="202"/>
      <c r="C301" s="44"/>
      <c r="D301" s="42"/>
      <c r="E301" s="42"/>
      <c r="F301" s="44"/>
      <c r="G301" s="42"/>
      <c r="H301" s="44"/>
      <c r="I301" s="42"/>
      <c r="J301" s="42"/>
      <c r="K301" s="75"/>
      <c r="L301" s="42"/>
    </row>
    <row r="302" spans="1:12" ht="17.100000000000001" customHeight="1">
      <c r="A302" s="42"/>
      <c r="B302" s="202"/>
      <c r="C302" s="44"/>
      <c r="D302" s="42"/>
      <c r="E302" s="42"/>
      <c r="F302" s="44"/>
      <c r="G302" s="42"/>
      <c r="H302" s="44"/>
      <c r="I302" s="42"/>
      <c r="J302" s="42"/>
      <c r="K302" s="75"/>
      <c r="L302" s="42"/>
    </row>
    <row r="303" spans="1:12" ht="17.100000000000001" customHeight="1">
      <c r="A303" s="42"/>
      <c r="B303" s="202"/>
      <c r="C303" s="44"/>
      <c r="D303" s="42"/>
      <c r="E303" s="42"/>
      <c r="F303" s="44"/>
      <c r="G303" s="42"/>
      <c r="H303" s="44"/>
      <c r="I303" s="42"/>
      <c r="J303" s="42"/>
      <c r="K303" s="75"/>
      <c r="L303" s="42"/>
    </row>
    <row r="304" spans="1:12" ht="17.100000000000001" customHeight="1">
      <c r="A304" s="42"/>
      <c r="B304" s="202"/>
      <c r="C304" s="44"/>
      <c r="D304" s="42"/>
      <c r="E304" s="42"/>
      <c r="F304" s="44"/>
      <c r="G304" s="42"/>
      <c r="H304" s="44"/>
      <c r="I304" s="42"/>
      <c r="J304" s="42"/>
      <c r="K304" s="75"/>
      <c r="L304" s="42"/>
    </row>
    <row r="305" spans="1:12" ht="17.100000000000001" customHeight="1">
      <c r="A305" s="42"/>
      <c r="B305" s="202"/>
      <c r="C305" s="44"/>
      <c r="D305" s="42"/>
      <c r="E305" s="42"/>
      <c r="F305" s="44"/>
      <c r="G305" s="42"/>
      <c r="H305" s="44"/>
      <c r="I305" s="42"/>
      <c r="J305" s="42"/>
      <c r="K305" s="75"/>
      <c r="L305" s="42"/>
    </row>
    <row r="306" spans="1:12" ht="17.100000000000001" customHeight="1">
      <c r="A306" s="42"/>
      <c r="B306" s="202"/>
      <c r="C306" s="44"/>
      <c r="D306" s="42"/>
      <c r="E306" s="42"/>
      <c r="F306" s="44"/>
      <c r="G306" s="42"/>
      <c r="H306" s="44"/>
      <c r="I306" s="42"/>
      <c r="J306" s="42"/>
      <c r="K306" s="75"/>
      <c r="L306" s="42"/>
    </row>
    <row r="307" spans="1:12" ht="17.100000000000001" customHeight="1">
      <c r="A307" s="42"/>
      <c r="B307" s="202"/>
      <c r="C307" s="44"/>
      <c r="D307" s="42"/>
      <c r="E307" s="42"/>
      <c r="F307" s="44"/>
      <c r="G307" s="42"/>
      <c r="H307" s="44"/>
      <c r="I307" s="42"/>
      <c r="J307" s="42"/>
      <c r="K307" s="75"/>
      <c r="L307" s="42"/>
    </row>
    <row r="308" spans="1:12" ht="17.100000000000001" customHeight="1">
      <c r="A308" s="42"/>
      <c r="B308" s="202"/>
      <c r="C308" s="44"/>
      <c r="D308" s="42"/>
      <c r="E308" s="42"/>
      <c r="F308" s="44"/>
      <c r="G308" s="42"/>
      <c r="H308" s="44"/>
      <c r="I308" s="42"/>
      <c r="J308" s="42"/>
      <c r="K308" s="75"/>
      <c r="L308" s="42"/>
    </row>
    <row r="309" spans="1:12" ht="17.100000000000001" customHeight="1">
      <c r="A309" s="42"/>
      <c r="B309" s="202"/>
      <c r="C309" s="44"/>
      <c r="D309" s="42"/>
      <c r="E309" s="42"/>
      <c r="F309" s="44"/>
      <c r="G309" s="42"/>
      <c r="H309" s="44"/>
      <c r="I309" s="42"/>
      <c r="J309" s="42"/>
      <c r="K309" s="75"/>
      <c r="L309" s="42"/>
    </row>
    <row r="310" spans="1:12" ht="17.100000000000001" customHeight="1">
      <c r="A310" s="42"/>
      <c r="B310" s="202"/>
      <c r="C310" s="44"/>
      <c r="D310" s="42"/>
      <c r="E310" s="42"/>
      <c r="F310" s="44"/>
      <c r="G310" s="42"/>
      <c r="H310" s="44"/>
      <c r="I310" s="42"/>
      <c r="J310" s="42"/>
      <c r="K310" s="75"/>
      <c r="L310" s="42"/>
    </row>
    <row r="311" spans="1:12" ht="17.100000000000001" customHeight="1">
      <c r="A311" s="42"/>
      <c r="B311" s="202"/>
      <c r="C311" s="44"/>
      <c r="D311" s="42"/>
      <c r="E311" s="42"/>
      <c r="F311" s="44"/>
      <c r="G311" s="42"/>
      <c r="H311" s="44"/>
      <c r="I311" s="42"/>
      <c r="J311" s="42"/>
      <c r="K311" s="75"/>
      <c r="L311" s="42"/>
    </row>
    <row r="312" spans="1:12" ht="17.100000000000001" customHeight="1">
      <c r="A312" s="42"/>
      <c r="B312" s="202"/>
      <c r="C312" s="44"/>
      <c r="D312" s="42"/>
      <c r="E312" s="42"/>
      <c r="F312" s="44"/>
      <c r="G312" s="42"/>
      <c r="H312" s="44"/>
      <c r="I312" s="42"/>
      <c r="J312" s="42"/>
      <c r="K312" s="75"/>
      <c r="L312" s="42"/>
    </row>
    <row r="313" spans="1:12" ht="17.100000000000001" customHeight="1">
      <c r="A313" s="42"/>
      <c r="B313" s="202"/>
      <c r="C313" s="44"/>
      <c r="D313" s="42"/>
      <c r="E313" s="42"/>
      <c r="F313" s="44"/>
      <c r="G313" s="42"/>
      <c r="H313" s="44"/>
      <c r="I313" s="42"/>
      <c r="J313" s="42"/>
      <c r="K313" s="75"/>
      <c r="L313" s="42"/>
    </row>
    <row r="314" spans="1:12" ht="17.100000000000001" customHeight="1">
      <c r="A314" s="42"/>
      <c r="B314" s="202"/>
      <c r="C314" s="44"/>
      <c r="D314" s="42"/>
      <c r="E314" s="42"/>
      <c r="F314" s="44"/>
      <c r="G314" s="42"/>
      <c r="H314" s="44"/>
      <c r="I314" s="42"/>
      <c r="J314" s="42"/>
      <c r="K314" s="75"/>
      <c r="L314" s="42"/>
    </row>
    <row r="315" spans="1:12" ht="17.100000000000001" customHeight="1">
      <c r="A315" s="42"/>
      <c r="B315" s="202"/>
      <c r="C315" s="44"/>
      <c r="D315" s="42"/>
      <c r="E315" s="42"/>
      <c r="F315" s="44"/>
      <c r="G315" s="42"/>
      <c r="H315" s="44"/>
      <c r="I315" s="42"/>
      <c r="J315" s="42"/>
      <c r="K315" s="75"/>
      <c r="L315" s="42"/>
    </row>
    <row r="316" spans="1:12" ht="17.100000000000001" customHeight="1">
      <c r="A316" s="42"/>
      <c r="B316" s="202"/>
      <c r="C316" s="44"/>
      <c r="D316" s="42"/>
      <c r="E316" s="42"/>
      <c r="F316" s="44"/>
      <c r="G316" s="42"/>
      <c r="H316" s="44"/>
      <c r="I316" s="42"/>
      <c r="J316" s="42"/>
      <c r="K316" s="75"/>
      <c r="L316" s="42"/>
    </row>
    <row r="317" spans="1:12" ht="17.100000000000001" customHeight="1">
      <c r="A317" s="42"/>
      <c r="B317" s="202"/>
      <c r="C317" s="44"/>
      <c r="D317" s="42"/>
      <c r="E317" s="42"/>
      <c r="F317" s="44"/>
      <c r="G317" s="42"/>
      <c r="H317" s="44"/>
      <c r="I317" s="42"/>
      <c r="J317" s="42"/>
      <c r="K317" s="75"/>
      <c r="L317" s="42"/>
    </row>
    <row r="318" spans="1:12" ht="17.100000000000001" customHeight="1">
      <c r="A318" s="42"/>
      <c r="B318" s="202"/>
      <c r="C318" s="44"/>
      <c r="D318" s="42"/>
      <c r="E318" s="42"/>
      <c r="F318" s="44"/>
      <c r="G318" s="42"/>
      <c r="H318" s="44"/>
      <c r="I318" s="42"/>
      <c r="J318" s="42"/>
      <c r="K318" s="75"/>
      <c r="L318" s="42"/>
    </row>
    <row r="319" spans="1:12" ht="17.100000000000001" customHeight="1">
      <c r="A319" s="42"/>
      <c r="B319" s="202"/>
      <c r="C319" s="44"/>
      <c r="D319" s="42"/>
      <c r="E319" s="42"/>
      <c r="F319" s="44"/>
      <c r="G319" s="42"/>
      <c r="H319" s="44"/>
      <c r="I319" s="42"/>
      <c r="J319" s="42"/>
      <c r="K319" s="75"/>
      <c r="L319" s="42"/>
    </row>
    <row r="320" spans="1:12" ht="17.100000000000001" customHeight="1">
      <c r="A320" s="42"/>
      <c r="B320" s="202"/>
      <c r="C320" s="44"/>
      <c r="D320" s="42"/>
      <c r="E320" s="42"/>
      <c r="F320" s="44"/>
      <c r="G320" s="42"/>
      <c r="H320" s="44"/>
      <c r="I320" s="42"/>
      <c r="J320" s="42"/>
      <c r="K320" s="75"/>
      <c r="L320" s="42"/>
    </row>
    <row r="321" spans="1:12" ht="17.100000000000001" customHeight="1">
      <c r="A321" s="42"/>
      <c r="B321" s="202"/>
      <c r="C321" s="44"/>
      <c r="D321" s="42"/>
      <c r="E321" s="42"/>
      <c r="F321" s="44"/>
      <c r="G321" s="42"/>
      <c r="H321" s="44"/>
      <c r="I321" s="42"/>
      <c r="J321" s="42"/>
      <c r="K321" s="75"/>
      <c r="L321" s="42"/>
    </row>
    <row r="322" spans="1:12" ht="17.100000000000001" customHeight="1">
      <c r="A322" s="42"/>
      <c r="B322" s="202"/>
      <c r="C322" s="44"/>
      <c r="D322" s="42"/>
      <c r="E322" s="42"/>
      <c r="F322" s="44"/>
      <c r="G322" s="42"/>
      <c r="H322" s="44"/>
      <c r="I322" s="42"/>
      <c r="J322" s="42"/>
      <c r="K322" s="75"/>
      <c r="L322" s="42"/>
    </row>
    <row r="323" spans="1:12" ht="17.100000000000001" customHeight="1">
      <c r="A323" s="42"/>
      <c r="B323" s="202"/>
      <c r="C323" s="44"/>
      <c r="D323" s="42"/>
      <c r="E323" s="42"/>
      <c r="F323" s="44"/>
      <c r="G323" s="42"/>
      <c r="H323" s="44"/>
      <c r="I323" s="42"/>
      <c r="J323" s="42"/>
      <c r="K323" s="75"/>
      <c r="L323" s="42"/>
    </row>
    <row r="324" spans="1:12" ht="17.100000000000001" customHeight="1">
      <c r="A324" s="42"/>
      <c r="B324" s="202"/>
      <c r="C324" s="44"/>
      <c r="D324" s="42"/>
      <c r="E324" s="42"/>
      <c r="F324" s="44"/>
      <c r="G324" s="42"/>
      <c r="H324" s="44"/>
      <c r="I324" s="42"/>
      <c r="J324" s="42"/>
      <c r="K324" s="75"/>
      <c r="L324" s="42"/>
    </row>
    <row r="325" spans="1:12" ht="17.100000000000001" customHeight="1">
      <c r="A325" s="42"/>
      <c r="B325" s="202"/>
      <c r="C325" s="44"/>
      <c r="D325" s="42"/>
      <c r="E325" s="42"/>
      <c r="F325" s="44"/>
      <c r="G325" s="42"/>
      <c r="H325" s="44"/>
      <c r="I325" s="42"/>
      <c r="J325" s="42"/>
      <c r="K325" s="75"/>
      <c r="L325" s="42"/>
    </row>
    <row r="326" spans="1:12" ht="17.100000000000001" customHeight="1">
      <c r="A326" s="42"/>
      <c r="B326" s="202"/>
      <c r="C326" s="44"/>
      <c r="D326" s="42"/>
      <c r="E326" s="42"/>
      <c r="F326" s="44"/>
      <c r="G326" s="42"/>
      <c r="H326" s="44"/>
      <c r="I326" s="42"/>
      <c r="J326" s="42"/>
      <c r="K326" s="75"/>
      <c r="L326" s="42"/>
    </row>
    <row r="327" spans="1:12" ht="17.100000000000001" customHeight="1">
      <c r="A327" s="42"/>
      <c r="B327" s="202"/>
      <c r="C327" s="44"/>
      <c r="D327" s="42"/>
      <c r="E327" s="42"/>
      <c r="F327" s="44"/>
      <c r="G327" s="42"/>
      <c r="H327" s="44"/>
      <c r="I327" s="42"/>
      <c r="J327" s="42"/>
      <c r="K327" s="75"/>
      <c r="L327" s="42"/>
    </row>
    <row r="328" spans="1:12" ht="17.100000000000001" customHeight="1">
      <c r="A328" s="42"/>
      <c r="B328" s="202"/>
      <c r="C328" s="44"/>
      <c r="D328" s="42"/>
      <c r="E328" s="42"/>
      <c r="F328" s="44"/>
      <c r="G328" s="42"/>
      <c r="H328" s="44"/>
      <c r="I328" s="42"/>
      <c r="J328" s="42"/>
      <c r="K328" s="75"/>
      <c r="L328" s="42"/>
    </row>
    <row r="329" spans="1:12" ht="17.100000000000001" customHeight="1">
      <c r="A329" s="42"/>
      <c r="B329" s="202"/>
      <c r="C329" s="44"/>
      <c r="D329" s="42"/>
      <c r="E329" s="42"/>
      <c r="F329" s="44"/>
      <c r="G329" s="42"/>
      <c r="H329" s="44"/>
      <c r="I329" s="42"/>
      <c r="J329" s="42"/>
      <c r="K329" s="75"/>
      <c r="L329" s="42"/>
    </row>
    <row r="330" spans="1:12" ht="17.100000000000001" customHeight="1">
      <c r="A330" s="42"/>
      <c r="B330" s="202"/>
      <c r="C330" s="44"/>
      <c r="D330" s="42"/>
      <c r="E330" s="42"/>
      <c r="F330" s="44"/>
      <c r="G330" s="42"/>
      <c r="H330" s="44"/>
      <c r="I330" s="42"/>
      <c r="J330" s="42"/>
      <c r="K330" s="75"/>
      <c r="L330" s="42"/>
    </row>
    <row r="331" spans="1:12" ht="17.100000000000001" customHeight="1">
      <c r="A331" s="42"/>
      <c r="B331" s="202"/>
      <c r="C331" s="44"/>
      <c r="D331" s="42"/>
      <c r="E331" s="42"/>
      <c r="F331" s="44"/>
      <c r="G331" s="42"/>
      <c r="H331" s="44"/>
      <c r="I331" s="42"/>
      <c r="J331" s="42"/>
      <c r="K331" s="75"/>
      <c r="L331" s="42"/>
    </row>
    <row r="332" spans="1:12" ht="17.100000000000001" customHeight="1">
      <c r="A332" s="42"/>
      <c r="B332" s="202"/>
      <c r="C332" s="44"/>
      <c r="D332" s="42"/>
      <c r="E332" s="42"/>
      <c r="F332" s="44"/>
      <c r="G332" s="42"/>
      <c r="H332" s="44"/>
      <c r="I332" s="42"/>
      <c r="J332" s="42"/>
      <c r="K332" s="75"/>
      <c r="L332" s="42"/>
    </row>
    <row r="333" spans="1:12" ht="17.100000000000001" customHeight="1">
      <c r="A333" s="42"/>
      <c r="B333" s="202"/>
      <c r="C333" s="44"/>
      <c r="D333" s="42"/>
      <c r="E333" s="42"/>
      <c r="F333" s="44"/>
      <c r="G333" s="42"/>
      <c r="H333" s="44"/>
      <c r="I333" s="42"/>
      <c r="J333" s="42"/>
      <c r="K333" s="75"/>
      <c r="L333" s="42"/>
    </row>
    <row r="334" spans="1:12" ht="17.100000000000001" customHeight="1">
      <c r="A334" s="42"/>
      <c r="B334" s="202"/>
      <c r="C334" s="44"/>
      <c r="D334" s="42"/>
      <c r="E334" s="42"/>
      <c r="F334" s="44"/>
      <c r="G334" s="42"/>
      <c r="H334" s="44"/>
      <c r="I334" s="42"/>
      <c r="J334" s="42"/>
      <c r="K334" s="75"/>
      <c r="L334" s="42"/>
    </row>
    <row r="335" spans="1:12" ht="17.100000000000001" customHeight="1">
      <c r="A335" s="42"/>
      <c r="B335" s="202"/>
      <c r="C335" s="44"/>
      <c r="D335" s="42"/>
      <c r="E335" s="42"/>
      <c r="F335" s="44"/>
      <c r="G335" s="42"/>
      <c r="H335" s="44"/>
      <c r="I335" s="42"/>
      <c r="J335" s="42"/>
      <c r="K335" s="75"/>
      <c r="L335" s="42"/>
    </row>
    <row r="336" spans="1:12" ht="17.100000000000001" customHeight="1">
      <c r="A336" s="42"/>
      <c r="B336" s="202"/>
      <c r="C336" s="44"/>
      <c r="D336" s="42"/>
      <c r="E336" s="42"/>
      <c r="F336" s="44"/>
      <c r="G336" s="42"/>
      <c r="H336" s="44"/>
      <c r="I336" s="42"/>
      <c r="J336" s="42"/>
      <c r="K336" s="75"/>
      <c r="L336" s="42"/>
    </row>
    <row r="337" spans="1:12" ht="17.100000000000001" customHeight="1">
      <c r="A337" s="42"/>
      <c r="B337" s="202"/>
      <c r="C337" s="44"/>
      <c r="D337" s="42"/>
      <c r="E337" s="42"/>
      <c r="F337" s="44"/>
      <c r="G337" s="42"/>
      <c r="H337" s="44"/>
      <c r="I337" s="42"/>
      <c r="J337" s="42"/>
      <c r="K337" s="75"/>
      <c r="L337" s="42"/>
    </row>
    <row r="338" spans="1:12" ht="17.100000000000001" customHeight="1">
      <c r="A338" s="42"/>
      <c r="B338" s="202"/>
      <c r="C338" s="44"/>
      <c r="D338" s="42"/>
      <c r="E338" s="42"/>
      <c r="F338" s="44"/>
      <c r="G338" s="42"/>
      <c r="H338" s="44"/>
      <c r="I338" s="42"/>
      <c r="J338" s="42"/>
      <c r="K338" s="75"/>
      <c r="L338" s="42"/>
    </row>
    <row r="339" spans="1:12" ht="17.100000000000001" customHeight="1">
      <c r="A339" s="42"/>
      <c r="B339" s="202"/>
      <c r="C339" s="44"/>
      <c r="D339" s="42"/>
      <c r="E339" s="42"/>
      <c r="F339" s="44"/>
      <c r="G339" s="42"/>
      <c r="H339" s="44"/>
      <c r="I339" s="42"/>
      <c r="J339" s="42"/>
      <c r="K339" s="75"/>
      <c r="L339" s="42"/>
    </row>
    <row r="340" spans="1:12" ht="17.100000000000001" customHeight="1">
      <c r="A340" s="42"/>
      <c r="B340" s="202"/>
      <c r="C340" s="44"/>
      <c r="D340" s="42"/>
      <c r="E340" s="42"/>
      <c r="F340" s="44"/>
      <c r="G340" s="42"/>
      <c r="H340" s="44"/>
      <c r="I340" s="42"/>
      <c r="J340" s="42"/>
      <c r="K340" s="75"/>
      <c r="L340" s="42"/>
    </row>
    <row r="341" spans="1:12" ht="17.100000000000001" customHeight="1">
      <c r="A341" s="42"/>
      <c r="B341" s="202"/>
      <c r="C341" s="44"/>
      <c r="D341" s="42"/>
      <c r="E341" s="42"/>
      <c r="F341" s="44"/>
      <c r="G341" s="42"/>
      <c r="H341" s="44"/>
      <c r="I341" s="42"/>
      <c r="J341" s="42"/>
      <c r="K341" s="75"/>
      <c r="L341" s="42"/>
    </row>
    <row r="342" spans="1:12" ht="17.100000000000001" customHeight="1">
      <c r="A342" s="42"/>
      <c r="B342" s="202"/>
      <c r="C342" s="44"/>
      <c r="D342" s="42"/>
      <c r="E342" s="42"/>
      <c r="F342" s="44"/>
      <c r="G342" s="42"/>
      <c r="H342" s="44"/>
      <c r="I342" s="42"/>
      <c r="J342" s="42"/>
      <c r="K342" s="75"/>
      <c r="L342" s="42"/>
    </row>
    <row r="343" spans="1:12" ht="17.100000000000001" customHeight="1">
      <c r="A343" s="42"/>
      <c r="B343" s="202"/>
      <c r="C343" s="44"/>
      <c r="D343" s="42"/>
      <c r="E343" s="42"/>
      <c r="F343" s="44"/>
      <c r="G343" s="42"/>
      <c r="H343" s="44"/>
      <c r="I343" s="42"/>
      <c r="J343" s="42"/>
      <c r="K343" s="75"/>
      <c r="L343" s="42"/>
    </row>
    <row r="344" spans="1:12" ht="17.100000000000001" customHeight="1">
      <c r="A344" s="42"/>
      <c r="B344" s="202"/>
      <c r="C344" s="44"/>
      <c r="D344" s="42"/>
      <c r="E344" s="42"/>
      <c r="F344" s="44"/>
      <c r="G344" s="42"/>
      <c r="H344" s="44"/>
      <c r="I344" s="42"/>
      <c r="J344" s="42"/>
      <c r="K344" s="75"/>
      <c r="L344" s="42"/>
    </row>
    <row r="345" spans="1:12" ht="17.100000000000001" customHeight="1">
      <c r="A345" s="42"/>
      <c r="B345" s="202"/>
      <c r="C345" s="44"/>
      <c r="D345" s="42"/>
      <c r="E345" s="42"/>
      <c r="F345" s="44"/>
      <c r="G345" s="42"/>
      <c r="H345" s="44"/>
      <c r="I345" s="42"/>
      <c r="J345" s="42"/>
      <c r="K345" s="75"/>
      <c r="L345" s="42"/>
    </row>
    <row r="346" spans="1:12" ht="17.100000000000001" customHeight="1">
      <c r="A346" s="42"/>
      <c r="B346" s="202"/>
      <c r="C346" s="44"/>
      <c r="D346" s="42"/>
      <c r="E346" s="42"/>
      <c r="F346" s="44"/>
      <c r="G346" s="42"/>
      <c r="H346" s="44"/>
      <c r="I346" s="42"/>
      <c r="J346" s="42"/>
      <c r="K346" s="75"/>
      <c r="L346" s="42"/>
    </row>
    <row r="347" spans="1:12" ht="17.100000000000001" customHeight="1">
      <c r="A347" s="42"/>
      <c r="B347" s="202"/>
      <c r="C347" s="44"/>
      <c r="D347" s="42"/>
      <c r="E347" s="42"/>
      <c r="F347" s="44"/>
      <c r="G347" s="42"/>
      <c r="H347" s="44"/>
      <c r="I347" s="42"/>
      <c r="J347" s="42"/>
      <c r="K347" s="75"/>
      <c r="L347" s="42"/>
    </row>
    <row r="348" spans="1:12" ht="17.100000000000001" customHeight="1">
      <c r="A348" s="42"/>
      <c r="B348" s="202"/>
      <c r="C348" s="44"/>
      <c r="D348" s="42"/>
      <c r="E348" s="42"/>
      <c r="F348" s="44"/>
      <c r="G348" s="42"/>
      <c r="H348" s="44"/>
      <c r="I348" s="42"/>
      <c r="J348" s="42"/>
      <c r="K348" s="75"/>
      <c r="L348" s="42"/>
    </row>
    <row r="349" spans="1:12" ht="17.100000000000001" customHeight="1">
      <c r="A349" s="42"/>
      <c r="B349" s="202"/>
      <c r="C349" s="44"/>
      <c r="D349" s="42"/>
      <c r="E349" s="42"/>
      <c r="F349" s="44"/>
      <c r="G349" s="42"/>
      <c r="H349" s="44"/>
      <c r="I349" s="42"/>
      <c r="J349" s="42"/>
      <c r="K349" s="75"/>
      <c r="L349" s="42"/>
    </row>
    <row r="350" spans="1:12" ht="17.100000000000001" customHeight="1">
      <c r="A350" s="42"/>
      <c r="B350" s="202"/>
      <c r="C350" s="44"/>
      <c r="D350" s="42"/>
      <c r="E350" s="42"/>
      <c r="F350" s="44"/>
      <c r="G350" s="42"/>
      <c r="H350" s="44"/>
      <c r="I350" s="42"/>
      <c r="J350" s="42"/>
      <c r="K350" s="75"/>
      <c r="L350" s="42"/>
    </row>
    <row r="351" spans="1:12" ht="17.100000000000001" customHeight="1">
      <c r="A351" s="42"/>
      <c r="B351" s="202"/>
      <c r="C351" s="44"/>
      <c r="D351" s="42"/>
      <c r="E351" s="42"/>
      <c r="F351" s="44"/>
      <c r="G351" s="42"/>
      <c r="H351" s="44"/>
      <c r="I351" s="42"/>
      <c r="J351" s="42"/>
      <c r="K351" s="75"/>
      <c r="L351" s="42"/>
    </row>
    <row r="352" spans="1:12" ht="17.100000000000001" customHeight="1">
      <c r="A352" s="42"/>
      <c r="B352" s="202"/>
      <c r="C352" s="44"/>
      <c r="D352" s="42"/>
      <c r="E352" s="42"/>
      <c r="F352" s="44"/>
      <c r="G352" s="42"/>
      <c r="H352" s="44"/>
      <c r="I352" s="42"/>
      <c r="J352" s="42"/>
      <c r="K352" s="75"/>
      <c r="L352" s="42"/>
    </row>
    <row r="353" spans="1:12" ht="17.100000000000001" customHeight="1">
      <c r="A353" s="42"/>
      <c r="B353" s="202"/>
      <c r="C353" s="44"/>
      <c r="D353" s="42"/>
      <c r="E353" s="42"/>
      <c r="F353" s="44"/>
      <c r="G353" s="42"/>
      <c r="H353" s="44"/>
      <c r="I353" s="42"/>
      <c r="J353" s="42"/>
      <c r="K353" s="75"/>
      <c r="L353" s="42"/>
    </row>
    <row r="354" spans="1:12" ht="17.100000000000001" customHeight="1">
      <c r="A354" s="42"/>
      <c r="B354" s="202"/>
      <c r="C354" s="44"/>
      <c r="D354" s="42"/>
      <c r="E354" s="42"/>
      <c r="F354" s="44"/>
      <c r="G354" s="42"/>
      <c r="H354" s="44"/>
      <c r="I354" s="42"/>
      <c r="J354" s="42"/>
      <c r="K354" s="75"/>
      <c r="L354" s="42"/>
    </row>
    <row r="355" spans="1:12" ht="17.100000000000001" customHeight="1">
      <c r="A355" s="42"/>
      <c r="B355" s="202"/>
      <c r="C355" s="44"/>
      <c r="D355" s="42"/>
      <c r="E355" s="42"/>
      <c r="F355" s="44"/>
      <c r="G355" s="42"/>
      <c r="H355" s="44"/>
      <c r="I355" s="42"/>
      <c r="J355" s="42"/>
      <c r="K355" s="75"/>
      <c r="L355" s="42"/>
    </row>
    <row r="356" spans="1:12" ht="17.100000000000001" customHeight="1">
      <c r="A356" s="42"/>
      <c r="B356" s="202"/>
      <c r="C356" s="44"/>
      <c r="D356" s="42"/>
      <c r="E356" s="42"/>
      <c r="F356" s="44"/>
      <c r="G356" s="42"/>
      <c r="H356" s="44"/>
      <c r="I356" s="42"/>
      <c r="J356" s="42"/>
      <c r="K356" s="75"/>
      <c r="L356" s="42"/>
    </row>
    <row r="357" spans="1:12" ht="17.100000000000001" customHeight="1">
      <c r="A357" s="42"/>
      <c r="B357" s="202"/>
      <c r="C357" s="44"/>
      <c r="D357" s="42"/>
      <c r="E357" s="42"/>
      <c r="F357" s="44"/>
      <c r="G357" s="42"/>
      <c r="H357" s="44"/>
      <c r="I357" s="42"/>
      <c r="J357" s="42"/>
      <c r="K357" s="75"/>
      <c r="L357" s="42"/>
    </row>
    <row r="358" spans="1:12" ht="17.100000000000001" customHeight="1">
      <c r="A358" s="42"/>
      <c r="B358" s="202"/>
      <c r="C358" s="44"/>
      <c r="D358" s="42"/>
      <c r="E358" s="42"/>
      <c r="F358" s="44"/>
      <c r="G358" s="42"/>
      <c r="H358" s="44"/>
      <c r="I358" s="42"/>
      <c r="J358" s="42"/>
      <c r="K358" s="75"/>
      <c r="L358" s="42"/>
    </row>
    <row r="359" spans="1:12" ht="17.100000000000001" customHeight="1">
      <c r="A359" s="42"/>
      <c r="B359" s="202"/>
      <c r="C359" s="44"/>
      <c r="D359" s="42"/>
      <c r="E359" s="42"/>
      <c r="F359" s="44"/>
      <c r="G359" s="42"/>
      <c r="H359" s="44"/>
      <c r="I359" s="42"/>
      <c r="J359" s="42"/>
      <c r="K359" s="75"/>
      <c r="L359" s="42"/>
    </row>
    <row r="360" spans="1:12" ht="17.100000000000001" customHeight="1">
      <c r="A360" s="42"/>
      <c r="B360" s="202"/>
      <c r="C360" s="44"/>
      <c r="D360" s="42"/>
      <c r="E360" s="42"/>
      <c r="F360" s="44"/>
      <c r="G360" s="42"/>
      <c r="H360" s="44"/>
      <c r="I360" s="42"/>
      <c r="J360" s="42"/>
      <c r="K360" s="75"/>
      <c r="L360" s="42"/>
    </row>
    <row r="361" spans="1:12" ht="17.100000000000001" customHeight="1">
      <c r="A361" s="42"/>
      <c r="B361" s="202"/>
      <c r="C361" s="44"/>
      <c r="D361" s="42"/>
      <c r="E361" s="42"/>
      <c r="F361" s="44"/>
      <c r="G361" s="42"/>
      <c r="H361" s="44"/>
      <c r="I361" s="42"/>
      <c r="J361" s="42"/>
      <c r="K361" s="75"/>
      <c r="L361" s="42"/>
    </row>
    <row r="362" spans="1:12" ht="17.100000000000001" customHeight="1">
      <c r="A362" s="42"/>
      <c r="B362" s="202"/>
      <c r="C362" s="44"/>
      <c r="D362" s="42"/>
      <c r="E362" s="42"/>
      <c r="F362" s="44"/>
      <c r="G362" s="42"/>
      <c r="H362" s="44"/>
      <c r="I362" s="42"/>
      <c r="J362" s="42"/>
      <c r="K362" s="75"/>
      <c r="L362" s="42"/>
    </row>
    <row r="363" spans="1:12" ht="17.100000000000001" customHeight="1">
      <c r="A363" s="42"/>
      <c r="B363" s="202"/>
      <c r="C363" s="44"/>
      <c r="D363" s="42"/>
      <c r="E363" s="42"/>
      <c r="F363" s="44"/>
      <c r="G363" s="42"/>
      <c r="H363" s="44"/>
      <c r="I363" s="42"/>
      <c r="J363" s="42"/>
      <c r="K363" s="75"/>
      <c r="L363" s="42"/>
    </row>
    <row r="364" spans="1:12" ht="17.100000000000001" customHeight="1">
      <c r="A364" s="42"/>
      <c r="B364" s="202"/>
      <c r="C364" s="44"/>
      <c r="D364" s="42"/>
      <c r="E364" s="42"/>
      <c r="F364" s="44"/>
      <c r="G364" s="42"/>
      <c r="H364" s="44"/>
      <c r="I364" s="42"/>
      <c r="J364" s="42"/>
      <c r="K364" s="75"/>
      <c r="L364" s="42"/>
    </row>
    <row r="365" spans="1:12" ht="17.100000000000001" customHeight="1">
      <c r="A365" s="42"/>
      <c r="B365" s="202"/>
      <c r="C365" s="44"/>
      <c r="D365" s="42"/>
      <c r="E365" s="42"/>
      <c r="F365" s="44"/>
      <c r="G365" s="42"/>
      <c r="H365" s="44"/>
      <c r="I365" s="42"/>
      <c r="J365" s="42"/>
      <c r="K365" s="75"/>
      <c r="L365" s="42"/>
    </row>
    <row r="366" spans="1:12" ht="17.100000000000001" customHeight="1">
      <c r="A366" s="42"/>
      <c r="B366" s="202"/>
      <c r="C366" s="44"/>
      <c r="D366" s="42"/>
      <c r="E366" s="42"/>
      <c r="F366" s="44"/>
      <c r="G366" s="42"/>
      <c r="H366" s="44"/>
      <c r="I366" s="42"/>
      <c r="J366" s="42"/>
      <c r="K366" s="75"/>
      <c r="L366" s="42"/>
    </row>
    <row r="367" spans="1:12" ht="17.100000000000001" customHeight="1">
      <c r="A367" s="42"/>
      <c r="B367" s="202"/>
      <c r="C367" s="44"/>
      <c r="D367" s="42"/>
      <c r="E367" s="42"/>
      <c r="F367" s="44"/>
      <c r="G367" s="42"/>
      <c r="H367" s="44"/>
      <c r="I367" s="42"/>
      <c r="J367" s="42"/>
      <c r="K367" s="75"/>
      <c r="L367" s="42"/>
    </row>
    <row r="368" spans="1:12" ht="17.100000000000001" customHeight="1">
      <c r="A368" s="42"/>
      <c r="B368" s="202"/>
      <c r="C368" s="44"/>
      <c r="D368" s="42"/>
      <c r="E368" s="42"/>
      <c r="F368" s="44"/>
      <c r="G368" s="42"/>
      <c r="H368" s="44"/>
      <c r="I368" s="42"/>
      <c r="J368" s="42"/>
      <c r="K368" s="75"/>
      <c r="L368" s="42"/>
    </row>
    <row r="369" spans="1:12" ht="17.100000000000001" customHeight="1">
      <c r="A369" s="42"/>
      <c r="B369" s="202"/>
      <c r="C369" s="44"/>
      <c r="D369" s="42"/>
      <c r="E369" s="42"/>
      <c r="F369" s="44"/>
      <c r="G369" s="42"/>
      <c r="H369" s="44"/>
      <c r="I369" s="42"/>
      <c r="J369" s="42"/>
      <c r="K369" s="75"/>
      <c r="L369" s="42"/>
    </row>
    <row r="370" spans="1:12" ht="17.100000000000001" customHeight="1">
      <c r="A370" s="42"/>
      <c r="B370" s="202"/>
      <c r="C370" s="44"/>
      <c r="D370" s="42"/>
      <c r="E370" s="42"/>
      <c r="F370" s="44"/>
      <c r="G370" s="42"/>
      <c r="H370" s="44"/>
      <c r="I370" s="42"/>
      <c r="J370" s="42"/>
      <c r="K370" s="75"/>
      <c r="L370" s="42"/>
    </row>
    <row r="371" spans="1:12" ht="17.100000000000001" customHeight="1">
      <c r="A371" s="42"/>
      <c r="B371" s="202"/>
      <c r="C371" s="44"/>
      <c r="D371" s="42"/>
      <c r="E371" s="42"/>
      <c r="F371" s="44"/>
      <c r="G371" s="42"/>
      <c r="H371" s="44"/>
      <c r="I371" s="42"/>
      <c r="J371" s="42"/>
      <c r="K371" s="75"/>
      <c r="L371" s="42"/>
    </row>
  </sheetData>
  <mergeCells count="19">
    <mergeCell ref="L215:L217"/>
    <mergeCell ref="K191:K199"/>
    <mergeCell ref="L140:L172"/>
    <mergeCell ref="L133:L134"/>
    <mergeCell ref="K182:K190"/>
    <mergeCell ref="L182:L190"/>
    <mergeCell ref="L173:L181"/>
    <mergeCell ref="K200:K208"/>
    <mergeCell ref="F1:F8"/>
    <mergeCell ref="D1:E8"/>
    <mergeCell ref="K173:K181"/>
    <mergeCell ref="K79:K89"/>
    <mergeCell ref="K71:K78"/>
    <mergeCell ref="K107:K112"/>
    <mergeCell ref="K96:K101"/>
    <mergeCell ref="K128:K132"/>
    <mergeCell ref="K123:K127"/>
    <mergeCell ref="K118:K122"/>
    <mergeCell ref="K113:K117"/>
  </mergeCells>
  <phoneticPr fontId="22" type="noConversion"/>
  <hyperlinks>
    <hyperlink ref="E40" r:id="rId1" display="LCM_70_Digits_SN_From_SFC_And_EEPROM_Compare" xr:uid="{00000000-0004-0000-0700-000000000000}"/>
    <hyperlink ref="E136" r:id="rId2" xr:uid="{00000000-0004-0000-0700-000001000000}"/>
    <hyperlink ref="E137" r:id="rId3" xr:uid="{00000000-0004-0000-0700-000002000000}"/>
    <hyperlink ref="E138" r:id="rId4" xr:uid="{00000000-0004-0000-0700-000003000000}"/>
    <hyperlink ref="E139" r:id="rId5" xr:uid="{00000000-0004-0000-0700-000004000000}"/>
    <hyperlink ref="E211" r:id="rId6" xr:uid="{00000000-0004-0000-0700-000005000000}"/>
    <hyperlink ref="E210" r:id="rId7" xr:uid="{00000000-0004-0000-0700-000006000000}"/>
    <hyperlink ref="E212" r:id="rId8" xr:uid="{00000000-0004-0000-0700-000007000000}"/>
    <hyperlink ref="E214" r:id="rId9" xr:uid="{00000000-0004-0000-0700-000008000000}"/>
    <hyperlink ref="E213" r:id="rId10" xr:uid="{00000000-0004-0000-0700-000009000000}"/>
    <hyperlink ref="E215" r:id="rId11" xr:uid="{00000000-0004-0000-0700-00000A000000}"/>
    <hyperlink ref="E217" r:id="rId12" xr:uid="{00000000-0004-0000-0700-00000B000000}"/>
    <hyperlink ref="E216" r:id="rId13" xr:uid="{00000000-0004-0000-0700-00000C000000}"/>
    <hyperlink ref="E93" r:id="rId14" xr:uid="{00000000-0004-0000-0700-00000D000000}"/>
    <hyperlink ref="E92" r:id="rId15" xr:uid="{00000000-0004-0000-0700-00000E000000}"/>
    <hyperlink ref="E91" r:id="rId16" xr:uid="{00000000-0004-0000-0700-00000F000000}"/>
    <hyperlink ref="E94" r:id="rId17" xr:uid="{00000000-0004-0000-0700-000010000000}"/>
    <hyperlink ref="E95" r:id="rId18" xr:uid="{00000000-0004-0000-0700-000011000000}"/>
    <hyperlink ref="E105" r:id="rId19" xr:uid="{00000000-0004-0000-0700-000012000000}"/>
    <hyperlink ref="E106" r:id="rId20" xr:uid="{00000000-0004-0000-0700-000013000000}"/>
    <hyperlink ref="E104" r:id="rId21" xr:uid="{00000000-0004-0000-0700-000014000000}"/>
    <hyperlink ref="E103" r:id="rId22" xr:uid="{00000000-0004-0000-0700-000015000000}"/>
    <hyperlink ref="E102" r:id="rId23" xr:uid="{00000000-0004-0000-0700-000016000000}"/>
    <hyperlink ref="E101" r:id="rId24" xr:uid="{00000000-0004-0000-0700-000017000000}"/>
    <hyperlink ref="E112" r:id="rId25" xr:uid="{00000000-0004-0000-0700-000018000000}"/>
    <hyperlink ref="E113" r:id="rId26" xr:uid="{00000000-0004-0000-0700-000019000000}"/>
    <hyperlink ref="E114" r:id="rId27" xr:uid="{00000000-0004-0000-0700-00001A000000}"/>
    <hyperlink ref="E115" r:id="rId28" display="BL_Leakage_Bright_Ch_1@ALS_FH_Right" xr:uid="{00000000-0004-0000-0700-00001B000000}"/>
    <hyperlink ref="E117" r:id="rId29" display="BL_Leakage_Bright_Ch_1@ALS_FH_Right" xr:uid="{00000000-0004-0000-0700-00001C000000}"/>
    <hyperlink ref="E116" r:id="rId30" display="BL_Leakage_Bright_Ch_2@ALS_FH_Right" xr:uid="{00000000-0004-0000-0700-00001D000000}"/>
    <hyperlink ref="E118" r:id="rId31" xr:uid="{00000000-0004-0000-0700-00001E000000}"/>
    <hyperlink ref="E119" r:id="rId32" xr:uid="{00000000-0004-0000-0700-00001F000000}"/>
    <hyperlink ref="E120" r:id="rId33" display="BL_Leakage_Bright_Ch_1@ALS_FH_Left" xr:uid="{00000000-0004-0000-0700-000020000000}"/>
    <hyperlink ref="E122" r:id="rId34" display="BL_Leakage_Bright_Ch_1@ALS_FH_Left" xr:uid="{00000000-0004-0000-0700-000021000000}"/>
    <hyperlink ref="E121" r:id="rId35" display="BL_Leakage_Bright_Ch_2@ALS_FH_Left" xr:uid="{00000000-0004-0000-0700-000022000000}"/>
    <hyperlink ref="E179" r:id="rId36" xr:uid="{00000000-0004-0000-0700-000023000000}"/>
    <hyperlink ref="E185" r:id="rId37" xr:uid="{00000000-0004-0000-0700-000024000000}"/>
    <hyperlink ref="E182" r:id="rId38" xr:uid="{00000000-0004-0000-0700-000025000000}"/>
    <hyperlink ref="E173" r:id="rId39" xr:uid="{00000000-0004-0000-0700-000026000000}"/>
    <hyperlink ref="E174" r:id="rId40" xr:uid="{00000000-0004-0000-0700-000027000000}"/>
    <hyperlink ref="E197" r:id="rId41" xr:uid="{00000000-0004-0000-0700-000028000000}"/>
    <hyperlink ref="E192" r:id="rId42" xr:uid="{00000000-0004-0000-0700-000029000000}"/>
    <hyperlink ref="E183" r:id="rId43" xr:uid="{00000000-0004-0000-0700-00002A000000}"/>
    <hyperlink ref="E193" r:id="rId44" xr:uid="{00000000-0004-0000-0700-00002B000000}"/>
    <hyperlink ref="E194" r:id="rId45" xr:uid="{00000000-0004-0000-0700-00002C000000}"/>
    <hyperlink ref="E195" r:id="rId46" xr:uid="{00000000-0004-0000-0700-00002D000000}"/>
    <hyperlink ref="E196" r:id="rId47" xr:uid="{00000000-0004-0000-0700-00002E000000}"/>
    <hyperlink ref="E198" r:id="rId48" xr:uid="{00000000-0004-0000-0700-00002F000000}"/>
    <hyperlink ref="E199" r:id="rId49" xr:uid="{00000000-0004-0000-0700-000030000000}"/>
    <hyperlink ref="E203" r:id="rId50" xr:uid="{00000000-0004-0000-0700-000031000000}"/>
    <hyperlink ref="E201" r:id="rId51" xr:uid="{00000000-0004-0000-0700-000032000000}"/>
    <hyperlink ref="E202" r:id="rId52" xr:uid="{00000000-0004-0000-0700-000033000000}"/>
    <hyperlink ref="E204" r:id="rId53" xr:uid="{00000000-0004-0000-0700-000034000000}"/>
    <hyperlink ref="E205" r:id="rId54" xr:uid="{00000000-0004-0000-0700-000035000000}"/>
    <hyperlink ref="E206" r:id="rId55" xr:uid="{00000000-0004-0000-0700-000036000000}"/>
    <hyperlink ref="E207" r:id="rId56" xr:uid="{00000000-0004-0000-0700-000037000000}"/>
    <hyperlink ref="E208" r:id="rId57" xr:uid="{00000000-0004-0000-0700-000038000000}"/>
  </hyperlinks>
  <pageMargins left="0.69930599999999998" right="0.69930599999999998" top="0.75" bottom="0.75" header="0.3" footer="0.3"/>
  <pageSetup orientation="portrait" r:id="rId58"/>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64"/>
  <sheetViews>
    <sheetView showGridLines="0" topLeftCell="A145" zoomScaleNormal="100" workbookViewId="0">
      <selection activeCell="F167" sqref="F167"/>
    </sheetView>
  </sheetViews>
  <sheetFormatPr defaultColWidth="9" defaultRowHeight="15.75" customHeight="1"/>
  <cols>
    <col min="1" max="1" width="5.375" style="521" bestFit="1" customWidth="1"/>
    <col min="2" max="3" width="6.125" style="521" bestFit="1" customWidth="1"/>
    <col min="4" max="4" width="5.625" style="563" bestFit="1" customWidth="1"/>
    <col min="5" max="5" width="13.625" style="521" customWidth="1"/>
    <col min="6" max="6" width="46.875" style="521" customWidth="1"/>
    <col min="7" max="7" width="21" style="521" customWidth="1"/>
    <col min="8" max="8" width="41.375" style="563" bestFit="1" customWidth="1"/>
    <col min="9" max="9" width="13.625" style="521" bestFit="1" customWidth="1"/>
    <col min="10" max="10" width="16" style="521" customWidth="1"/>
    <col min="11" max="11" width="20.5" style="521" customWidth="1"/>
    <col min="12" max="12" width="43.5" style="521" customWidth="1"/>
    <col min="13" max="13" width="53.25" style="521" bestFit="1" customWidth="1"/>
    <col min="14" max="259" width="8.625" style="545" customWidth="1"/>
    <col min="260" max="16384" width="9" style="545"/>
  </cols>
  <sheetData>
    <row r="1" spans="1:13" ht="17.45" customHeight="1">
      <c r="A1" s="538"/>
      <c r="B1" s="603"/>
      <c r="C1" s="603"/>
      <c r="D1" s="539"/>
      <c r="E1" s="895" t="s">
        <v>1143</v>
      </c>
      <c r="F1" s="896"/>
      <c r="G1" s="540"/>
      <c r="H1" s="898"/>
      <c r="I1" s="541"/>
      <c r="J1" s="542" t="s">
        <v>5</v>
      </c>
      <c r="K1" s="543"/>
      <c r="L1" s="544"/>
      <c r="M1" s="538"/>
    </row>
    <row r="2" spans="1:13" ht="17.45" customHeight="1">
      <c r="A2" s="538"/>
      <c r="B2" s="603"/>
      <c r="C2" s="603"/>
      <c r="D2" s="539"/>
      <c r="E2" s="896"/>
      <c r="F2" s="896"/>
      <c r="G2" s="540"/>
      <c r="H2" s="899"/>
      <c r="I2" s="546" t="s">
        <v>6</v>
      </c>
      <c r="J2" s="547">
        <f>COUNTIF(I15:I364,"Not POR")</f>
        <v>1</v>
      </c>
      <c r="K2" s="543"/>
      <c r="L2" s="544"/>
      <c r="M2" s="538"/>
    </row>
    <row r="3" spans="1:13" ht="17.45" customHeight="1">
      <c r="A3" s="538"/>
      <c r="B3" s="603"/>
      <c r="C3" s="603"/>
      <c r="D3" s="539"/>
      <c r="E3" s="896"/>
      <c r="F3" s="896"/>
      <c r="G3" s="540"/>
      <c r="H3" s="899"/>
      <c r="I3" s="548" t="s">
        <v>8</v>
      </c>
      <c r="J3" s="547">
        <f>COUNTIF(I15:I364,"CHN validation")</f>
        <v>0</v>
      </c>
      <c r="K3" s="543"/>
      <c r="L3" s="544"/>
      <c r="M3" s="538"/>
    </row>
    <row r="4" spans="1:13" ht="17.45" customHeight="1">
      <c r="A4" s="538"/>
      <c r="B4" s="603"/>
      <c r="C4" s="603"/>
      <c r="D4" s="539"/>
      <c r="E4" s="896"/>
      <c r="F4" s="896"/>
      <c r="G4" s="540"/>
      <c r="H4" s="899"/>
      <c r="I4" s="549" t="s">
        <v>9</v>
      </c>
      <c r="J4" s="547">
        <f>COUNTIF(I12:I364,"New Item")</f>
        <v>0</v>
      </c>
      <c r="K4" s="543"/>
      <c r="L4" s="544"/>
      <c r="M4" s="538"/>
    </row>
    <row r="5" spans="1:13" ht="17.45" customHeight="1">
      <c r="A5" s="538"/>
      <c r="B5" s="603"/>
      <c r="C5" s="603"/>
      <c r="D5" s="539"/>
      <c r="E5" s="896"/>
      <c r="F5" s="896"/>
      <c r="G5" s="540"/>
      <c r="H5" s="899"/>
      <c r="I5" s="550" t="s">
        <v>7</v>
      </c>
      <c r="J5" s="547">
        <f>COUNTIF(I13:I364,"Pending update")</f>
        <v>0</v>
      </c>
      <c r="K5" s="543"/>
      <c r="L5" s="544"/>
      <c r="M5" s="538"/>
    </row>
    <row r="6" spans="1:13" ht="17.45" customHeight="1">
      <c r="A6" s="538"/>
      <c r="B6" s="603"/>
      <c r="C6" s="603"/>
      <c r="D6" s="539"/>
      <c r="E6" s="896"/>
      <c r="F6" s="896"/>
      <c r="G6" s="540"/>
      <c r="H6" s="899"/>
      <c r="I6" s="551" t="s">
        <v>10</v>
      </c>
      <c r="J6" s="547">
        <f>COUNTIF(I13:I364,"Modified")</f>
        <v>1</v>
      </c>
      <c r="K6" s="543"/>
      <c r="L6" s="544"/>
      <c r="M6" s="538"/>
    </row>
    <row r="7" spans="1:13" ht="17.45" customHeight="1">
      <c r="A7" s="538"/>
      <c r="B7" s="603"/>
      <c r="C7" s="603"/>
      <c r="D7" s="539"/>
      <c r="E7" s="896"/>
      <c r="F7" s="896"/>
      <c r="G7" s="540"/>
      <c r="H7" s="899"/>
      <c r="I7" s="552" t="s">
        <v>11</v>
      </c>
      <c r="J7" s="547">
        <f>COUNTIF(I15:I364,"Ready")</f>
        <v>348</v>
      </c>
      <c r="K7" s="543"/>
      <c r="L7" s="544"/>
      <c r="M7" s="538"/>
    </row>
    <row r="8" spans="1:13" ht="16.5" customHeight="1" thickBot="1">
      <c r="A8" s="553"/>
      <c r="B8" s="604"/>
      <c r="C8" s="604"/>
      <c r="D8" s="554"/>
      <c r="E8" s="897"/>
      <c r="F8" s="897"/>
      <c r="G8" s="555"/>
      <c r="H8" s="900"/>
      <c r="I8" s="556" t="s">
        <v>12</v>
      </c>
      <c r="J8" s="557">
        <f>COUNTIF(I11:I364,"Not ready")</f>
        <v>0</v>
      </c>
      <c r="K8" s="558"/>
      <c r="L8" s="559"/>
      <c r="M8" s="553"/>
    </row>
    <row r="9" spans="1:13" ht="31.5">
      <c r="A9" s="566" t="s">
        <v>13</v>
      </c>
      <c r="B9" s="646" t="s">
        <v>2875</v>
      </c>
      <c r="C9" s="646" t="s">
        <v>2876</v>
      </c>
      <c r="D9" s="646" t="s">
        <v>14</v>
      </c>
      <c r="E9" s="646" t="s">
        <v>15</v>
      </c>
      <c r="F9" s="646" t="s">
        <v>16</v>
      </c>
      <c r="G9" s="646" t="s">
        <v>2415</v>
      </c>
      <c r="H9" s="646" t="s">
        <v>1616</v>
      </c>
      <c r="I9" s="646" t="s">
        <v>17</v>
      </c>
      <c r="J9" s="646" t="s">
        <v>1144</v>
      </c>
      <c r="K9" s="646" t="s">
        <v>18</v>
      </c>
      <c r="L9" s="647" t="s">
        <v>21</v>
      </c>
      <c r="M9" s="567" t="s">
        <v>22</v>
      </c>
    </row>
    <row r="10" spans="1:13" ht="16.5" customHeight="1">
      <c r="A10" s="648">
        <v>1</v>
      </c>
      <c r="B10" s="605"/>
      <c r="C10" s="605"/>
      <c r="D10" s="606" t="s">
        <v>23</v>
      </c>
      <c r="E10" s="607" t="s">
        <v>26</v>
      </c>
      <c r="F10" s="608" t="s">
        <v>27</v>
      </c>
      <c r="G10" s="609" t="s">
        <v>2968</v>
      </c>
      <c r="H10" s="609" t="s">
        <v>2968</v>
      </c>
      <c r="I10" s="610" t="s">
        <v>11</v>
      </c>
      <c r="J10" s="611"/>
      <c r="K10" s="611"/>
      <c r="L10" s="612"/>
      <c r="M10" s="649"/>
    </row>
    <row r="11" spans="1:13" ht="16.5" customHeight="1">
      <c r="A11" s="648">
        <v>2</v>
      </c>
      <c r="B11" s="605"/>
      <c r="C11" s="605"/>
      <c r="D11" s="606" t="s">
        <v>23</v>
      </c>
      <c r="E11" s="607" t="s">
        <v>26</v>
      </c>
      <c r="F11" s="608" t="s">
        <v>29</v>
      </c>
      <c r="G11" s="609"/>
      <c r="H11" s="609"/>
      <c r="I11" s="610" t="s">
        <v>11</v>
      </c>
      <c r="J11" s="611"/>
      <c r="K11" s="611"/>
      <c r="L11" s="612"/>
      <c r="M11" s="649"/>
    </row>
    <row r="12" spans="1:13" ht="16.5" customHeight="1">
      <c r="A12" s="648">
        <v>3</v>
      </c>
      <c r="B12" s="605"/>
      <c r="C12" s="605"/>
      <c r="D12" s="606" t="s">
        <v>23</v>
      </c>
      <c r="E12" s="607" t="s">
        <v>26</v>
      </c>
      <c r="F12" s="608" t="s">
        <v>34</v>
      </c>
      <c r="G12" s="609"/>
      <c r="H12" s="609"/>
      <c r="I12" s="610" t="s">
        <v>11</v>
      </c>
      <c r="J12" s="611"/>
      <c r="K12" s="611"/>
      <c r="L12" s="612"/>
      <c r="M12" s="649"/>
    </row>
    <row r="13" spans="1:13" ht="16.5" customHeight="1">
      <c r="A13" s="648">
        <v>4</v>
      </c>
      <c r="B13" s="605"/>
      <c r="C13" s="605"/>
      <c r="D13" s="606" t="s">
        <v>23</v>
      </c>
      <c r="E13" s="607" t="s">
        <v>24</v>
      </c>
      <c r="F13" s="613" t="s">
        <v>35</v>
      </c>
      <c r="G13" s="609"/>
      <c r="H13" s="609"/>
      <c r="I13" s="610" t="s">
        <v>11</v>
      </c>
      <c r="J13" s="611"/>
      <c r="K13" s="606" t="s">
        <v>196</v>
      </c>
      <c r="L13" s="614" t="s">
        <v>1464</v>
      </c>
      <c r="M13" s="650"/>
    </row>
    <row r="14" spans="1:13" ht="16.5" customHeight="1">
      <c r="A14" s="648">
        <v>5</v>
      </c>
      <c r="B14" s="605"/>
      <c r="C14" s="605"/>
      <c r="D14" s="606" t="s">
        <v>23</v>
      </c>
      <c r="E14" s="608" t="s">
        <v>170</v>
      </c>
      <c r="F14" s="608" t="s">
        <v>2416</v>
      </c>
      <c r="G14" s="609"/>
      <c r="H14" s="609"/>
      <c r="I14" s="610" t="s">
        <v>11</v>
      </c>
      <c r="J14" s="611"/>
      <c r="K14" s="611"/>
      <c r="L14" s="615" t="s">
        <v>2215</v>
      </c>
      <c r="M14" s="651"/>
    </row>
    <row r="15" spans="1:13" ht="16.5" customHeight="1">
      <c r="A15" s="648">
        <v>6</v>
      </c>
      <c r="B15" s="605"/>
      <c r="C15" s="605"/>
      <c r="D15" s="606" t="s">
        <v>23</v>
      </c>
      <c r="E15" s="607" t="s">
        <v>24</v>
      </c>
      <c r="F15" s="608" t="s">
        <v>25</v>
      </c>
      <c r="G15" s="609"/>
      <c r="H15" s="609"/>
      <c r="I15" s="610" t="s">
        <v>11</v>
      </c>
      <c r="J15" s="611"/>
      <c r="K15" s="611"/>
      <c r="L15" s="614" t="s">
        <v>2417</v>
      </c>
      <c r="M15" s="652"/>
    </row>
    <row r="16" spans="1:13" ht="16.5" customHeight="1">
      <c r="A16" s="648">
        <v>7</v>
      </c>
      <c r="B16" s="605"/>
      <c r="C16" s="605"/>
      <c r="D16" s="606" t="s">
        <v>23</v>
      </c>
      <c r="E16" s="607" t="s">
        <v>24</v>
      </c>
      <c r="F16" s="607" t="s">
        <v>1215</v>
      </c>
      <c r="G16" s="609"/>
      <c r="H16" s="609"/>
      <c r="I16" s="610" t="s">
        <v>11</v>
      </c>
      <c r="J16" s="611"/>
      <c r="K16" s="611"/>
      <c r="L16" s="614" t="s">
        <v>1214</v>
      </c>
      <c r="M16" s="653"/>
    </row>
    <row r="17" spans="1:13" ht="16.5" customHeight="1">
      <c r="A17" s="648">
        <v>8</v>
      </c>
      <c r="B17" s="605"/>
      <c r="C17" s="605"/>
      <c r="D17" s="606" t="s">
        <v>23</v>
      </c>
      <c r="E17" s="607" t="s">
        <v>188</v>
      </c>
      <c r="F17" s="608" t="s">
        <v>2418</v>
      </c>
      <c r="G17" s="609"/>
      <c r="H17" s="609"/>
      <c r="I17" s="610" t="s">
        <v>11</v>
      </c>
      <c r="J17" s="611"/>
      <c r="K17" s="611"/>
      <c r="L17" s="614" t="s">
        <v>2419</v>
      </c>
      <c r="M17" s="653"/>
    </row>
    <row r="18" spans="1:13" ht="16.5" customHeight="1">
      <c r="A18" s="648">
        <v>9</v>
      </c>
      <c r="B18" s="605"/>
      <c r="C18" s="605"/>
      <c r="D18" s="606" t="s">
        <v>23</v>
      </c>
      <c r="E18" s="607" t="s">
        <v>24</v>
      </c>
      <c r="F18" s="608" t="s">
        <v>1218</v>
      </c>
      <c r="G18" s="609"/>
      <c r="H18" s="609"/>
      <c r="I18" s="610" t="s">
        <v>11</v>
      </c>
      <c r="J18" s="611"/>
      <c r="K18" s="609"/>
      <c r="L18" s="612"/>
      <c r="M18" s="649"/>
    </row>
    <row r="19" spans="1:13" ht="16.5" customHeight="1">
      <c r="A19" s="648">
        <v>10</v>
      </c>
      <c r="B19" s="605"/>
      <c r="C19" s="605"/>
      <c r="D19" s="606" t="s">
        <v>23</v>
      </c>
      <c r="E19" s="607" t="s">
        <v>24</v>
      </c>
      <c r="F19" s="613" t="s">
        <v>198</v>
      </c>
      <c r="G19" s="609"/>
      <c r="H19" s="609"/>
      <c r="I19" s="610" t="s">
        <v>11</v>
      </c>
      <c r="J19" s="611"/>
      <c r="K19" s="609"/>
      <c r="L19" s="614" t="s">
        <v>1193</v>
      </c>
      <c r="M19" s="654" t="s">
        <v>2007</v>
      </c>
    </row>
    <row r="20" spans="1:13" ht="16.5" customHeight="1">
      <c r="A20" s="648">
        <v>11</v>
      </c>
      <c r="B20" s="605"/>
      <c r="C20" s="605"/>
      <c r="D20" s="606" t="s">
        <v>23</v>
      </c>
      <c r="E20" s="607" t="s">
        <v>24</v>
      </c>
      <c r="F20" s="608" t="s">
        <v>890</v>
      </c>
      <c r="G20" s="609"/>
      <c r="H20" s="609"/>
      <c r="I20" s="610" t="s">
        <v>11</v>
      </c>
      <c r="J20" s="611"/>
      <c r="K20" s="609"/>
      <c r="L20" s="612"/>
      <c r="M20" s="655"/>
    </row>
    <row r="21" spans="1:13" ht="16.5" customHeight="1">
      <c r="A21" s="648">
        <v>12</v>
      </c>
      <c r="B21" s="605"/>
      <c r="C21" s="605"/>
      <c r="D21" s="606" t="s">
        <v>23</v>
      </c>
      <c r="E21" s="607" t="s">
        <v>24</v>
      </c>
      <c r="F21" s="608" t="s">
        <v>891</v>
      </c>
      <c r="G21" s="609"/>
      <c r="H21" s="609"/>
      <c r="I21" s="610" t="s">
        <v>11</v>
      </c>
      <c r="J21" s="616" t="s">
        <v>252</v>
      </c>
      <c r="K21" s="609"/>
      <c r="L21" s="612" t="s">
        <v>1221</v>
      </c>
      <c r="M21" s="655"/>
    </row>
    <row r="22" spans="1:13" ht="16.5" customHeight="1">
      <c r="A22" s="648">
        <v>13</v>
      </c>
      <c r="B22" s="605"/>
      <c r="C22" s="605"/>
      <c r="D22" s="606" t="s">
        <v>23</v>
      </c>
      <c r="E22" s="607" t="s">
        <v>24</v>
      </c>
      <c r="F22" s="608" t="s">
        <v>892</v>
      </c>
      <c r="G22" s="609"/>
      <c r="H22" s="609"/>
      <c r="I22" s="610" t="s">
        <v>11</v>
      </c>
      <c r="J22" s="616" t="s">
        <v>257</v>
      </c>
      <c r="K22" s="609"/>
      <c r="L22" s="612" t="s">
        <v>2420</v>
      </c>
      <c r="M22" s="655"/>
    </row>
    <row r="23" spans="1:13" ht="18.75" customHeight="1">
      <c r="A23" s="648">
        <v>14</v>
      </c>
      <c r="B23" s="605"/>
      <c r="C23" s="605"/>
      <c r="D23" s="606" t="s">
        <v>23</v>
      </c>
      <c r="E23" s="607" t="s">
        <v>24</v>
      </c>
      <c r="F23" s="608" t="s">
        <v>893</v>
      </c>
      <c r="G23" s="609"/>
      <c r="H23" s="609"/>
      <c r="I23" s="610" t="s">
        <v>11</v>
      </c>
      <c r="J23" s="616" t="s">
        <v>894</v>
      </c>
      <c r="K23" s="609"/>
      <c r="L23" s="612" t="s">
        <v>1222</v>
      </c>
      <c r="M23" s="649"/>
    </row>
    <row r="24" spans="1:13" ht="18.75" customHeight="1">
      <c r="A24" s="648">
        <v>15</v>
      </c>
      <c r="B24" s="605"/>
      <c r="C24" s="605"/>
      <c r="D24" s="606" t="s">
        <v>23</v>
      </c>
      <c r="E24" s="607" t="s">
        <v>24</v>
      </c>
      <c r="F24" s="608" t="s">
        <v>2743</v>
      </c>
      <c r="G24" s="609"/>
      <c r="H24" s="609"/>
      <c r="I24" s="610" t="s">
        <v>11</v>
      </c>
      <c r="J24" s="616"/>
      <c r="K24" s="609"/>
      <c r="L24" s="614" t="s">
        <v>3391</v>
      </c>
      <c r="M24" s="649"/>
    </row>
    <row r="25" spans="1:13" ht="16.5" customHeight="1">
      <c r="A25" s="648">
        <v>16</v>
      </c>
      <c r="B25" s="605"/>
      <c r="C25" s="605"/>
      <c r="D25" s="606" t="s">
        <v>23</v>
      </c>
      <c r="E25" s="607" t="s">
        <v>207</v>
      </c>
      <c r="F25" s="608" t="s">
        <v>208</v>
      </c>
      <c r="G25" s="606" t="s">
        <v>2723</v>
      </c>
      <c r="H25" s="778" t="s">
        <v>3472</v>
      </c>
      <c r="I25" s="610" t="s">
        <v>11</v>
      </c>
      <c r="J25" s="611"/>
      <c r="K25" s="609"/>
      <c r="L25" s="614" t="s">
        <v>2421</v>
      </c>
      <c r="M25" s="656"/>
    </row>
    <row r="26" spans="1:13" ht="16.5" customHeight="1">
      <c r="A26" s="648">
        <v>17</v>
      </c>
      <c r="B26" s="605"/>
      <c r="C26" s="605"/>
      <c r="D26" s="606" t="s">
        <v>23</v>
      </c>
      <c r="E26" s="607" t="s">
        <v>207</v>
      </c>
      <c r="F26" s="608" t="s">
        <v>210</v>
      </c>
      <c r="G26" s="606" t="s">
        <v>211</v>
      </c>
      <c r="H26" s="778" t="s">
        <v>211</v>
      </c>
      <c r="I26" s="610" t="s">
        <v>11</v>
      </c>
      <c r="J26" s="611"/>
      <c r="K26" s="609"/>
      <c r="L26" s="614" t="s">
        <v>1197</v>
      </c>
      <c r="M26" s="653"/>
    </row>
    <row r="27" spans="1:13" ht="16.5" customHeight="1">
      <c r="A27" s="648">
        <v>18</v>
      </c>
      <c r="B27" s="605"/>
      <c r="C27" s="605"/>
      <c r="D27" s="606" t="s">
        <v>23</v>
      </c>
      <c r="E27" s="607" t="s">
        <v>207</v>
      </c>
      <c r="F27" s="608" t="s">
        <v>895</v>
      </c>
      <c r="G27" s="606" t="s">
        <v>215</v>
      </c>
      <c r="H27" s="778" t="s">
        <v>215</v>
      </c>
      <c r="I27" s="610" t="s">
        <v>11</v>
      </c>
      <c r="J27" s="611"/>
      <c r="K27" s="609"/>
      <c r="L27" s="889" t="s">
        <v>1243</v>
      </c>
      <c r="M27" s="657"/>
    </row>
    <row r="28" spans="1:13" ht="16.5" customHeight="1">
      <c r="A28" s="648">
        <v>19</v>
      </c>
      <c r="B28" s="605"/>
      <c r="C28" s="605"/>
      <c r="D28" s="606" t="s">
        <v>23</v>
      </c>
      <c r="E28" s="607" t="s">
        <v>207</v>
      </c>
      <c r="F28" s="608" t="s">
        <v>2742</v>
      </c>
      <c r="G28" s="606"/>
      <c r="H28" s="778"/>
      <c r="I28" s="610" t="s">
        <v>11</v>
      </c>
      <c r="J28" s="611"/>
      <c r="K28" s="609"/>
      <c r="L28" s="889"/>
      <c r="M28" s="657"/>
    </row>
    <row r="29" spans="1:13" ht="16.5" customHeight="1">
      <c r="A29" s="648">
        <v>20</v>
      </c>
      <c r="B29" s="605"/>
      <c r="C29" s="605"/>
      <c r="D29" s="606" t="s">
        <v>23</v>
      </c>
      <c r="E29" s="607" t="s">
        <v>207</v>
      </c>
      <c r="F29" s="608" t="s">
        <v>216</v>
      </c>
      <c r="G29" s="609" t="s">
        <v>1491</v>
      </c>
      <c r="H29" s="777" t="s">
        <v>3473</v>
      </c>
      <c r="I29" s="610" t="s">
        <v>11</v>
      </c>
      <c r="J29" s="611"/>
      <c r="K29" s="609"/>
      <c r="L29" s="889"/>
      <c r="M29" s="657"/>
    </row>
    <row r="30" spans="1:13" ht="16.5" customHeight="1">
      <c r="A30" s="648">
        <v>21</v>
      </c>
      <c r="B30" s="605"/>
      <c r="C30" s="605"/>
      <c r="D30" s="606" t="s">
        <v>23</v>
      </c>
      <c r="E30" s="607" t="s">
        <v>207</v>
      </c>
      <c r="F30" s="608" t="s">
        <v>217</v>
      </c>
      <c r="G30" s="609" t="s">
        <v>1491</v>
      </c>
      <c r="H30" s="777" t="s">
        <v>3473</v>
      </c>
      <c r="I30" s="610" t="s">
        <v>11</v>
      </c>
      <c r="J30" s="611"/>
      <c r="K30" s="609"/>
      <c r="L30" s="889"/>
      <c r="M30" s="657"/>
    </row>
    <row r="31" spans="1:13" ht="16.5" customHeight="1">
      <c r="A31" s="648">
        <v>22</v>
      </c>
      <c r="B31" s="605"/>
      <c r="C31" s="605"/>
      <c r="D31" s="606" t="s">
        <v>23</v>
      </c>
      <c r="E31" s="607" t="s">
        <v>207</v>
      </c>
      <c r="F31" s="608" t="s">
        <v>218</v>
      </c>
      <c r="G31" s="609" t="s">
        <v>1491</v>
      </c>
      <c r="H31" s="777" t="s">
        <v>3473</v>
      </c>
      <c r="I31" s="610" t="s">
        <v>11</v>
      </c>
      <c r="J31" s="611"/>
      <c r="K31" s="609"/>
      <c r="L31" s="889"/>
      <c r="M31" s="657"/>
    </row>
    <row r="32" spans="1:13" ht="16.5" customHeight="1">
      <c r="A32" s="648">
        <v>23</v>
      </c>
      <c r="B32" s="605"/>
      <c r="C32" s="605"/>
      <c r="D32" s="606" t="s">
        <v>23</v>
      </c>
      <c r="E32" s="607" t="s">
        <v>207</v>
      </c>
      <c r="F32" s="608" t="s">
        <v>896</v>
      </c>
      <c r="G32" s="609" t="s">
        <v>1491</v>
      </c>
      <c r="H32" s="777" t="s">
        <v>3473</v>
      </c>
      <c r="I32" s="610" t="s">
        <v>11</v>
      </c>
      <c r="J32" s="611"/>
      <c r="K32" s="609"/>
      <c r="L32" s="889"/>
      <c r="M32" s="657"/>
    </row>
    <row r="33" spans="1:13" ht="16.5" customHeight="1">
      <c r="A33" s="648">
        <v>24</v>
      </c>
      <c r="B33" s="605"/>
      <c r="C33" s="605"/>
      <c r="D33" s="606" t="s">
        <v>23</v>
      </c>
      <c r="E33" s="607" t="s">
        <v>207</v>
      </c>
      <c r="F33" s="608" t="s">
        <v>220</v>
      </c>
      <c r="G33" s="609" t="s">
        <v>1491</v>
      </c>
      <c r="H33" s="777" t="s">
        <v>3473</v>
      </c>
      <c r="I33" s="610" t="s">
        <v>11</v>
      </c>
      <c r="J33" s="611"/>
      <c r="K33" s="609"/>
      <c r="L33" s="889"/>
      <c r="M33" s="657"/>
    </row>
    <row r="34" spans="1:13" ht="16.5" customHeight="1">
      <c r="A34" s="648">
        <v>25</v>
      </c>
      <c r="B34" s="605"/>
      <c r="C34" s="605"/>
      <c r="D34" s="606" t="s">
        <v>23</v>
      </c>
      <c r="E34" s="607" t="s">
        <v>207</v>
      </c>
      <c r="F34" s="608" t="s">
        <v>2727</v>
      </c>
      <c r="G34" s="606" t="s">
        <v>1065</v>
      </c>
      <c r="H34" s="778" t="s">
        <v>1065</v>
      </c>
      <c r="I34" s="610" t="s">
        <v>11</v>
      </c>
      <c r="J34" s="611"/>
      <c r="K34" s="609"/>
      <c r="L34" s="889"/>
      <c r="M34" s="657" t="s">
        <v>2725</v>
      </c>
    </row>
    <row r="35" spans="1:13" ht="16.5" customHeight="1">
      <c r="A35" s="648">
        <v>26</v>
      </c>
      <c r="B35" s="605"/>
      <c r="C35" s="605"/>
      <c r="D35" s="606" t="s">
        <v>23</v>
      </c>
      <c r="E35" s="607" t="s">
        <v>207</v>
      </c>
      <c r="F35" s="613" t="s">
        <v>1391</v>
      </c>
      <c r="G35" s="784" t="s">
        <v>1847</v>
      </c>
      <c r="H35" s="784" t="s">
        <v>3507</v>
      </c>
      <c r="I35" s="551" t="s">
        <v>10</v>
      </c>
      <c r="J35" s="611"/>
      <c r="K35" s="609"/>
      <c r="L35" s="786" t="s">
        <v>3511</v>
      </c>
      <c r="M35" s="659"/>
    </row>
    <row r="36" spans="1:13" ht="16.5" customHeight="1">
      <c r="A36" s="648">
        <v>27</v>
      </c>
      <c r="B36" s="606" t="s">
        <v>23</v>
      </c>
      <c r="C36" s="605" t="s">
        <v>2877</v>
      </c>
      <c r="D36" s="606" t="s">
        <v>23</v>
      </c>
      <c r="E36" s="607" t="s">
        <v>207</v>
      </c>
      <c r="F36" s="608" t="s">
        <v>2719</v>
      </c>
      <c r="G36" s="777" t="s">
        <v>2878</v>
      </c>
      <c r="H36" s="777" t="s">
        <v>3473</v>
      </c>
      <c r="I36" s="610" t="s">
        <v>11</v>
      </c>
      <c r="J36" s="611"/>
      <c r="K36" s="609"/>
      <c r="L36" s="614" t="s">
        <v>2947</v>
      </c>
      <c r="M36" s="658" t="s">
        <v>2717</v>
      </c>
    </row>
    <row r="37" spans="1:13" ht="16.5" customHeight="1">
      <c r="A37" s="648">
        <v>28</v>
      </c>
      <c r="B37" s="606" t="s">
        <v>23</v>
      </c>
      <c r="C37" s="605" t="s">
        <v>2877</v>
      </c>
      <c r="D37" s="606" t="s">
        <v>23</v>
      </c>
      <c r="E37" s="607" t="s">
        <v>207</v>
      </c>
      <c r="F37" s="608" t="s">
        <v>2720</v>
      </c>
      <c r="G37" s="777" t="s">
        <v>2878</v>
      </c>
      <c r="H37" s="777" t="s">
        <v>3473</v>
      </c>
      <c r="I37" s="610" t="s">
        <v>11</v>
      </c>
      <c r="J37" s="611"/>
      <c r="K37" s="609"/>
      <c r="L37" s="614" t="s">
        <v>2946</v>
      </c>
      <c r="M37" s="658" t="s">
        <v>2724</v>
      </c>
    </row>
    <row r="38" spans="1:13" ht="16.5" customHeight="1">
      <c r="A38" s="648">
        <v>29</v>
      </c>
      <c r="B38" s="606" t="s">
        <v>23</v>
      </c>
      <c r="C38" s="605" t="s">
        <v>2877</v>
      </c>
      <c r="D38" s="606" t="s">
        <v>23</v>
      </c>
      <c r="E38" s="607" t="s">
        <v>2873</v>
      </c>
      <c r="F38" s="608" t="s">
        <v>2949</v>
      </c>
      <c r="G38" s="777" t="s">
        <v>2878</v>
      </c>
      <c r="H38" s="777" t="s">
        <v>2871</v>
      </c>
      <c r="I38" s="610" t="s">
        <v>11</v>
      </c>
      <c r="J38" s="611"/>
      <c r="K38" s="609"/>
      <c r="L38" s="614" t="s">
        <v>2854</v>
      </c>
      <c r="M38" s="658" t="s">
        <v>2718</v>
      </c>
    </row>
    <row r="39" spans="1:13" ht="16.5" customHeight="1">
      <c r="A39" s="648">
        <v>30</v>
      </c>
      <c r="B39" s="606" t="s">
        <v>23</v>
      </c>
      <c r="C39" s="606" t="s">
        <v>23</v>
      </c>
      <c r="D39" s="606" t="s">
        <v>23</v>
      </c>
      <c r="E39" s="682" t="s">
        <v>207</v>
      </c>
      <c r="F39" s="681" t="s">
        <v>2899</v>
      </c>
      <c r="G39" s="609" t="s">
        <v>1491</v>
      </c>
      <c r="H39" s="777" t="s">
        <v>3473</v>
      </c>
      <c r="I39" s="610" t="s">
        <v>11</v>
      </c>
      <c r="J39" s="611"/>
      <c r="K39" s="611"/>
      <c r="L39" s="683" t="s">
        <v>2948</v>
      </c>
      <c r="M39" s="677" t="s">
        <v>2930</v>
      </c>
    </row>
    <row r="40" spans="1:13" ht="16.5" customHeight="1">
      <c r="A40" s="648">
        <v>31</v>
      </c>
      <c r="B40" s="606" t="s">
        <v>23</v>
      </c>
      <c r="C40" s="605" t="s">
        <v>2877</v>
      </c>
      <c r="D40" s="606" t="s">
        <v>23</v>
      </c>
      <c r="E40" s="682" t="s">
        <v>207</v>
      </c>
      <c r="F40" s="681" t="s">
        <v>2900</v>
      </c>
      <c r="G40" s="605" t="s">
        <v>2877</v>
      </c>
      <c r="H40" s="777" t="s">
        <v>3473</v>
      </c>
      <c r="I40" s="610" t="s">
        <v>11</v>
      </c>
      <c r="J40" s="611"/>
      <c r="K40" s="611"/>
      <c r="L40" s="683" t="s">
        <v>2910</v>
      </c>
      <c r="M40" s="677" t="s">
        <v>2548</v>
      </c>
    </row>
    <row r="41" spans="1:13" ht="16.5" customHeight="1">
      <c r="A41" s="648">
        <v>32</v>
      </c>
      <c r="B41" s="606" t="s">
        <v>23</v>
      </c>
      <c r="C41" s="605" t="s">
        <v>2877</v>
      </c>
      <c r="D41" s="606" t="s">
        <v>23</v>
      </c>
      <c r="E41" s="682" t="s">
        <v>207</v>
      </c>
      <c r="F41" s="681" t="s">
        <v>2901</v>
      </c>
      <c r="G41" s="605" t="s">
        <v>2877</v>
      </c>
      <c r="H41" s="779" t="s">
        <v>3474</v>
      </c>
      <c r="I41" s="610" t="s">
        <v>11</v>
      </c>
      <c r="J41" s="611"/>
      <c r="K41" s="611"/>
      <c r="L41" s="683"/>
      <c r="M41" s="677" t="s">
        <v>2915</v>
      </c>
    </row>
    <row r="42" spans="1:13" ht="16.5" customHeight="1">
      <c r="A42" s="648">
        <v>33</v>
      </c>
      <c r="B42" s="606" t="s">
        <v>23</v>
      </c>
      <c r="C42" s="606" t="s">
        <v>23</v>
      </c>
      <c r="D42" s="606" t="s">
        <v>23</v>
      </c>
      <c r="E42" s="682" t="s">
        <v>207</v>
      </c>
      <c r="F42" s="681" t="s">
        <v>2902</v>
      </c>
      <c r="G42" s="609" t="s">
        <v>1491</v>
      </c>
      <c r="H42" s="777" t="s">
        <v>3473</v>
      </c>
      <c r="I42" s="610" t="s">
        <v>11</v>
      </c>
      <c r="J42" s="611"/>
      <c r="K42" s="611"/>
      <c r="L42" s="683" t="s">
        <v>2911</v>
      </c>
      <c r="M42" s="677" t="s">
        <v>2919</v>
      </c>
    </row>
    <row r="43" spans="1:13" ht="16.5" customHeight="1">
      <c r="A43" s="648">
        <v>34</v>
      </c>
      <c r="B43" s="606" t="s">
        <v>23</v>
      </c>
      <c r="C43" s="606" t="s">
        <v>23</v>
      </c>
      <c r="D43" s="606" t="s">
        <v>23</v>
      </c>
      <c r="E43" s="682" t="s">
        <v>207</v>
      </c>
      <c r="F43" s="681" t="s">
        <v>2903</v>
      </c>
      <c r="G43" s="609" t="s">
        <v>1491</v>
      </c>
      <c r="H43" s="777" t="s">
        <v>2956</v>
      </c>
      <c r="I43" s="610" t="s">
        <v>11</v>
      </c>
      <c r="J43" s="611"/>
      <c r="K43" s="611"/>
      <c r="L43" s="683"/>
      <c r="M43" s="677" t="s">
        <v>2916</v>
      </c>
    </row>
    <row r="44" spans="1:13" ht="16.5" customHeight="1">
      <c r="A44" s="648">
        <v>35</v>
      </c>
      <c r="B44" s="606" t="s">
        <v>23</v>
      </c>
      <c r="C44" s="606" t="s">
        <v>23</v>
      </c>
      <c r="D44" s="606" t="s">
        <v>23</v>
      </c>
      <c r="E44" s="682" t="s">
        <v>207</v>
      </c>
      <c r="F44" s="681" t="s">
        <v>2904</v>
      </c>
      <c r="G44" s="609" t="s">
        <v>1491</v>
      </c>
      <c r="H44" s="777" t="s">
        <v>3473</v>
      </c>
      <c r="I44" s="610" t="s">
        <v>11</v>
      </c>
      <c r="J44" s="611"/>
      <c r="K44" s="611"/>
      <c r="L44" s="683" t="s">
        <v>2912</v>
      </c>
      <c r="M44" s="677" t="s">
        <v>2920</v>
      </c>
    </row>
    <row r="45" spans="1:13" ht="16.5" customHeight="1">
      <c r="A45" s="648">
        <v>36</v>
      </c>
      <c r="B45" s="606" t="s">
        <v>23</v>
      </c>
      <c r="C45" s="606" t="s">
        <v>23</v>
      </c>
      <c r="D45" s="606" t="s">
        <v>23</v>
      </c>
      <c r="E45" s="682" t="s">
        <v>207</v>
      </c>
      <c r="F45" s="681" t="s">
        <v>2905</v>
      </c>
      <c r="G45" s="609" t="s">
        <v>1491</v>
      </c>
      <c r="H45" s="777" t="s">
        <v>3475</v>
      </c>
      <c r="I45" s="610" t="s">
        <v>11</v>
      </c>
      <c r="J45" s="611"/>
      <c r="K45" s="611"/>
      <c r="L45" s="683"/>
      <c r="M45" s="677" t="s">
        <v>2917</v>
      </c>
    </row>
    <row r="46" spans="1:13" ht="16.5" customHeight="1">
      <c r="A46" s="648">
        <v>37</v>
      </c>
      <c r="B46" s="605" t="s">
        <v>2877</v>
      </c>
      <c r="C46" s="606" t="s">
        <v>23</v>
      </c>
      <c r="D46" s="606" t="s">
        <v>23</v>
      </c>
      <c r="E46" s="682" t="s">
        <v>207</v>
      </c>
      <c r="F46" s="681" t="s">
        <v>2922</v>
      </c>
      <c r="G46" s="609" t="s">
        <v>1491</v>
      </c>
      <c r="H46" s="780" t="s">
        <v>2877</v>
      </c>
      <c r="I46" s="610" t="s">
        <v>11</v>
      </c>
      <c r="J46" s="611"/>
      <c r="K46" s="611"/>
      <c r="L46" s="683" t="s">
        <v>2926</v>
      </c>
      <c r="M46" s="677" t="s">
        <v>2922</v>
      </c>
    </row>
    <row r="47" spans="1:13" ht="16.5" customHeight="1">
      <c r="A47" s="648">
        <v>38</v>
      </c>
      <c r="B47" s="605" t="s">
        <v>2877</v>
      </c>
      <c r="C47" s="606" t="s">
        <v>23</v>
      </c>
      <c r="D47" s="606" t="s">
        <v>23</v>
      </c>
      <c r="E47" s="682" t="s">
        <v>207</v>
      </c>
      <c r="F47" s="681" t="s">
        <v>2923</v>
      </c>
      <c r="G47" s="609" t="s">
        <v>1491</v>
      </c>
      <c r="H47" s="780" t="s">
        <v>2877</v>
      </c>
      <c r="I47" s="610" t="s">
        <v>11</v>
      </c>
      <c r="J47" s="611"/>
      <c r="K47" s="611"/>
      <c r="L47" s="683"/>
      <c r="M47" s="677" t="s">
        <v>2929</v>
      </c>
    </row>
    <row r="48" spans="1:13" ht="16.5" customHeight="1">
      <c r="A48" s="648">
        <v>39</v>
      </c>
      <c r="B48" s="606" t="s">
        <v>23</v>
      </c>
      <c r="C48" s="605" t="s">
        <v>2877</v>
      </c>
      <c r="D48" s="606" t="s">
        <v>23</v>
      </c>
      <c r="E48" s="682" t="s">
        <v>207</v>
      </c>
      <c r="F48" s="681" t="s">
        <v>2906</v>
      </c>
      <c r="G48" s="605" t="s">
        <v>2877</v>
      </c>
      <c r="H48" s="777" t="s">
        <v>3473</v>
      </c>
      <c r="I48" s="610" t="s">
        <v>11</v>
      </c>
      <c r="J48" s="611"/>
      <c r="K48" s="611"/>
      <c r="L48" s="683" t="s">
        <v>2913</v>
      </c>
      <c r="M48" s="677" t="s">
        <v>2921</v>
      </c>
    </row>
    <row r="49" spans="1:13" ht="16.5" customHeight="1">
      <c r="A49" s="648">
        <v>40</v>
      </c>
      <c r="B49" s="606" t="s">
        <v>23</v>
      </c>
      <c r="C49" s="605" t="s">
        <v>2877</v>
      </c>
      <c r="D49" s="606" t="s">
        <v>23</v>
      </c>
      <c r="E49" s="682" t="s">
        <v>207</v>
      </c>
      <c r="F49" s="681" t="s">
        <v>2907</v>
      </c>
      <c r="G49" s="605" t="s">
        <v>2877</v>
      </c>
      <c r="H49" s="777" t="s">
        <v>2958</v>
      </c>
      <c r="I49" s="610" t="s">
        <v>11</v>
      </c>
      <c r="J49" s="611"/>
      <c r="K49" s="611"/>
      <c r="L49" s="683" t="s">
        <v>2914</v>
      </c>
      <c r="M49" s="677" t="s">
        <v>2918</v>
      </c>
    </row>
    <row r="50" spans="1:13" ht="16.5" customHeight="1">
      <c r="A50" s="648">
        <v>41</v>
      </c>
      <c r="B50" s="605" t="s">
        <v>2877</v>
      </c>
      <c r="C50" s="606" t="s">
        <v>23</v>
      </c>
      <c r="D50" s="606" t="s">
        <v>23</v>
      </c>
      <c r="E50" s="682" t="s">
        <v>207</v>
      </c>
      <c r="F50" s="681" t="s">
        <v>2924</v>
      </c>
      <c r="G50" s="609" t="s">
        <v>1491</v>
      </c>
      <c r="H50" s="780" t="s">
        <v>2877</v>
      </c>
      <c r="I50" s="610" t="s">
        <v>11</v>
      </c>
      <c r="J50" s="611"/>
      <c r="K50" s="611"/>
      <c r="L50" s="683" t="s">
        <v>2927</v>
      </c>
      <c r="M50" s="677" t="s">
        <v>2924</v>
      </c>
    </row>
    <row r="51" spans="1:13" ht="16.5" customHeight="1">
      <c r="A51" s="648">
        <v>42</v>
      </c>
      <c r="B51" s="605" t="s">
        <v>2877</v>
      </c>
      <c r="C51" s="606" t="s">
        <v>23</v>
      </c>
      <c r="D51" s="606" t="s">
        <v>23</v>
      </c>
      <c r="E51" s="682" t="s">
        <v>207</v>
      </c>
      <c r="F51" s="681" t="s">
        <v>2925</v>
      </c>
      <c r="G51" s="609" t="s">
        <v>1491</v>
      </c>
      <c r="H51" s="780" t="s">
        <v>2877</v>
      </c>
      <c r="I51" s="610" t="s">
        <v>11</v>
      </c>
      <c r="J51" s="611"/>
      <c r="K51" s="611"/>
      <c r="L51" s="683" t="s">
        <v>2914</v>
      </c>
      <c r="M51" s="677" t="s">
        <v>2928</v>
      </c>
    </row>
    <row r="52" spans="1:13" ht="18" customHeight="1">
      <c r="A52" s="648">
        <v>43</v>
      </c>
      <c r="B52" s="605"/>
      <c r="C52" s="605"/>
      <c r="D52" s="606" t="s">
        <v>23</v>
      </c>
      <c r="E52" s="607" t="s">
        <v>284</v>
      </c>
      <c r="F52" s="608" t="s">
        <v>897</v>
      </c>
      <c r="G52" s="609"/>
      <c r="H52" s="609"/>
      <c r="I52" s="610" t="s">
        <v>11</v>
      </c>
      <c r="J52" s="611"/>
      <c r="K52" s="609"/>
      <c r="L52" s="889" t="s">
        <v>1223</v>
      </c>
      <c r="M52" s="653"/>
    </row>
    <row r="53" spans="1:13" ht="18" customHeight="1">
      <c r="A53" s="648">
        <v>44</v>
      </c>
      <c r="B53" s="605"/>
      <c r="C53" s="605"/>
      <c r="D53" s="606" t="s">
        <v>23</v>
      </c>
      <c r="E53" s="607" t="s">
        <v>284</v>
      </c>
      <c r="F53" s="608" t="s">
        <v>1145</v>
      </c>
      <c r="G53" s="609"/>
      <c r="H53" s="609"/>
      <c r="I53" s="610" t="s">
        <v>11</v>
      </c>
      <c r="J53" s="611"/>
      <c r="K53" s="609"/>
      <c r="L53" s="889"/>
      <c r="M53" s="653"/>
    </row>
    <row r="54" spans="1:13" ht="16.5" customHeight="1">
      <c r="A54" s="648">
        <v>45</v>
      </c>
      <c r="B54" s="605"/>
      <c r="C54" s="605"/>
      <c r="D54" s="606" t="s">
        <v>23</v>
      </c>
      <c r="E54" s="607" t="s">
        <v>284</v>
      </c>
      <c r="F54" s="608" t="s">
        <v>1146</v>
      </c>
      <c r="G54" s="609"/>
      <c r="H54" s="609"/>
      <c r="I54" s="610" t="s">
        <v>11</v>
      </c>
      <c r="J54" s="611"/>
      <c r="K54" s="609"/>
      <c r="L54" s="889"/>
      <c r="M54" s="653"/>
    </row>
    <row r="55" spans="1:13" ht="16.5" customHeight="1">
      <c r="A55" s="648">
        <v>46</v>
      </c>
      <c r="B55" s="605"/>
      <c r="C55" s="605"/>
      <c r="D55" s="606" t="s">
        <v>23</v>
      </c>
      <c r="E55" s="607" t="s">
        <v>284</v>
      </c>
      <c r="F55" s="608" t="s">
        <v>1147</v>
      </c>
      <c r="G55" s="609"/>
      <c r="H55" s="609"/>
      <c r="I55" s="610" t="s">
        <v>11</v>
      </c>
      <c r="J55" s="611"/>
      <c r="K55" s="609"/>
      <c r="L55" s="889"/>
      <c r="M55" s="653"/>
    </row>
    <row r="56" spans="1:13" ht="16.5" customHeight="1">
      <c r="A56" s="648">
        <v>47</v>
      </c>
      <c r="B56" s="605"/>
      <c r="C56" s="605"/>
      <c r="D56" s="606" t="s">
        <v>23</v>
      </c>
      <c r="E56" s="607" t="s">
        <v>284</v>
      </c>
      <c r="F56" s="608" t="s">
        <v>1148</v>
      </c>
      <c r="G56" s="609"/>
      <c r="H56" s="609"/>
      <c r="I56" s="610" t="s">
        <v>11</v>
      </c>
      <c r="J56" s="611"/>
      <c r="K56" s="609"/>
      <c r="L56" s="889"/>
      <c r="M56" s="653"/>
    </row>
    <row r="57" spans="1:13" ht="18" customHeight="1">
      <c r="A57" s="648">
        <v>48</v>
      </c>
      <c r="B57" s="605"/>
      <c r="C57" s="605"/>
      <c r="D57" s="606" t="s">
        <v>23</v>
      </c>
      <c r="E57" s="607" t="s">
        <v>284</v>
      </c>
      <c r="F57" s="613" t="s">
        <v>1634</v>
      </c>
      <c r="G57" s="619" t="s">
        <v>2626</v>
      </c>
      <c r="H57" s="619" t="s">
        <v>2626</v>
      </c>
      <c r="I57" s="610" t="s">
        <v>11</v>
      </c>
      <c r="J57" s="611"/>
      <c r="K57" s="609"/>
      <c r="L57" s="889" t="s">
        <v>1854</v>
      </c>
      <c r="M57" s="649"/>
    </row>
    <row r="58" spans="1:13" ht="18" customHeight="1">
      <c r="A58" s="648">
        <v>49</v>
      </c>
      <c r="B58" s="605"/>
      <c r="C58" s="605"/>
      <c r="D58" s="606" t="s">
        <v>23</v>
      </c>
      <c r="E58" s="607" t="s">
        <v>284</v>
      </c>
      <c r="F58" s="613" t="s">
        <v>1149</v>
      </c>
      <c r="G58" s="619" t="s">
        <v>2627</v>
      </c>
      <c r="H58" s="619" t="s">
        <v>2627</v>
      </c>
      <c r="I58" s="610" t="s">
        <v>11</v>
      </c>
      <c r="J58" s="611"/>
      <c r="K58" s="620"/>
      <c r="L58" s="889"/>
      <c r="M58" s="649"/>
    </row>
    <row r="59" spans="1:13" ht="18" customHeight="1">
      <c r="A59" s="648">
        <v>50</v>
      </c>
      <c r="B59" s="605"/>
      <c r="C59" s="605"/>
      <c r="D59" s="606" t="s">
        <v>23</v>
      </c>
      <c r="E59" s="607" t="s">
        <v>284</v>
      </c>
      <c r="F59" s="613" t="s">
        <v>1150</v>
      </c>
      <c r="G59" s="619" t="s">
        <v>1629</v>
      </c>
      <c r="H59" s="619" t="s">
        <v>1629</v>
      </c>
      <c r="I59" s="610" t="s">
        <v>11</v>
      </c>
      <c r="J59" s="611"/>
      <c r="K59" s="609"/>
      <c r="L59" s="889"/>
      <c r="M59" s="649"/>
    </row>
    <row r="60" spans="1:13" ht="18" customHeight="1">
      <c r="A60" s="648">
        <v>51</v>
      </c>
      <c r="B60" s="605"/>
      <c r="C60" s="605"/>
      <c r="D60" s="606" t="s">
        <v>23</v>
      </c>
      <c r="E60" s="607" t="s">
        <v>284</v>
      </c>
      <c r="F60" s="613" t="s">
        <v>1151</v>
      </c>
      <c r="G60" s="619" t="s">
        <v>1630</v>
      </c>
      <c r="H60" s="619" t="s">
        <v>1630</v>
      </c>
      <c r="I60" s="610" t="s">
        <v>11</v>
      </c>
      <c r="J60" s="611"/>
      <c r="K60" s="609"/>
      <c r="L60" s="889"/>
      <c r="M60" s="649"/>
    </row>
    <row r="61" spans="1:13" ht="18" customHeight="1">
      <c r="A61" s="648">
        <v>52</v>
      </c>
      <c r="B61" s="605"/>
      <c r="C61" s="605"/>
      <c r="D61" s="606" t="s">
        <v>23</v>
      </c>
      <c r="E61" s="607" t="s">
        <v>284</v>
      </c>
      <c r="F61" s="613" t="s">
        <v>1155</v>
      </c>
      <c r="G61" s="619" t="s">
        <v>1632</v>
      </c>
      <c r="H61" s="619" t="s">
        <v>1632</v>
      </c>
      <c r="I61" s="610" t="s">
        <v>11</v>
      </c>
      <c r="J61" s="611"/>
      <c r="K61" s="609"/>
      <c r="L61" s="889"/>
      <c r="M61" s="649"/>
    </row>
    <row r="62" spans="1:13" ht="18" customHeight="1">
      <c r="A62" s="648">
        <v>53</v>
      </c>
      <c r="B62" s="605"/>
      <c r="C62" s="605"/>
      <c r="D62" s="606" t="s">
        <v>23</v>
      </c>
      <c r="E62" s="607" t="s">
        <v>284</v>
      </c>
      <c r="F62" s="613" t="s">
        <v>1156</v>
      </c>
      <c r="G62" s="619" t="s">
        <v>2629</v>
      </c>
      <c r="H62" s="619" t="s">
        <v>3468</v>
      </c>
      <c r="I62" s="610" t="s">
        <v>11</v>
      </c>
      <c r="J62" s="611"/>
      <c r="K62" s="609"/>
      <c r="L62" s="889"/>
      <c r="M62" s="649"/>
    </row>
    <row r="63" spans="1:13" ht="18" customHeight="1">
      <c r="A63" s="648">
        <v>54</v>
      </c>
      <c r="B63" s="605"/>
      <c r="C63" s="605"/>
      <c r="D63" s="606" t="s">
        <v>23</v>
      </c>
      <c r="E63" s="607" t="s">
        <v>284</v>
      </c>
      <c r="F63" s="621" t="s">
        <v>2701</v>
      </c>
      <c r="G63" s="619" t="s">
        <v>3467</v>
      </c>
      <c r="H63" s="619" t="s">
        <v>3467</v>
      </c>
      <c r="I63" s="610" t="s">
        <v>11</v>
      </c>
      <c r="J63" s="611"/>
      <c r="K63" s="609"/>
      <c r="L63" s="889"/>
      <c r="M63" s="649"/>
    </row>
    <row r="64" spans="1:13" ht="18" customHeight="1">
      <c r="A64" s="648">
        <v>55</v>
      </c>
      <c r="B64" s="605"/>
      <c r="C64" s="605"/>
      <c r="D64" s="606" t="s">
        <v>23</v>
      </c>
      <c r="E64" s="607" t="s">
        <v>284</v>
      </c>
      <c r="F64" s="613" t="s">
        <v>1157</v>
      </c>
      <c r="G64" s="619" t="s">
        <v>1914</v>
      </c>
      <c r="H64" s="619" t="s">
        <v>1914</v>
      </c>
      <c r="I64" s="610" t="s">
        <v>11</v>
      </c>
      <c r="J64" s="611"/>
      <c r="K64" s="609"/>
      <c r="L64" s="889"/>
      <c r="M64" s="649"/>
    </row>
    <row r="65" spans="1:13" ht="18" customHeight="1">
      <c r="A65" s="648">
        <v>56</v>
      </c>
      <c r="B65" s="605"/>
      <c r="C65" s="605"/>
      <c r="D65" s="606" t="s">
        <v>23</v>
      </c>
      <c r="E65" s="607" t="s">
        <v>284</v>
      </c>
      <c r="F65" s="613" t="s">
        <v>1159</v>
      </c>
      <c r="G65" s="619" t="s">
        <v>3469</v>
      </c>
      <c r="H65" s="619" t="s">
        <v>3469</v>
      </c>
      <c r="I65" s="610" t="s">
        <v>11</v>
      </c>
      <c r="J65" s="611"/>
      <c r="K65" s="609"/>
      <c r="L65" s="889"/>
      <c r="M65" s="649"/>
    </row>
    <row r="66" spans="1:13" ht="18" customHeight="1">
      <c r="A66" s="648">
        <v>57</v>
      </c>
      <c r="B66" s="605"/>
      <c r="C66" s="605"/>
      <c r="D66" s="606" t="s">
        <v>23</v>
      </c>
      <c r="E66" s="607" t="s">
        <v>284</v>
      </c>
      <c r="F66" s="613" t="s">
        <v>1158</v>
      </c>
      <c r="G66" s="619" t="s">
        <v>1914</v>
      </c>
      <c r="H66" s="619" t="s">
        <v>1914</v>
      </c>
      <c r="I66" s="610" t="s">
        <v>11</v>
      </c>
      <c r="J66" s="611"/>
      <c r="K66" s="609"/>
      <c r="L66" s="889"/>
      <c r="M66" s="649"/>
    </row>
    <row r="67" spans="1:13" ht="18" customHeight="1">
      <c r="A67" s="648">
        <v>58</v>
      </c>
      <c r="B67" s="605"/>
      <c r="C67" s="605"/>
      <c r="D67" s="606" t="s">
        <v>23</v>
      </c>
      <c r="E67" s="607" t="s">
        <v>284</v>
      </c>
      <c r="F67" s="613" t="s">
        <v>2845</v>
      </c>
      <c r="G67" s="619" t="s">
        <v>1914</v>
      </c>
      <c r="H67" s="619" t="s">
        <v>1914</v>
      </c>
      <c r="I67" s="610" t="s">
        <v>11</v>
      </c>
      <c r="J67" s="611"/>
      <c r="K67" s="609"/>
      <c r="L67" s="889"/>
      <c r="M67" s="649"/>
    </row>
    <row r="68" spans="1:13" ht="18" customHeight="1">
      <c r="A68" s="648">
        <v>59</v>
      </c>
      <c r="B68" s="605"/>
      <c r="C68" s="605"/>
      <c r="D68" s="606" t="s">
        <v>23</v>
      </c>
      <c r="E68" s="607" t="s">
        <v>284</v>
      </c>
      <c r="F68" s="613" t="s">
        <v>2844</v>
      </c>
      <c r="G68" s="622" t="s">
        <v>3470</v>
      </c>
      <c r="H68" s="622" t="s">
        <v>3470</v>
      </c>
      <c r="I68" s="610" t="s">
        <v>11</v>
      </c>
      <c r="J68" s="611"/>
      <c r="K68" s="609"/>
      <c r="L68" s="889"/>
      <c r="M68" s="649"/>
    </row>
    <row r="69" spans="1:13" ht="18" customHeight="1">
      <c r="A69" s="648">
        <v>60</v>
      </c>
      <c r="B69" s="605"/>
      <c r="C69" s="605"/>
      <c r="D69" s="606" t="s">
        <v>23</v>
      </c>
      <c r="E69" s="607" t="s">
        <v>284</v>
      </c>
      <c r="F69" s="613" t="s">
        <v>2628</v>
      </c>
      <c r="G69" s="619" t="s">
        <v>2697</v>
      </c>
      <c r="H69" s="619" t="s">
        <v>2697</v>
      </c>
      <c r="I69" s="610" t="s">
        <v>11</v>
      </c>
      <c r="J69" s="611"/>
      <c r="K69" s="609"/>
      <c r="L69" s="889"/>
      <c r="M69" s="649"/>
    </row>
    <row r="70" spans="1:13" ht="18" customHeight="1">
      <c r="A70" s="648">
        <v>61</v>
      </c>
      <c r="B70" s="605"/>
      <c r="C70" s="605"/>
      <c r="D70" s="606" t="s">
        <v>23</v>
      </c>
      <c r="E70" s="607" t="s">
        <v>284</v>
      </c>
      <c r="F70" s="613" t="s">
        <v>1152</v>
      </c>
      <c r="G70" s="619" t="s">
        <v>2698</v>
      </c>
      <c r="H70" s="619" t="s">
        <v>2698</v>
      </c>
      <c r="I70" s="610" t="s">
        <v>11</v>
      </c>
      <c r="J70" s="611"/>
      <c r="K70" s="609"/>
      <c r="L70" s="889"/>
      <c r="M70" s="649"/>
    </row>
    <row r="71" spans="1:13" ht="18" customHeight="1">
      <c r="A71" s="648">
        <v>62</v>
      </c>
      <c r="B71" s="605"/>
      <c r="C71" s="605"/>
      <c r="D71" s="606" t="s">
        <v>23</v>
      </c>
      <c r="E71" s="607" t="s">
        <v>284</v>
      </c>
      <c r="F71" s="613" t="s">
        <v>1154</v>
      </c>
      <c r="G71" s="619" t="s">
        <v>2697</v>
      </c>
      <c r="H71" s="619" t="s">
        <v>2697</v>
      </c>
      <c r="I71" s="610" t="s">
        <v>11</v>
      </c>
      <c r="J71" s="611"/>
      <c r="K71" s="609"/>
      <c r="L71" s="889"/>
      <c r="M71" s="649"/>
    </row>
    <row r="72" spans="1:13" ht="18" customHeight="1">
      <c r="A72" s="648">
        <v>63</v>
      </c>
      <c r="B72" s="605"/>
      <c r="C72" s="605"/>
      <c r="D72" s="606" t="s">
        <v>23</v>
      </c>
      <c r="E72" s="607" t="s">
        <v>284</v>
      </c>
      <c r="F72" s="613" t="s">
        <v>1153</v>
      </c>
      <c r="G72" s="619" t="s">
        <v>2699</v>
      </c>
      <c r="H72" s="619" t="s">
        <v>2699</v>
      </c>
      <c r="I72" s="610" t="s">
        <v>11</v>
      </c>
      <c r="J72" s="611"/>
      <c r="K72" s="609"/>
      <c r="L72" s="889"/>
      <c r="M72" s="649"/>
    </row>
    <row r="73" spans="1:13" ht="18" customHeight="1">
      <c r="A73" s="648">
        <v>64</v>
      </c>
      <c r="B73" s="605"/>
      <c r="C73" s="605"/>
      <c r="D73" s="606" t="s">
        <v>23</v>
      </c>
      <c r="E73" s="607" t="s">
        <v>284</v>
      </c>
      <c r="F73" s="613" t="s">
        <v>1160</v>
      </c>
      <c r="G73" s="619" t="s">
        <v>2700</v>
      </c>
      <c r="H73" s="619" t="s">
        <v>2700</v>
      </c>
      <c r="I73" s="610" t="s">
        <v>11</v>
      </c>
      <c r="J73" s="611"/>
      <c r="K73" s="609"/>
      <c r="L73" s="889"/>
      <c r="M73" s="649"/>
    </row>
    <row r="74" spans="1:13" ht="18" customHeight="1">
      <c r="A74" s="648">
        <v>65</v>
      </c>
      <c r="B74" s="605"/>
      <c r="C74" s="605"/>
      <c r="D74" s="606" t="s">
        <v>23</v>
      </c>
      <c r="E74" s="607" t="s">
        <v>284</v>
      </c>
      <c r="F74" s="613" t="s">
        <v>1161</v>
      </c>
      <c r="G74" s="619" t="s">
        <v>2450</v>
      </c>
      <c r="H74" s="619" t="s">
        <v>2450</v>
      </c>
      <c r="I74" s="610" t="s">
        <v>11</v>
      </c>
      <c r="J74" s="611"/>
      <c r="K74" s="609"/>
      <c r="L74" s="889"/>
      <c r="M74" s="649"/>
    </row>
    <row r="75" spans="1:13" ht="18" customHeight="1">
      <c r="A75" s="648">
        <v>66</v>
      </c>
      <c r="B75" s="605"/>
      <c r="C75" s="605"/>
      <c r="D75" s="606" t="s">
        <v>23</v>
      </c>
      <c r="E75" s="607" t="s">
        <v>284</v>
      </c>
      <c r="F75" s="613" t="s">
        <v>1162</v>
      </c>
      <c r="G75" s="619" t="s">
        <v>2696</v>
      </c>
      <c r="H75" s="619" t="s">
        <v>2696</v>
      </c>
      <c r="I75" s="610" t="s">
        <v>11</v>
      </c>
      <c r="J75" s="611"/>
      <c r="K75" s="609"/>
      <c r="L75" s="889"/>
      <c r="M75" s="649"/>
    </row>
    <row r="76" spans="1:13" ht="18" customHeight="1">
      <c r="A76" s="648">
        <v>67</v>
      </c>
      <c r="B76" s="605"/>
      <c r="C76" s="605"/>
      <c r="D76" s="606" t="s">
        <v>23</v>
      </c>
      <c r="E76" s="607" t="s">
        <v>284</v>
      </c>
      <c r="F76" s="613" t="s">
        <v>2630</v>
      </c>
      <c r="G76" s="619" t="s">
        <v>2697</v>
      </c>
      <c r="H76" s="619" t="s">
        <v>2697</v>
      </c>
      <c r="I76" s="610" t="s">
        <v>11</v>
      </c>
      <c r="J76" s="611"/>
      <c r="K76" s="609"/>
      <c r="L76" s="889"/>
      <c r="M76" s="649"/>
    </row>
    <row r="77" spans="1:13" ht="18" customHeight="1">
      <c r="A77" s="648">
        <v>68</v>
      </c>
      <c r="B77" s="605"/>
      <c r="C77" s="605"/>
      <c r="D77" s="606" t="s">
        <v>23</v>
      </c>
      <c r="E77" s="607" t="s">
        <v>284</v>
      </c>
      <c r="F77" s="613" t="s">
        <v>1633</v>
      </c>
      <c r="G77" s="619" t="s">
        <v>1631</v>
      </c>
      <c r="H77" s="619" t="s">
        <v>1631</v>
      </c>
      <c r="I77" s="610" t="s">
        <v>11</v>
      </c>
      <c r="J77" s="611"/>
      <c r="K77" s="609"/>
      <c r="L77" s="889"/>
      <c r="M77" s="649"/>
    </row>
    <row r="78" spans="1:13" ht="18" customHeight="1">
      <c r="A78" s="648">
        <v>69</v>
      </c>
      <c r="B78" s="605"/>
      <c r="C78" s="605"/>
      <c r="D78" s="606" t="s">
        <v>23</v>
      </c>
      <c r="E78" s="607" t="s">
        <v>284</v>
      </c>
      <c r="F78" s="613" t="s">
        <v>2704</v>
      </c>
      <c r="G78" s="622" t="s">
        <v>3471</v>
      </c>
      <c r="H78" s="622" t="s">
        <v>3471</v>
      </c>
      <c r="I78" s="610" t="s">
        <v>11</v>
      </c>
      <c r="J78" s="611"/>
      <c r="K78" s="609"/>
      <c r="L78" s="889"/>
      <c r="M78" s="649"/>
    </row>
    <row r="79" spans="1:13" ht="18" customHeight="1">
      <c r="A79" s="648">
        <v>70</v>
      </c>
      <c r="B79" s="605"/>
      <c r="C79" s="605"/>
      <c r="D79" s="606" t="s">
        <v>23</v>
      </c>
      <c r="E79" s="607" t="s">
        <v>284</v>
      </c>
      <c r="F79" s="613" t="s">
        <v>1163</v>
      </c>
      <c r="G79" s="619" t="s">
        <v>1694</v>
      </c>
      <c r="H79" s="619" t="s">
        <v>1694</v>
      </c>
      <c r="I79" s="610" t="s">
        <v>11</v>
      </c>
      <c r="J79" s="611"/>
      <c r="K79" s="609"/>
      <c r="L79" s="889"/>
      <c r="M79" s="649"/>
    </row>
    <row r="80" spans="1:13" ht="18" customHeight="1">
      <c r="A80" s="648">
        <v>71</v>
      </c>
      <c r="B80" s="605"/>
      <c r="C80" s="605"/>
      <c r="D80" s="606" t="s">
        <v>23</v>
      </c>
      <c r="E80" s="607" t="s">
        <v>284</v>
      </c>
      <c r="F80" s="613" t="s">
        <v>1164</v>
      </c>
      <c r="G80" s="619" t="s">
        <v>1694</v>
      </c>
      <c r="H80" s="619" t="s">
        <v>1694</v>
      </c>
      <c r="I80" s="610" t="s">
        <v>11</v>
      </c>
      <c r="J80" s="611"/>
      <c r="K80" s="609"/>
      <c r="L80" s="889"/>
      <c r="M80" s="649"/>
    </row>
    <row r="81" spans="1:13" ht="18" customHeight="1">
      <c r="A81" s="648">
        <v>72</v>
      </c>
      <c r="B81" s="605"/>
      <c r="C81" s="605"/>
      <c r="D81" s="606" t="s">
        <v>23</v>
      </c>
      <c r="E81" s="607" t="s">
        <v>284</v>
      </c>
      <c r="F81" s="613" t="s">
        <v>898</v>
      </c>
      <c r="G81" s="606" t="s">
        <v>899</v>
      </c>
      <c r="H81" s="606" t="s">
        <v>899</v>
      </c>
      <c r="I81" s="610" t="s">
        <v>11</v>
      </c>
      <c r="J81" s="611"/>
      <c r="K81" s="609"/>
      <c r="L81" s="889"/>
      <c r="M81" s="649"/>
    </row>
    <row r="82" spans="1:13" ht="18" customHeight="1">
      <c r="A82" s="648">
        <v>73</v>
      </c>
      <c r="B82" s="605"/>
      <c r="C82" s="605"/>
      <c r="D82" s="606" t="s">
        <v>23</v>
      </c>
      <c r="E82" s="607" t="s">
        <v>284</v>
      </c>
      <c r="F82" s="613" t="s">
        <v>900</v>
      </c>
      <c r="G82" s="606" t="s">
        <v>901</v>
      </c>
      <c r="H82" s="606" t="s">
        <v>901</v>
      </c>
      <c r="I82" s="610" t="s">
        <v>11</v>
      </c>
      <c r="J82" s="611"/>
      <c r="K82" s="609"/>
      <c r="L82" s="889"/>
      <c r="M82" s="649"/>
    </row>
    <row r="83" spans="1:13" ht="18" customHeight="1">
      <c r="A83" s="648">
        <v>74</v>
      </c>
      <c r="B83" s="605"/>
      <c r="C83" s="605"/>
      <c r="D83" s="606" t="s">
        <v>23</v>
      </c>
      <c r="E83" s="607" t="s">
        <v>284</v>
      </c>
      <c r="F83" s="613" t="s">
        <v>902</v>
      </c>
      <c r="G83" s="606" t="s">
        <v>903</v>
      </c>
      <c r="H83" s="606" t="s">
        <v>903</v>
      </c>
      <c r="I83" s="610" t="s">
        <v>11</v>
      </c>
      <c r="J83" s="611"/>
      <c r="K83" s="609"/>
      <c r="L83" s="889"/>
      <c r="M83" s="649"/>
    </row>
    <row r="84" spans="1:13" ht="18" customHeight="1">
      <c r="A84" s="648">
        <v>75</v>
      </c>
      <c r="B84" s="605"/>
      <c r="C84" s="605"/>
      <c r="D84" s="606" t="s">
        <v>23</v>
      </c>
      <c r="E84" s="607" t="s">
        <v>284</v>
      </c>
      <c r="F84" s="613" t="s">
        <v>904</v>
      </c>
      <c r="G84" s="606" t="s">
        <v>905</v>
      </c>
      <c r="H84" s="606" t="s">
        <v>905</v>
      </c>
      <c r="I84" s="610" t="s">
        <v>11</v>
      </c>
      <c r="J84" s="611"/>
      <c r="K84" s="609"/>
      <c r="L84" s="889"/>
      <c r="M84" s="649"/>
    </row>
    <row r="85" spans="1:13" ht="18" customHeight="1">
      <c r="A85" s="648">
        <v>76</v>
      </c>
      <c r="B85" s="605"/>
      <c r="C85" s="605"/>
      <c r="D85" s="606" t="s">
        <v>23</v>
      </c>
      <c r="E85" s="607" t="s">
        <v>284</v>
      </c>
      <c r="F85" s="613" t="s">
        <v>906</v>
      </c>
      <c r="G85" s="609"/>
      <c r="H85" s="609"/>
      <c r="I85" s="610" t="s">
        <v>2702</v>
      </c>
      <c r="J85" s="611"/>
      <c r="K85" s="609"/>
      <c r="L85" s="889"/>
      <c r="M85" s="649"/>
    </row>
    <row r="86" spans="1:13" ht="18" customHeight="1">
      <c r="A86" s="648">
        <v>77</v>
      </c>
      <c r="B86" s="605"/>
      <c r="C86" s="605"/>
      <c r="D86" s="606" t="s">
        <v>23</v>
      </c>
      <c r="E86" s="607" t="s">
        <v>284</v>
      </c>
      <c r="F86" s="613" t="s">
        <v>907</v>
      </c>
      <c r="G86" s="609"/>
      <c r="H86" s="609"/>
      <c r="I86" s="610" t="s">
        <v>11</v>
      </c>
      <c r="J86" s="611"/>
      <c r="K86" s="606" t="s">
        <v>906</v>
      </c>
      <c r="L86" s="889"/>
      <c r="M86" s="649"/>
    </row>
    <row r="87" spans="1:13" ht="18" customHeight="1">
      <c r="A87" s="648">
        <v>78</v>
      </c>
      <c r="B87" s="605"/>
      <c r="C87" s="605"/>
      <c r="D87" s="606" t="s">
        <v>23</v>
      </c>
      <c r="E87" s="607" t="s">
        <v>284</v>
      </c>
      <c r="F87" s="613" t="s">
        <v>1165</v>
      </c>
      <c r="G87" s="609"/>
      <c r="H87" s="609"/>
      <c r="I87" s="610" t="s">
        <v>11</v>
      </c>
      <c r="J87" s="611"/>
      <c r="K87" s="609"/>
      <c r="L87" s="889"/>
      <c r="M87" s="649"/>
    </row>
    <row r="88" spans="1:13" ht="18" customHeight="1">
      <c r="A88" s="648">
        <v>79</v>
      </c>
      <c r="B88" s="605"/>
      <c r="C88" s="605"/>
      <c r="D88" s="606" t="s">
        <v>23</v>
      </c>
      <c r="E88" s="607" t="s">
        <v>284</v>
      </c>
      <c r="F88" s="608" t="s">
        <v>908</v>
      </c>
      <c r="G88" s="609"/>
      <c r="H88" s="609"/>
      <c r="I88" s="610" t="s">
        <v>11</v>
      </c>
      <c r="J88" s="611"/>
      <c r="K88" s="609"/>
      <c r="L88" s="614" t="s">
        <v>1224</v>
      </c>
      <c r="M88" s="653"/>
    </row>
    <row r="89" spans="1:13" ht="18" customHeight="1">
      <c r="A89" s="648">
        <v>80</v>
      </c>
      <c r="B89" s="605"/>
      <c r="C89" s="605"/>
      <c r="D89" s="606" t="s">
        <v>23</v>
      </c>
      <c r="E89" s="607" t="s">
        <v>284</v>
      </c>
      <c r="F89" s="608" t="s">
        <v>909</v>
      </c>
      <c r="G89" s="623" t="s">
        <v>2422</v>
      </c>
      <c r="H89" s="606" t="s">
        <v>910</v>
      </c>
      <c r="I89" s="610" t="s">
        <v>11</v>
      </c>
      <c r="J89" s="611"/>
      <c r="K89" s="609"/>
      <c r="L89" s="889" t="s">
        <v>2858</v>
      </c>
      <c r="M89" s="892"/>
    </row>
    <row r="90" spans="1:13" ht="18" customHeight="1">
      <c r="A90" s="648">
        <v>81</v>
      </c>
      <c r="B90" s="605"/>
      <c r="C90" s="605"/>
      <c r="D90" s="606" t="s">
        <v>23</v>
      </c>
      <c r="E90" s="607" t="s">
        <v>284</v>
      </c>
      <c r="F90" s="608" t="s">
        <v>911</v>
      </c>
      <c r="G90" s="623" t="s">
        <v>1839</v>
      </c>
      <c r="H90" s="606" t="s">
        <v>397</v>
      </c>
      <c r="I90" s="610" t="s">
        <v>11</v>
      </c>
      <c r="J90" s="611"/>
      <c r="K90" s="609"/>
      <c r="L90" s="889"/>
      <c r="M90" s="892"/>
    </row>
    <row r="91" spans="1:13" ht="18" customHeight="1">
      <c r="A91" s="648">
        <v>82</v>
      </c>
      <c r="B91" s="605"/>
      <c r="C91" s="605"/>
      <c r="D91" s="606" t="s">
        <v>23</v>
      </c>
      <c r="E91" s="607" t="s">
        <v>284</v>
      </c>
      <c r="F91" s="608" t="s">
        <v>912</v>
      </c>
      <c r="G91" s="623" t="s">
        <v>2423</v>
      </c>
      <c r="H91" s="606" t="s">
        <v>89</v>
      </c>
      <c r="I91" s="610" t="s">
        <v>11</v>
      </c>
      <c r="J91" s="611"/>
      <c r="K91" s="609"/>
      <c r="L91" s="889"/>
      <c r="M91" s="892"/>
    </row>
    <row r="92" spans="1:13" ht="18" customHeight="1">
      <c r="A92" s="648">
        <v>83</v>
      </c>
      <c r="B92" s="605"/>
      <c r="C92" s="605"/>
      <c r="D92" s="606" t="s">
        <v>23</v>
      </c>
      <c r="E92" s="607" t="s">
        <v>284</v>
      </c>
      <c r="F92" s="608" t="s">
        <v>2424</v>
      </c>
      <c r="G92" s="624" t="s">
        <v>2425</v>
      </c>
      <c r="H92" s="624" t="s">
        <v>2425</v>
      </c>
      <c r="I92" s="610" t="s">
        <v>11</v>
      </c>
      <c r="J92" s="609"/>
      <c r="K92" s="609"/>
      <c r="L92" s="889"/>
      <c r="M92" s="892"/>
    </row>
    <row r="93" spans="1:13" ht="18" customHeight="1">
      <c r="A93" s="648">
        <v>84</v>
      </c>
      <c r="B93" s="605"/>
      <c r="C93" s="605"/>
      <c r="D93" s="606" t="s">
        <v>23</v>
      </c>
      <c r="E93" s="607" t="s">
        <v>284</v>
      </c>
      <c r="F93" s="608" t="s">
        <v>1858</v>
      </c>
      <c r="G93" s="625" t="s">
        <v>1846</v>
      </c>
      <c r="H93" s="625" t="s">
        <v>1846</v>
      </c>
      <c r="I93" s="610" t="s">
        <v>11</v>
      </c>
      <c r="J93" s="611"/>
      <c r="K93" s="609"/>
      <c r="L93" s="889"/>
      <c r="M93" s="892"/>
    </row>
    <row r="94" spans="1:13" ht="18" customHeight="1">
      <c r="A94" s="648">
        <v>85</v>
      </c>
      <c r="B94" s="605"/>
      <c r="C94" s="605"/>
      <c r="D94" s="606" t="s">
        <v>23</v>
      </c>
      <c r="E94" s="607" t="s">
        <v>284</v>
      </c>
      <c r="F94" s="608" t="s">
        <v>913</v>
      </c>
      <c r="G94" s="623" t="s">
        <v>1840</v>
      </c>
      <c r="H94" s="606" t="s">
        <v>914</v>
      </c>
      <c r="I94" s="610" t="s">
        <v>11</v>
      </c>
      <c r="J94" s="611"/>
      <c r="K94" s="609"/>
      <c r="L94" s="889"/>
      <c r="M94" s="892"/>
    </row>
    <row r="95" spans="1:13" ht="18" customHeight="1">
      <c r="A95" s="648">
        <v>86</v>
      </c>
      <c r="B95" s="605"/>
      <c r="C95" s="605"/>
      <c r="D95" s="606" t="s">
        <v>23</v>
      </c>
      <c r="E95" s="607" t="s">
        <v>284</v>
      </c>
      <c r="F95" s="608" t="s">
        <v>915</v>
      </c>
      <c r="G95" s="623" t="s">
        <v>89</v>
      </c>
      <c r="H95" s="606" t="s">
        <v>89</v>
      </c>
      <c r="I95" s="610" t="s">
        <v>11</v>
      </c>
      <c r="J95" s="611"/>
      <c r="K95" s="609"/>
      <c r="L95" s="889"/>
      <c r="M95" s="892"/>
    </row>
    <row r="96" spans="1:13" ht="18" customHeight="1">
      <c r="A96" s="648">
        <v>87</v>
      </c>
      <c r="B96" s="605"/>
      <c r="C96" s="605"/>
      <c r="D96" s="606" t="s">
        <v>23</v>
      </c>
      <c r="E96" s="607" t="s">
        <v>284</v>
      </c>
      <c r="F96" s="608" t="s">
        <v>916</v>
      </c>
      <c r="G96" s="623" t="s">
        <v>89</v>
      </c>
      <c r="H96" s="606" t="s">
        <v>89</v>
      </c>
      <c r="I96" s="610" t="s">
        <v>11</v>
      </c>
      <c r="J96" s="611"/>
      <c r="K96" s="609"/>
      <c r="L96" s="889"/>
      <c r="M96" s="892"/>
    </row>
    <row r="97" spans="1:13" ht="18" customHeight="1">
      <c r="A97" s="648">
        <v>88</v>
      </c>
      <c r="B97" s="605"/>
      <c r="C97" s="605"/>
      <c r="D97" s="606" t="s">
        <v>23</v>
      </c>
      <c r="E97" s="607" t="s">
        <v>284</v>
      </c>
      <c r="F97" s="608" t="s">
        <v>917</v>
      </c>
      <c r="G97" s="623" t="s">
        <v>71</v>
      </c>
      <c r="H97" s="606" t="s">
        <v>71</v>
      </c>
      <c r="I97" s="610" t="s">
        <v>11</v>
      </c>
      <c r="J97" s="611"/>
      <c r="K97" s="609"/>
      <c r="L97" s="889"/>
      <c r="M97" s="892"/>
    </row>
    <row r="98" spans="1:13" ht="18" customHeight="1">
      <c r="A98" s="648">
        <v>89</v>
      </c>
      <c r="B98" s="605"/>
      <c r="C98" s="605"/>
      <c r="D98" s="606" t="s">
        <v>23</v>
      </c>
      <c r="E98" s="607" t="s">
        <v>284</v>
      </c>
      <c r="F98" s="608" t="s">
        <v>918</v>
      </c>
      <c r="G98" s="623" t="s">
        <v>89</v>
      </c>
      <c r="H98" s="606" t="s">
        <v>89</v>
      </c>
      <c r="I98" s="610" t="s">
        <v>11</v>
      </c>
      <c r="J98" s="611"/>
      <c r="K98" s="609"/>
      <c r="L98" s="889"/>
      <c r="M98" s="892"/>
    </row>
    <row r="99" spans="1:13" ht="18" customHeight="1">
      <c r="A99" s="648">
        <v>90</v>
      </c>
      <c r="B99" s="605"/>
      <c r="C99" s="605"/>
      <c r="D99" s="606" t="s">
        <v>23</v>
      </c>
      <c r="E99" s="607" t="s">
        <v>284</v>
      </c>
      <c r="F99" s="608" t="s">
        <v>919</v>
      </c>
      <c r="G99" s="623" t="s">
        <v>2423</v>
      </c>
      <c r="H99" s="606" t="s">
        <v>89</v>
      </c>
      <c r="I99" s="610" t="s">
        <v>11</v>
      </c>
      <c r="J99" s="611"/>
      <c r="K99" s="609"/>
      <c r="L99" s="889"/>
      <c r="M99" s="892"/>
    </row>
    <row r="100" spans="1:13" ht="18" customHeight="1">
      <c r="A100" s="648">
        <v>91</v>
      </c>
      <c r="B100" s="605"/>
      <c r="C100" s="605"/>
      <c r="D100" s="606" t="s">
        <v>23</v>
      </c>
      <c r="E100" s="607" t="s">
        <v>284</v>
      </c>
      <c r="F100" s="608" t="s">
        <v>920</v>
      </c>
      <c r="G100" s="623" t="s">
        <v>1841</v>
      </c>
      <c r="H100" s="606" t="s">
        <v>71</v>
      </c>
      <c r="I100" s="610" t="s">
        <v>11</v>
      </c>
      <c r="J100" s="611"/>
      <c r="K100" s="609"/>
      <c r="L100" s="889"/>
      <c r="M100" s="892"/>
    </row>
    <row r="101" spans="1:13" ht="18" customHeight="1">
      <c r="A101" s="648">
        <v>92</v>
      </c>
      <c r="B101" s="605"/>
      <c r="C101" s="605"/>
      <c r="D101" s="606" t="s">
        <v>23</v>
      </c>
      <c r="E101" s="607" t="s">
        <v>284</v>
      </c>
      <c r="F101" s="608" t="s">
        <v>921</v>
      </c>
      <c r="G101" s="623" t="s">
        <v>89</v>
      </c>
      <c r="H101" s="606" t="s">
        <v>89</v>
      </c>
      <c r="I101" s="610" t="s">
        <v>11</v>
      </c>
      <c r="J101" s="611"/>
      <c r="K101" s="609"/>
      <c r="L101" s="889"/>
      <c r="M101" s="892"/>
    </row>
    <row r="102" spans="1:13" ht="18" customHeight="1">
      <c r="A102" s="648">
        <v>93</v>
      </c>
      <c r="B102" s="605"/>
      <c r="C102" s="605"/>
      <c r="D102" s="606" t="s">
        <v>23</v>
      </c>
      <c r="E102" s="607" t="s">
        <v>284</v>
      </c>
      <c r="F102" s="608" t="s">
        <v>922</v>
      </c>
      <c r="G102" s="623" t="s">
        <v>2423</v>
      </c>
      <c r="H102" s="606" t="s">
        <v>89</v>
      </c>
      <c r="I102" s="610" t="s">
        <v>11</v>
      </c>
      <c r="J102" s="611"/>
      <c r="K102" s="609"/>
      <c r="L102" s="889"/>
      <c r="M102" s="892"/>
    </row>
    <row r="103" spans="1:13" ht="18" customHeight="1">
      <c r="A103" s="648">
        <v>94</v>
      </c>
      <c r="B103" s="605"/>
      <c r="C103" s="605"/>
      <c r="D103" s="606" t="s">
        <v>23</v>
      </c>
      <c r="E103" s="607" t="s">
        <v>284</v>
      </c>
      <c r="F103" s="608" t="s">
        <v>923</v>
      </c>
      <c r="G103" s="623" t="s">
        <v>1841</v>
      </c>
      <c r="H103" s="606" t="s">
        <v>71</v>
      </c>
      <c r="I103" s="610" t="s">
        <v>11</v>
      </c>
      <c r="J103" s="611"/>
      <c r="K103" s="609"/>
      <c r="L103" s="889"/>
      <c r="M103" s="892"/>
    </row>
    <row r="104" spans="1:13" ht="18" customHeight="1">
      <c r="A104" s="648">
        <v>95</v>
      </c>
      <c r="B104" s="605"/>
      <c r="C104" s="605"/>
      <c r="D104" s="606" t="s">
        <v>23</v>
      </c>
      <c r="E104" s="607" t="s">
        <v>284</v>
      </c>
      <c r="F104" s="608" t="s">
        <v>924</v>
      </c>
      <c r="G104" s="623" t="s">
        <v>1842</v>
      </c>
      <c r="H104" s="606" t="s">
        <v>98</v>
      </c>
      <c r="I104" s="610" t="s">
        <v>11</v>
      </c>
      <c r="J104" s="611"/>
      <c r="K104" s="609"/>
      <c r="L104" s="889"/>
      <c r="M104" s="892"/>
    </row>
    <row r="105" spans="1:13" ht="18" customHeight="1">
      <c r="A105" s="648">
        <v>96</v>
      </c>
      <c r="B105" s="605"/>
      <c r="C105" s="605"/>
      <c r="D105" s="606" t="s">
        <v>23</v>
      </c>
      <c r="E105" s="607" t="s">
        <v>284</v>
      </c>
      <c r="F105" s="608" t="s">
        <v>925</v>
      </c>
      <c r="G105" s="623" t="s">
        <v>2423</v>
      </c>
      <c r="H105" s="606" t="s">
        <v>89</v>
      </c>
      <c r="I105" s="610" t="s">
        <v>11</v>
      </c>
      <c r="J105" s="611"/>
      <c r="K105" s="609"/>
      <c r="L105" s="889"/>
      <c r="M105" s="892"/>
    </row>
    <row r="106" spans="1:13" ht="18" customHeight="1">
      <c r="A106" s="648">
        <v>97</v>
      </c>
      <c r="B106" s="605"/>
      <c r="C106" s="605"/>
      <c r="D106" s="606" t="s">
        <v>23</v>
      </c>
      <c r="E106" s="607" t="s">
        <v>284</v>
      </c>
      <c r="F106" s="608" t="s">
        <v>926</v>
      </c>
      <c r="G106" s="626" t="s">
        <v>1843</v>
      </c>
      <c r="H106" s="606" t="s">
        <v>927</v>
      </c>
      <c r="I106" s="610" t="s">
        <v>11</v>
      </c>
      <c r="J106" s="611"/>
      <c r="K106" s="609"/>
      <c r="L106" s="889"/>
      <c r="M106" s="892"/>
    </row>
    <row r="107" spans="1:13" ht="18" customHeight="1">
      <c r="A107" s="648">
        <v>98</v>
      </c>
      <c r="B107" s="605"/>
      <c r="C107" s="605"/>
      <c r="D107" s="606" t="s">
        <v>23</v>
      </c>
      <c r="E107" s="607" t="s">
        <v>284</v>
      </c>
      <c r="F107" s="608" t="s">
        <v>928</v>
      </c>
      <c r="G107" s="626" t="s">
        <v>2423</v>
      </c>
      <c r="H107" s="606" t="s">
        <v>89</v>
      </c>
      <c r="I107" s="610" t="s">
        <v>11</v>
      </c>
      <c r="J107" s="611"/>
      <c r="K107" s="609"/>
      <c r="L107" s="889"/>
      <c r="M107" s="892"/>
    </row>
    <row r="108" spans="1:13" ht="18" customHeight="1">
      <c r="A108" s="648">
        <v>99</v>
      </c>
      <c r="B108" s="605"/>
      <c r="C108" s="605"/>
      <c r="D108" s="606" t="s">
        <v>23</v>
      </c>
      <c r="E108" s="607" t="s">
        <v>284</v>
      </c>
      <c r="F108" s="608" t="s">
        <v>929</v>
      </c>
      <c r="G108" s="626" t="s">
        <v>2423</v>
      </c>
      <c r="H108" s="606" t="s">
        <v>89</v>
      </c>
      <c r="I108" s="610" t="s">
        <v>11</v>
      </c>
      <c r="J108" s="611"/>
      <c r="K108" s="609"/>
      <c r="L108" s="889"/>
      <c r="M108" s="892"/>
    </row>
    <row r="109" spans="1:13" ht="18" customHeight="1">
      <c r="A109" s="648">
        <v>100</v>
      </c>
      <c r="B109" s="605"/>
      <c r="C109" s="605"/>
      <c r="D109" s="606" t="s">
        <v>23</v>
      </c>
      <c r="E109" s="607" t="s">
        <v>284</v>
      </c>
      <c r="F109" s="608" t="s">
        <v>930</v>
      </c>
      <c r="G109" s="626" t="s">
        <v>71</v>
      </c>
      <c r="H109" s="606" t="s">
        <v>71</v>
      </c>
      <c r="I109" s="610" t="s">
        <v>11</v>
      </c>
      <c r="J109" s="611"/>
      <c r="K109" s="609"/>
      <c r="L109" s="889"/>
      <c r="M109" s="892"/>
    </row>
    <row r="110" spans="1:13" ht="18" customHeight="1">
      <c r="A110" s="648">
        <v>101</v>
      </c>
      <c r="B110" s="605"/>
      <c r="C110" s="605"/>
      <c r="D110" s="606" t="s">
        <v>23</v>
      </c>
      <c r="E110" s="607" t="s">
        <v>284</v>
      </c>
      <c r="F110" s="608" t="s">
        <v>931</v>
      </c>
      <c r="G110" s="626" t="s">
        <v>1842</v>
      </c>
      <c r="H110" s="606" t="s">
        <v>98</v>
      </c>
      <c r="I110" s="610" t="s">
        <v>11</v>
      </c>
      <c r="J110" s="611"/>
      <c r="K110" s="609"/>
      <c r="L110" s="889"/>
      <c r="M110" s="892"/>
    </row>
    <row r="111" spans="1:13" ht="18" customHeight="1">
      <c r="A111" s="648">
        <v>102</v>
      </c>
      <c r="B111" s="605"/>
      <c r="C111" s="605"/>
      <c r="D111" s="606" t="s">
        <v>23</v>
      </c>
      <c r="E111" s="607" t="s">
        <v>284</v>
      </c>
      <c r="F111" s="608" t="s">
        <v>932</v>
      </c>
      <c r="G111" s="626" t="s">
        <v>2423</v>
      </c>
      <c r="H111" s="606" t="s">
        <v>89</v>
      </c>
      <c r="I111" s="610" t="s">
        <v>11</v>
      </c>
      <c r="J111" s="611"/>
      <c r="K111" s="609"/>
      <c r="L111" s="889"/>
      <c r="M111" s="892"/>
    </row>
    <row r="112" spans="1:13" ht="18" customHeight="1">
      <c r="A112" s="648">
        <v>103</v>
      </c>
      <c r="B112" s="605"/>
      <c r="C112" s="605"/>
      <c r="D112" s="606" t="s">
        <v>23</v>
      </c>
      <c r="E112" s="607" t="s">
        <v>284</v>
      </c>
      <c r="F112" s="608" t="s">
        <v>933</v>
      </c>
      <c r="G112" s="626" t="s">
        <v>1841</v>
      </c>
      <c r="H112" s="606" t="s">
        <v>71</v>
      </c>
      <c r="I112" s="610" t="s">
        <v>11</v>
      </c>
      <c r="J112" s="611"/>
      <c r="K112" s="609"/>
      <c r="L112" s="889"/>
      <c r="M112" s="892"/>
    </row>
    <row r="113" spans="1:13" ht="18" customHeight="1">
      <c r="A113" s="648">
        <v>104</v>
      </c>
      <c r="B113" s="605"/>
      <c r="C113" s="605"/>
      <c r="D113" s="606" t="s">
        <v>23</v>
      </c>
      <c r="E113" s="607" t="s">
        <v>284</v>
      </c>
      <c r="F113" s="608" t="s">
        <v>934</v>
      </c>
      <c r="G113" s="626" t="s">
        <v>71</v>
      </c>
      <c r="H113" s="606" t="s">
        <v>71</v>
      </c>
      <c r="I113" s="610" t="s">
        <v>11</v>
      </c>
      <c r="J113" s="611"/>
      <c r="K113" s="609"/>
      <c r="L113" s="889"/>
      <c r="M113" s="892"/>
    </row>
    <row r="114" spans="1:13" ht="18" customHeight="1">
      <c r="A114" s="648">
        <v>105</v>
      </c>
      <c r="B114" s="605"/>
      <c r="C114" s="605"/>
      <c r="D114" s="606" t="s">
        <v>23</v>
      </c>
      <c r="E114" s="607" t="s">
        <v>284</v>
      </c>
      <c r="F114" s="608" t="s">
        <v>935</v>
      </c>
      <c r="G114" s="626" t="s">
        <v>71</v>
      </c>
      <c r="H114" s="606" t="s">
        <v>71</v>
      </c>
      <c r="I114" s="610" t="s">
        <v>11</v>
      </c>
      <c r="J114" s="611"/>
      <c r="K114" s="609"/>
      <c r="L114" s="889"/>
      <c r="M114" s="892"/>
    </row>
    <row r="115" spans="1:13" ht="18" customHeight="1">
      <c r="A115" s="648">
        <v>106</v>
      </c>
      <c r="B115" s="605"/>
      <c r="C115" s="605"/>
      <c r="D115" s="606" t="s">
        <v>23</v>
      </c>
      <c r="E115" s="607" t="s">
        <v>284</v>
      </c>
      <c r="F115" s="608" t="s">
        <v>936</v>
      </c>
      <c r="G115" s="626" t="s">
        <v>2426</v>
      </c>
      <c r="H115" s="606" t="s">
        <v>937</v>
      </c>
      <c r="I115" s="610" t="s">
        <v>11</v>
      </c>
      <c r="J115" s="611"/>
      <c r="K115" s="609"/>
      <c r="L115" s="889"/>
      <c r="M115" s="892"/>
    </row>
    <row r="116" spans="1:13" ht="18" customHeight="1">
      <c r="A116" s="648">
        <v>107</v>
      </c>
      <c r="B116" s="605"/>
      <c r="C116" s="605"/>
      <c r="D116" s="606" t="s">
        <v>23</v>
      </c>
      <c r="E116" s="607" t="s">
        <v>284</v>
      </c>
      <c r="F116" s="608" t="s">
        <v>1859</v>
      </c>
      <c r="G116" s="625" t="s">
        <v>1845</v>
      </c>
      <c r="H116" s="625" t="s">
        <v>1845</v>
      </c>
      <c r="I116" s="610" t="s">
        <v>11</v>
      </c>
      <c r="J116" s="611"/>
      <c r="K116" s="609"/>
      <c r="L116" s="889"/>
      <c r="M116" s="892"/>
    </row>
    <row r="117" spans="1:13" ht="18" customHeight="1">
      <c r="A117" s="648">
        <v>108</v>
      </c>
      <c r="B117" s="605"/>
      <c r="C117" s="605"/>
      <c r="D117" s="606" t="s">
        <v>23</v>
      </c>
      <c r="E117" s="607" t="s">
        <v>284</v>
      </c>
      <c r="F117" s="608" t="s">
        <v>938</v>
      </c>
      <c r="G117" s="626" t="s">
        <v>1844</v>
      </c>
      <c r="H117" s="606" t="s">
        <v>83</v>
      </c>
      <c r="I117" s="610" t="s">
        <v>11</v>
      </c>
      <c r="J117" s="611"/>
      <c r="K117" s="609"/>
      <c r="L117" s="889"/>
      <c r="M117" s="892"/>
    </row>
    <row r="118" spans="1:13" ht="18" customHeight="1">
      <c r="A118" s="648">
        <v>109</v>
      </c>
      <c r="B118" s="605"/>
      <c r="C118" s="605"/>
      <c r="D118" s="606" t="s">
        <v>23</v>
      </c>
      <c r="E118" s="607" t="s">
        <v>284</v>
      </c>
      <c r="F118" s="608" t="s">
        <v>939</v>
      </c>
      <c r="G118" s="626" t="s">
        <v>2423</v>
      </c>
      <c r="H118" s="606" t="s">
        <v>89</v>
      </c>
      <c r="I118" s="610" t="s">
        <v>11</v>
      </c>
      <c r="J118" s="611"/>
      <c r="K118" s="609"/>
      <c r="L118" s="889"/>
      <c r="M118" s="892"/>
    </row>
    <row r="119" spans="1:13" ht="18" customHeight="1">
      <c r="A119" s="648">
        <v>110</v>
      </c>
      <c r="B119" s="605"/>
      <c r="C119" s="605"/>
      <c r="D119" s="606" t="s">
        <v>23</v>
      </c>
      <c r="E119" s="607" t="s">
        <v>284</v>
      </c>
      <c r="F119" s="608" t="s">
        <v>940</v>
      </c>
      <c r="G119" s="626" t="s">
        <v>71</v>
      </c>
      <c r="H119" s="606" t="s">
        <v>71</v>
      </c>
      <c r="I119" s="610" t="s">
        <v>11</v>
      </c>
      <c r="J119" s="611"/>
      <c r="K119" s="609"/>
      <c r="L119" s="889"/>
      <c r="M119" s="892"/>
    </row>
    <row r="120" spans="1:13" ht="18" customHeight="1">
      <c r="A120" s="648">
        <v>111</v>
      </c>
      <c r="B120" s="605"/>
      <c r="C120" s="605"/>
      <c r="D120" s="606" t="s">
        <v>23</v>
      </c>
      <c r="E120" s="607" t="s">
        <v>284</v>
      </c>
      <c r="F120" s="608" t="s">
        <v>941</v>
      </c>
      <c r="G120" s="609"/>
      <c r="H120" s="609"/>
      <c r="I120" s="610" t="s">
        <v>11</v>
      </c>
      <c r="J120" s="611"/>
      <c r="K120" s="609"/>
      <c r="L120" s="889"/>
      <c r="M120" s="892"/>
    </row>
    <row r="121" spans="1:13" ht="18" customHeight="1">
      <c r="A121" s="648">
        <v>112</v>
      </c>
      <c r="B121" s="605"/>
      <c r="C121" s="605"/>
      <c r="D121" s="606" t="s">
        <v>23</v>
      </c>
      <c r="E121" s="607" t="s">
        <v>284</v>
      </c>
      <c r="F121" s="608" t="s">
        <v>942</v>
      </c>
      <c r="G121" s="609"/>
      <c r="H121" s="609"/>
      <c r="I121" s="610" t="s">
        <v>11</v>
      </c>
      <c r="J121" s="611"/>
      <c r="K121" s="609"/>
      <c r="L121" s="889"/>
      <c r="M121" s="892"/>
    </row>
    <row r="122" spans="1:13" ht="18" customHeight="1">
      <c r="A122" s="648">
        <v>113</v>
      </c>
      <c r="B122" s="605"/>
      <c r="C122" s="605"/>
      <c r="D122" s="606" t="s">
        <v>23</v>
      </c>
      <c r="E122" s="607" t="s">
        <v>284</v>
      </c>
      <c r="F122" s="608" t="s">
        <v>943</v>
      </c>
      <c r="G122" s="609"/>
      <c r="H122" s="609"/>
      <c r="I122" s="610" t="s">
        <v>11</v>
      </c>
      <c r="J122" s="611"/>
      <c r="K122" s="609"/>
      <c r="L122" s="889"/>
      <c r="M122" s="892"/>
    </row>
    <row r="123" spans="1:13" ht="18" customHeight="1">
      <c r="A123" s="648">
        <v>114</v>
      </c>
      <c r="B123" s="605"/>
      <c r="C123" s="605"/>
      <c r="D123" s="606" t="s">
        <v>23</v>
      </c>
      <c r="E123" s="607" t="s">
        <v>284</v>
      </c>
      <c r="F123" s="608" t="s">
        <v>944</v>
      </c>
      <c r="G123" s="609"/>
      <c r="H123" s="609"/>
      <c r="I123" s="610" t="s">
        <v>11</v>
      </c>
      <c r="J123" s="611"/>
      <c r="K123" s="609"/>
      <c r="L123" s="889"/>
      <c r="M123" s="892"/>
    </row>
    <row r="124" spans="1:13" ht="18" customHeight="1">
      <c r="A124" s="648">
        <v>115</v>
      </c>
      <c r="B124" s="605"/>
      <c r="C124" s="605"/>
      <c r="D124" s="606" t="s">
        <v>23</v>
      </c>
      <c r="E124" s="607" t="s">
        <v>284</v>
      </c>
      <c r="F124" s="608" t="s">
        <v>945</v>
      </c>
      <c r="G124" s="609"/>
      <c r="H124" s="609"/>
      <c r="I124" s="610" t="s">
        <v>11</v>
      </c>
      <c r="J124" s="611"/>
      <c r="K124" s="609"/>
      <c r="L124" s="889"/>
      <c r="M124" s="892"/>
    </row>
    <row r="125" spans="1:13" ht="18" customHeight="1">
      <c r="A125" s="648">
        <v>116</v>
      </c>
      <c r="B125" s="605"/>
      <c r="C125" s="605"/>
      <c r="D125" s="606" t="s">
        <v>23</v>
      </c>
      <c r="E125" s="607" t="s">
        <v>284</v>
      </c>
      <c r="F125" s="608" t="s">
        <v>946</v>
      </c>
      <c r="G125" s="609"/>
      <c r="H125" s="609"/>
      <c r="I125" s="610" t="s">
        <v>11</v>
      </c>
      <c r="J125" s="611"/>
      <c r="K125" s="609"/>
      <c r="L125" s="889"/>
      <c r="M125" s="892"/>
    </row>
    <row r="126" spans="1:13" ht="18" customHeight="1">
      <c r="A126" s="648">
        <v>117</v>
      </c>
      <c r="B126" s="605"/>
      <c r="C126" s="605"/>
      <c r="D126" s="606" t="s">
        <v>23</v>
      </c>
      <c r="E126" s="607" t="s">
        <v>284</v>
      </c>
      <c r="F126" s="608" t="s">
        <v>947</v>
      </c>
      <c r="G126" s="609"/>
      <c r="H126" s="609"/>
      <c r="I126" s="610" t="s">
        <v>11</v>
      </c>
      <c r="J126" s="611"/>
      <c r="K126" s="606" t="s">
        <v>2427</v>
      </c>
      <c r="L126" s="889"/>
      <c r="M126" s="892"/>
    </row>
    <row r="127" spans="1:13" ht="18" customHeight="1">
      <c r="A127" s="648">
        <v>118</v>
      </c>
      <c r="B127" s="605"/>
      <c r="C127" s="605"/>
      <c r="D127" s="606" t="s">
        <v>23</v>
      </c>
      <c r="E127" s="607" t="s">
        <v>284</v>
      </c>
      <c r="F127" s="608" t="s">
        <v>948</v>
      </c>
      <c r="G127" s="609"/>
      <c r="H127" s="609"/>
      <c r="I127" s="610" t="s">
        <v>11</v>
      </c>
      <c r="J127" s="611"/>
      <c r="K127" s="609"/>
      <c r="L127" s="614" t="s">
        <v>1224</v>
      </c>
      <c r="M127" s="653"/>
    </row>
    <row r="128" spans="1:13" ht="18" customHeight="1">
      <c r="A128" s="648">
        <v>119</v>
      </c>
      <c r="B128" s="605"/>
      <c r="C128" s="605"/>
      <c r="D128" s="606" t="s">
        <v>23</v>
      </c>
      <c r="E128" s="607" t="s">
        <v>284</v>
      </c>
      <c r="F128" s="608" t="s">
        <v>1225</v>
      </c>
      <c r="G128" s="609"/>
      <c r="H128" s="609"/>
      <c r="I128" s="627" t="s">
        <v>11</v>
      </c>
      <c r="J128" s="611"/>
      <c r="K128" s="609"/>
      <c r="L128" s="614" t="s">
        <v>2428</v>
      </c>
      <c r="M128" s="653"/>
    </row>
    <row r="129" spans="1:13" ht="16.5" customHeight="1">
      <c r="A129" s="648">
        <v>120</v>
      </c>
      <c r="B129" s="605"/>
      <c r="C129" s="605"/>
      <c r="D129" s="606" t="s">
        <v>23</v>
      </c>
      <c r="E129" s="607" t="s">
        <v>284</v>
      </c>
      <c r="F129" s="608" t="s">
        <v>279</v>
      </c>
      <c r="G129" s="609"/>
      <c r="H129" s="609"/>
      <c r="I129" s="627" t="s">
        <v>11</v>
      </c>
      <c r="J129" s="611"/>
      <c r="K129" s="609"/>
      <c r="L129" s="614" t="s">
        <v>1226</v>
      </c>
      <c r="M129" s="653"/>
    </row>
    <row r="130" spans="1:13" ht="16.5" customHeight="1">
      <c r="A130" s="648">
        <v>121</v>
      </c>
      <c r="B130" s="605"/>
      <c r="C130" s="605"/>
      <c r="D130" s="606" t="s">
        <v>23</v>
      </c>
      <c r="E130" s="607" t="s">
        <v>284</v>
      </c>
      <c r="F130" s="608" t="s">
        <v>949</v>
      </c>
      <c r="G130" s="609"/>
      <c r="H130" s="609"/>
      <c r="I130" s="627" t="s">
        <v>11</v>
      </c>
      <c r="J130" s="611"/>
      <c r="K130" s="606" t="s">
        <v>279</v>
      </c>
      <c r="L130" s="614"/>
      <c r="M130" s="653"/>
    </row>
    <row r="131" spans="1:13" ht="16.5" customHeight="1">
      <c r="A131" s="648">
        <v>122</v>
      </c>
      <c r="B131" s="605"/>
      <c r="C131" s="605"/>
      <c r="D131" s="606" t="s">
        <v>23</v>
      </c>
      <c r="E131" s="607" t="s">
        <v>284</v>
      </c>
      <c r="F131" s="608" t="s">
        <v>950</v>
      </c>
      <c r="G131" s="609"/>
      <c r="H131" s="609"/>
      <c r="I131" s="627" t="s">
        <v>11</v>
      </c>
      <c r="J131" s="611"/>
      <c r="K131" s="606" t="s">
        <v>950</v>
      </c>
      <c r="L131" s="614" t="s">
        <v>1687</v>
      </c>
      <c r="M131" s="653"/>
    </row>
    <row r="132" spans="1:13" ht="16.5" customHeight="1">
      <c r="A132" s="648">
        <v>123</v>
      </c>
      <c r="B132" s="605"/>
      <c r="C132" s="605"/>
      <c r="D132" s="606" t="s">
        <v>23</v>
      </c>
      <c r="E132" s="607" t="s">
        <v>284</v>
      </c>
      <c r="F132" s="608" t="s">
        <v>2429</v>
      </c>
      <c r="G132" s="628" t="s">
        <v>2430</v>
      </c>
      <c r="H132" s="628" t="s">
        <v>2430</v>
      </c>
      <c r="I132" s="627" t="s">
        <v>11</v>
      </c>
      <c r="J132" s="611"/>
      <c r="K132" s="609"/>
      <c r="L132" s="889" t="s">
        <v>1688</v>
      </c>
      <c r="M132" s="653"/>
    </row>
    <row r="133" spans="1:13" ht="16.5" customHeight="1">
      <c r="A133" s="648">
        <v>124</v>
      </c>
      <c r="B133" s="605"/>
      <c r="C133" s="605"/>
      <c r="D133" s="606" t="s">
        <v>23</v>
      </c>
      <c r="E133" s="607" t="s">
        <v>284</v>
      </c>
      <c r="F133" s="608" t="s">
        <v>2431</v>
      </c>
      <c r="G133" s="628" t="s">
        <v>2432</v>
      </c>
      <c r="H133" s="628" t="s">
        <v>2432</v>
      </c>
      <c r="I133" s="627" t="s">
        <v>11</v>
      </c>
      <c r="J133" s="611"/>
      <c r="K133" s="609"/>
      <c r="L133" s="889"/>
      <c r="M133" s="653"/>
    </row>
    <row r="134" spans="1:13" ht="16.5" customHeight="1">
      <c r="A134" s="648">
        <v>125</v>
      </c>
      <c r="B134" s="605"/>
      <c r="C134" s="605"/>
      <c r="D134" s="606" t="s">
        <v>23</v>
      </c>
      <c r="E134" s="607" t="s">
        <v>284</v>
      </c>
      <c r="F134" s="608" t="s">
        <v>2433</v>
      </c>
      <c r="G134" s="628" t="s">
        <v>2434</v>
      </c>
      <c r="H134" s="628" t="s">
        <v>2434</v>
      </c>
      <c r="I134" s="627" t="s">
        <v>11</v>
      </c>
      <c r="J134" s="611"/>
      <c r="K134" s="609"/>
      <c r="L134" s="889"/>
      <c r="M134" s="653"/>
    </row>
    <row r="135" spans="1:13" ht="16.5" customHeight="1">
      <c r="A135" s="648">
        <v>126</v>
      </c>
      <c r="B135" s="605"/>
      <c r="C135" s="605"/>
      <c r="D135" s="606" t="s">
        <v>23</v>
      </c>
      <c r="E135" s="607" t="s">
        <v>284</v>
      </c>
      <c r="F135" s="608" t="s">
        <v>2435</v>
      </c>
      <c r="G135" s="628" t="s">
        <v>2436</v>
      </c>
      <c r="H135" s="628" t="s">
        <v>2436</v>
      </c>
      <c r="I135" s="627" t="s">
        <v>11</v>
      </c>
      <c r="J135" s="611"/>
      <c r="K135" s="609"/>
      <c r="L135" s="889"/>
      <c r="M135" s="653"/>
    </row>
    <row r="136" spans="1:13" ht="16.5" customHeight="1">
      <c r="A136" s="648">
        <v>127</v>
      </c>
      <c r="B136" s="605"/>
      <c r="C136" s="605"/>
      <c r="D136" s="606" t="s">
        <v>23</v>
      </c>
      <c r="E136" s="607" t="s">
        <v>284</v>
      </c>
      <c r="F136" s="608" t="s">
        <v>2437</v>
      </c>
      <c r="G136" s="628" t="s">
        <v>2438</v>
      </c>
      <c r="H136" s="628" t="s">
        <v>2438</v>
      </c>
      <c r="I136" s="627" t="s">
        <v>11</v>
      </c>
      <c r="J136" s="611"/>
      <c r="K136" s="609"/>
      <c r="L136" s="889"/>
      <c r="M136" s="653"/>
    </row>
    <row r="137" spans="1:13" ht="16.5" customHeight="1">
      <c r="A137" s="648">
        <v>128</v>
      </c>
      <c r="B137" s="605"/>
      <c r="C137" s="605"/>
      <c r="D137" s="606" t="s">
        <v>23</v>
      </c>
      <c r="E137" s="607" t="s">
        <v>284</v>
      </c>
      <c r="F137" s="608" t="s">
        <v>2439</v>
      </c>
      <c r="G137" s="628" t="s">
        <v>2440</v>
      </c>
      <c r="H137" s="628" t="s">
        <v>2440</v>
      </c>
      <c r="I137" s="627" t="s">
        <v>11</v>
      </c>
      <c r="J137" s="611"/>
      <c r="K137" s="609"/>
      <c r="L137" s="889"/>
      <c r="M137" s="653"/>
    </row>
    <row r="138" spans="1:13" ht="16.5" customHeight="1">
      <c r="A138" s="648">
        <v>129</v>
      </c>
      <c r="B138" s="605"/>
      <c r="C138" s="605"/>
      <c r="D138" s="606" t="s">
        <v>23</v>
      </c>
      <c r="E138" s="607" t="s">
        <v>284</v>
      </c>
      <c r="F138" s="608" t="s">
        <v>2441</v>
      </c>
      <c r="G138" s="628" t="s">
        <v>1631</v>
      </c>
      <c r="H138" s="628" t="s">
        <v>1631</v>
      </c>
      <c r="I138" s="627" t="s">
        <v>11</v>
      </c>
      <c r="J138" s="611"/>
      <c r="K138" s="609"/>
      <c r="L138" s="889"/>
      <c r="M138" s="653"/>
    </row>
    <row r="139" spans="1:13" ht="16.5" customHeight="1">
      <c r="A139" s="648">
        <v>130</v>
      </c>
      <c r="B139" s="605"/>
      <c r="C139" s="605"/>
      <c r="D139" s="606" t="s">
        <v>23</v>
      </c>
      <c r="E139" s="607" t="s">
        <v>284</v>
      </c>
      <c r="F139" s="608" t="s">
        <v>2442</v>
      </c>
      <c r="G139" s="628" t="s">
        <v>1913</v>
      </c>
      <c r="H139" s="628" t="s">
        <v>1913</v>
      </c>
      <c r="I139" s="627" t="s">
        <v>11</v>
      </c>
      <c r="J139" s="611"/>
      <c r="K139" s="609"/>
      <c r="L139" s="889"/>
      <c r="M139" s="653"/>
    </row>
    <row r="140" spans="1:13" ht="16.5" customHeight="1">
      <c r="A140" s="648">
        <v>131</v>
      </c>
      <c r="B140" s="605"/>
      <c r="C140" s="605"/>
      <c r="D140" s="606" t="s">
        <v>23</v>
      </c>
      <c r="E140" s="607" t="s">
        <v>284</v>
      </c>
      <c r="F140" s="608" t="s">
        <v>2443</v>
      </c>
      <c r="G140" s="628" t="s">
        <v>2444</v>
      </c>
      <c r="H140" s="628" t="s">
        <v>2444</v>
      </c>
      <c r="I140" s="627" t="s">
        <v>11</v>
      </c>
      <c r="J140" s="611"/>
      <c r="K140" s="609"/>
      <c r="L140" s="889"/>
      <c r="M140" s="653"/>
    </row>
    <row r="141" spans="1:13" ht="16.5" customHeight="1">
      <c r="A141" s="648">
        <v>132</v>
      </c>
      <c r="B141" s="605"/>
      <c r="C141" s="605"/>
      <c r="D141" s="606" t="s">
        <v>23</v>
      </c>
      <c r="E141" s="607" t="s">
        <v>284</v>
      </c>
      <c r="F141" s="608" t="s">
        <v>2445</v>
      </c>
      <c r="G141" s="628" t="s">
        <v>1631</v>
      </c>
      <c r="H141" s="628" t="s">
        <v>1631</v>
      </c>
      <c r="I141" s="627" t="s">
        <v>11</v>
      </c>
      <c r="J141" s="611"/>
      <c r="K141" s="609"/>
      <c r="L141" s="889"/>
      <c r="M141" s="653"/>
    </row>
    <row r="142" spans="1:13" ht="16.5" customHeight="1">
      <c r="A142" s="648">
        <v>133</v>
      </c>
      <c r="B142" s="605"/>
      <c r="C142" s="605"/>
      <c r="D142" s="606" t="s">
        <v>23</v>
      </c>
      <c r="E142" s="607" t="s">
        <v>284</v>
      </c>
      <c r="F142" s="608" t="s">
        <v>2446</v>
      </c>
      <c r="G142" s="628" t="s">
        <v>2447</v>
      </c>
      <c r="H142" s="628" t="s">
        <v>2447</v>
      </c>
      <c r="I142" s="627" t="s">
        <v>11</v>
      </c>
      <c r="J142" s="611"/>
      <c r="K142" s="609"/>
      <c r="L142" s="889"/>
      <c r="M142" s="653"/>
    </row>
    <row r="143" spans="1:13" ht="16.5" customHeight="1">
      <c r="A143" s="648">
        <v>134</v>
      </c>
      <c r="B143" s="605"/>
      <c r="C143" s="605"/>
      <c r="D143" s="606" t="s">
        <v>23</v>
      </c>
      <c r="E143" s="607" t="s">
        <v>284</v>
      </c>
      <c r="F143" s="608" t="s">
        <v>2448</v>
      </c>
      <c r="G143" s="628" t="s">
        <v>1632</v>
      </c>
      <c r="H143" s="628" t="s">
        <v>1632</v>
      </c>
      <c r="I143" s="627" t="s">
        <v>11</v>
      </c>
      <c r="J143" s="611"/>
      <c r="K143" s="609"/>
      <c r="L143" s="889"/>
      <c r="M143" s="653"/>
    </row>
    <row r="144" spans="1:13" ht="16.5" customHeight="1">
      <c r="A144" s="648">
        <v>135</v>
      </c>
      <c r="B144" s="605"/>
      <c r="C144" s="605"/>
      <c r="D144" s="606" t="s">
        <v>23</v>
      </c>
      <c r="E144" s="607" t="s">
        <v>284</v>
      </c>
      <c r="F144" s="608" t="s">
        <v>2449</v>
      </c>
      <c r="G144" s="628" t="s">
        <v>2450</v>
      </c>
      <c r="H144" s="628" t="s">
        <v>2450</v>
      </c>
      <c r="I144" s="627" t="s">
        <v>11</v>
      </c>
      <c r="J144" s="611"/>
      <c r="K144" s="609"/>
      <c r="L144" s="889"/>
      <c r="M144" s="653"/>
    </row>
    <row r="145" spans="1:13" ht="16.5" customHeight="1">
      <c r="A145" s="648">
        <v>136</v>
      </c>
      <c r="B145" s="605"/>
      <c r="C145" s="605"/>
      <c r="D145" s="606" t="s">
        <v>23</v>
      </c>
      <c r="E145" s="607" t="s">
        <v>284</v>
      </c>
      <c r="F145" s="608" t="s">
        <v>2451</v>
      </c>
      <c r="G145" s="628" t="s">
        <v>2452</v>
      </c>
      <c r="H145" s="628" t="s">
        <v>2452</v>
      </c>
      <c r="I145" s="627" t="s">
        <v>11</v>
      </c>
      <c r="J145" s="611"/>
      <c r="K145" s="609"/>
      <c r="L145" s="889"/>
      <c r="M145" s="653"/>
    </row>
    <row r="146" spans="1:13" ht="16.5" customHeight="1">
      <c r="A146" s="648">
        <v>137</v>
      </c>
      <c r="B146" s="605"/>
      <c r="C146" s="605"/>
      <c r="D146" s="606" t="s">
        <v>23</v>
      </c>
      <c r="E146" s="607" t="s">
        <v>284</v>
      </c>
      <c r="F146" s="608" t="s">
        <v>2453</v>
      </c>
      <c r="G146" s="628" t="s">
        <v>2454</v>
      </c>
      <c r="H146" s="628" t="s">
        <v>2454</v>
      </c>
      <c r="I146" s="627" t="s">
        <v>11</v>
      </c>
      <c r="J146" s="611"/>
      <c r="K146" s="609"/>
      <c r="L146" s="889"/>
      <c r="M146" s="653"/>
    </row>
    <row r="147" spans="1:13" ht="16.5" customHeight="1">
      <c r="A147" s="648">
        <v>138</v>
      </c>
      <c r="B147" s="605"/>
      <c r="C147" s="605"/>
      <c r="D147" s="606" t="s">
        <v>23</v>
      </c>
      <c r="E147" s="607" t="s">
        <v>284</v>
      </c>
      <c r="F147" s="608" t="s">
        <v>2455</v>
      </c>
      <c r="G147" s="628" t="s">
        <v>2456</v>
      </c>
      <c r="H147" s="628" t="s">
        <v>2456</v>
      </c>
      <c r="I147" s="627" t="s">
        <v>11</v>
      </c>
      <c r="J147" s="611"/>
      <c r="K147" s="609"/>
      <c r="L147" s="889"/>
      <c r="M147" s="653"/>
    </row>
    <row r="148" spans="1:13" ht="16.5" customHeight="1">
      <c r="A148" s="648">
        <v>139</v>
      </c>
      <c r="B148" s="605"/>
      <c r="C148" s="605"/>
      <c r="D148" s="606" t="s">
        <v>23</v>
      </c>
      <c r="E148" s="607" t="s">
        <v>284</v>
      </c>
      <c r="F148" s="608" t="s">
        <v>2457</v>
      </c>
      <c r="G148" s="628" t="s">
        <v>2458</v>
      </c>
      <c r="H148" s="628" t="s">
        <v>2458</v>
      </c>
      <c r="I148" s="627" t="s">
        <v>11</v>
      </c>
      <c r="J148" s="611"/>
      <c r="K148" s="609"/>
      <c r="L148" s="889"/>
      <c r="M148" s="653"/>
    </row>
    <row r="149" spans="1:13" ht="16.5" customHeight="1">
      <c r="A149" s="648">
        <v>140</v>
      </c>
      <c r="B149" s="605"/>
      <c r="C149" s="605"/>
      <c r="D149" s="606" t="s">
        <v>23</v>
      </c>
      <c r="E149" s="607" t="s">
        <v>284</v>
      </c>
      <c r="F149" s="608" t="s">
        <v>2459</v>
      </c>
      <c r="G149" s="628" t="s">
        <v>2440</v>
      </c>
      <c r="H149" s="628" t="s">
        <v>2440</v>
      </c>
      <c r="I149" s="627" t="s">
        <v>11</v>
      </c>
      <c r="J149" s="611"/>
      <c r="K149" s="609"/>
      <c r="L149" s="889"/>
      <c r="M149" s="653"/>
    </row>
    <row r="150" spans="1:13" ht="16.5" customHeight="1">
      <c r="A150" s="648">
        <v>141</v>
      </c>
      <c r="B150" s="605"/>
      <c r="C150" s="605"/>
      <c r="D150" s="606" t="s">
        <v>23</v>
      </c>
      <c r="E150" s="607" t="s">
        <v>284</v>
      </c>
      <c r="F150" s="608" t="s">
        <v>2460</v>
      </c>
      <c r="G150" s="628" t="s">
        <v>1913</v>
      </c>
      <c r="H150" s="628" t="s">
        <v>1913</v>
      </c>
      <c r="I150" s="627" t="s">
        <v>11</v>
      </c>
      <c r="J150" s="611"/>
      <c r="K150" s="609"/>
      <c r="L150" s="889"/>
      <c r="M150" s="653"/>
    </row>
    <row r="151" spans="1:13" ht="16.5" customHeight="1">
      <c r="A151" s="648">
        <v>142</v>
      </c>
      <c r="B151" s="605"/>
      <c r="C151" s="605"/>
      <c r="D151" s="606" t="s">
        <v>23</v>
      </c>
      <c r="E151" s="607" t="s">
        <v>284</v>
      </c>
      <c r="F151" s="608" t="s">
        <v>2461</v>
      </c>
      <c r="G151" s="628" t="s">
        <v>2462</v>
      </c>
      <c r="H151" s="628" t="s">
        <v>2462</v>
      </c>
      <c r="I151" s="627" t="s">
        <v>11</v>
      </c>
      <c r="J151" s="611"/>
      <c r="K151" s="609"/>
      <c r="L151" s="889"/>
      <c r="M151" s="653"/>
    </row>
    <row r="152" spans="1:13" ht="16.5" customHeight="1">
      <c r="A152" s="648">
        <v>143</v>
      </c>
      <c r="B152" s="605"/>
      <c r="C152" s="605"/>
      <c r="D152" s="606" t="s">
        <v>23</v>
      </c>
      <c r="E152" s="607" t="s">
        <v>284</v>
      </c>
      <c r="F152" s="608" t="s">
        <v>2463</v>
      </c>
      <c r="G152" s="628" t="s">
        <v>1635</v>
      </c>
      <c r="H152" s="628" t="s">
        <v>1635</v>
      </c>
      <c r="I152" s="627" t="s">
        <v>11</v>
      </c>
      <c r="J152" s="611"/>
      <c r="K152" s="609"/>
      <c r="L152" s="889"/>
      <c r="M152" s="653"/>
    </row>
    <row r="153" spans="1:13" ht="16.5" customHeight="1">
      <c r="A153" s="648">
        <v>144</v>
      </c>
      <c r="B153" s="605"/>
      <c r="C153" s="605"/>
      <c r="D153" s="606" t="s">
        <v>23</v>
      </c>
      <c r="E153" s="607" t="s">
        <v>284</v>
      </c>
      <c r="F153" s="608" t="s">
        <v>2464</v>
      </c>
      <c r="G153" s="628" t="s">
        <v>2465</v>
      </c>
      <c r="H153" s="628" t="s">
        <v>2465</v>
      </c>
      <c r="I153" s="627" t="s">
        <v>11</v>
      </c>
      <c r="J153" s="611"/>
      <c r="K153" s="609"/>
      <c r="L153" s="889"/>
      <c r="M153" s="653"/>
    </row>
    <row r="154" spans="1:13" ht="16.5" customHeight="1">
      <c r="A154" s="648">
        <v>145</v>
      </c>
      <c r="B154" s="605"/>
      <c r="C154" s="605"/>
      <c r="D154" s="606" t="s">
        <v>23</v>
      </c>
      <c r="E154" s="607" t="s">
        <v>284</v>
      </c>
      <c r="F154" s="608" t="s">
        <v>2466</v>
      </c>
      <c r="G154" s="628" t="s">
        <v>2440</v>
      </c>
      <c r="H154" s="628" t="s">
        <v>2440</v>
      </c>
      <c r="I154" s="627" t="s">
        <v>11</v>
      </c>
      <c r="J154" s="611"/>
      <c r="K154" s="609"/>
      <c r="L154" s="889"/>
      <c r="M154" s="653"/>
    </row>
    <row r="155" spans="1:13" ht="16.5" customHeight="1">
      <c r="A155" s="648">
        <v>146</v>
      </c>
      <c r="B155" s="605"/>
      <c r="C155" s="605"/>
      <c r="D155" s="606" t="s">
        <v>23</v>
      </c>
      <c r="E155" s="607" t="s">
        <v>284</v>
      </c>
      <c r="F155" s="608" t="s">
        <v>2467</v>
      </c>
      <c r="G155" s="628" t="s">
        <v>2468</v>
      </c>
      <c r="H155" s="628" t="s">
        <v>2468</v>
      </c>
      <c r="I155" s="627" t="s">
        <v>11</v>
      </c>
      <c r="J155" s="611"/>
      <c r="K155" s="609"/>
      <c r="L155" s="889"/>
      <c r="M155" s="653"/>
    </row>
    <row r="156" spans="1:13" ht="16.5" customHeight="1">
      <c r="A156" s="648">
        <v>147</v>
      </c>
      <c r="B156" s="605"/>
      <c r="C156" s="605"/>
      <c r="D156" s="606" t="s">
        <v>23</v>
      </c>
      <c r="E156" s="607" t="s">
        <v>284</v>
      </c>
      <c r="F156" s="608" t="s">
        <v>2469</v>
      </c>
      <c r="G156" s="628" t="s">
        <v>1970</v>
      </c>
      <c r="H156" s="628" t="s">
        <v>1970</v>
      </c>
      <c r="I156" s="627" t="s">
        <v>11</v>
      </c>
      <c r="J156" s="611"/>
      <c r="K156" s="609"/>
      <c r="L156" s="889"/>
      <c r="M156" s="653"/>
    </row>
    <row r="157" spans="1:13" ht="16.5" customHeight="1">
      <c r="A157" s="648">
        <v>148</v>
      </c>
      <c r="B157" s="605"/>
      <c r="C157" s="605"/>
      <c r="D157" s="606" t="s">
        <v>23</v>
      </c>
      <c r="E157" s="607" t="s">
        <v>284</v>
      </c>
      <c r="F157" s="608" t="s">
        <v>2470</v>
      </c>
      <c r="G157" s="628" t="s">
        <v>1970</v>
      </c>
      <c r="H157" s="628" t="s">
        <v>1970</v>
      </c>
      <c r="I157" s="627" t="s">
        <v>11</v>
      </c>
      <c r="J157" s="611"/>
      <c r="K157" s="609"/>
      <c r="L157" s="889"/>
      <c r="M157" s="653"/>
    </row>
    <row r="158" spans="1:13" ht="16.5" customHeight="1">
      <c r="A158" s="648">
        <v>149</v>
      </c>
      <c r="B158" s="605"/>
      <c r="C158" s="605"/>
      <c r="D158" s="606" t="s">
        <v>23</v>
      </c>
      <c r="E158" s="607" t="s">
        <v>284</v>
      </c>
      <c r="F158" s="608" t="s">
        <v>2471</v>
      </c>
      <c r="G158" s="628" t="s">
        <v>1970</v>
      </c>
      <c r="H158" s="628" t="s">
        <v>1970</v>
      </c>
      <c r="I158" s="627" t="s">
        <v>11</v>
      </c>
      <c r="J158" s="611"/>
      <c r="K158" s="609"/>
      <c r="L158" s="889"/>
      <c r="M158" s="653"/>
    </row>
    <row r="159" spans="1:13" ht="16.5" customHeight="1">
      <c r="A159" s="648">
        <v>150</v>
      </c>
      <c r="B159" s="605"/>
      <c r="C159" s="605"/>
      <c r="D159" s="606" t="s">
        <v>23</v>
      </c>
      <c r="E159" s="607" t="s">
        <v>284</v>
      </c>
      <c r="F159" s="608" t="s">
        <v>2472</v>
      </c>
      <c r="G159" s="628"/>
      <c r="H159" s="606"/>
      <c r="I159" s="627" t="s">
        <v>11</v>
      </c>
      <c r="J159" s="611"/>
      <c r="K159" s="609"/>
      <c r="L159" s="889"/>
      <c r="M159" s="653" t="s">
        <v>2574</v>
      </c>
    </row>
    <row r="160" spans="1:13" ht="16.5" customHeight="1">
      <c r="A160" s="648">
        <v>151</v>
      </c>
      <c r="B160" s="605"/>
      <c r="C160" s="605"/>
      <c r="D160" s="606" t="s">
        <v>23</v>
      </c>
      <c r="E160" s="607" t="s">
        <v>284</v>
      </c>
      <c r="F160" s="608" t="s">
        <v>2473</v>
      </c>
      <c r="G160" s="628"/>
      <c r="H160" s="606"/>
      <c r="I160" s="627" t="s">
        <v>11</v>
      </c>
      <c r="J160" s="611"/>
      <c r="K160" s="609"/>
      <c r="L160" s="889"/>
      <c r="M160" s="653"/>
    </row>
    <row r="161" spans="1:13" ht="16.5" customHeight="1">
      <c r="A161" s="648">
        <v>152</v>
      </c>
      <c r="B161" s="605"/>
      <c r="C161" s="605"/>
      <c r="D161" s="606" t="s">
        <v>23</v>
      </c>
      <c r="E161" s="607" t="s">
        <v>284</v>
      </c>
      <c r="F161" s="608" t="s">
        <v>2474</v>
      </c>
      <c r="G161" s="628"/>
      <c r="H161" s="606"/>
      <c r="I161" s="627" t="s">
        <v>11</v>
      </c>
      <c r="J161" s="611"/>
      <c r="K161" s="609"/>
      <c r="L161" s="889"/>
      <c r="M161" s="653"/>
    </row>
    <row r="162" spans="1:13" ht="16.5" customHeight="1">
      <c r="A162" s="648">
        <v>153</v>
      </c>
      <c r="B162" s="605"/>
      <c r="C162" s="605"/>
      <c r="D162" s="606" t="s">
        <v>23</v>
      </c>
      <c r="E162" s="607" t="s">
        <v>284</v>
      </c>
      <c r="F162" s="608" t="s">
        <v>2475</v>
      </c>
      <c r="G162" s="628"/>
      <c r="H162" s="606"/>
      <c r="I162" s="627" t="s">
        <v>11</v>
      </c>
      <c r="J162" s="611"/>
      <c r="K162" s="609"/>
      <c r="L162" s="889"/>
      <c r="M162" s="653"/>
    </row>
    <row r="163" spans="1:13" ht="16.5" customHeight="1">
      <c r="A163" s="648">
        <v>154</v>
      </c>
      <c r="B163" s="605"/>
      <c r="C163" s="605"/>
      <c r="D163" s="606" t="s">
        <v>23</v>
      </c>
      <c r="E163" s="607" t="s">
        <v>284</v>
      </c>
      <c r="F163" s="608" t="s">
        <v>2476</v>
      </c>
      <c r="G163" s="628"/>
      <c r="H163" s="606"/>
      <c r="I163" s="627" t="s">
        <v>11</v>
      </c>
      <c r="J163" s="611"/>
      <c r="K163" s="609"/>
      <c r="L163" s="889"/>
      <c r="M163" s="653" t="s">
        <v>2577</v>
      </c>
    </row>
    <row r="164" spans="1:13" ht="16.5" customHeight="1">
      <c r="A164" s="648">
        <v>155</v>
      </c>
      <c r="B164" s="605"/>
      <c r="C164" s="605"/>
      <c r="D164" s="606" t="s">
        <v>23</v>
      </c>
      <c r="E164" s="607" t="s">
        <v>284</v>
      </c>
      <c r="F164" s="608" t="s">
        <v>951</v>
      </c>
      <c r="G164" s="609"/>
      <c r="H164" s="609"/>
      <c r="I164" s="627" t="s">
        <v>11</v>
      </c>
      <c r="J164" s="611"/>
      <c r="K164" s="609"/>
      <c r="L164" s="614" t="s">
        <v>2557</v>
      </c>
      <c r="M164" s="660"/>
    </row>
    <row r="165" spans="1:13" ht="16.5" customHeight="1">
      <c r="A165" s="648">
        <v>156</v>
      </c>
      <c r="B165" s="605"/>
      <c r="C165" s="605"/>
      <c r="D165" s="606" t="s">
        <v>23</v>
      </c>
      <c r="E165" s="607" t="s">
        <v>284</v>
      </c>
      <c r="F165" s="608" t="s">
        <v>1976</v>
      </c>
      <c r="G165" s="609" t="s">
        <v>1970</v>
      </c>
      <c r="H165" s="609" t="s">
        <v>1970</v>
      </c>
      <c r="I165" s="627" t="s">
        <v>11</v>
      </c>
      <c r="J165" s="611"/>
      <c r="K165" s="609"/>
      <c r="L165" s="629" t="s">
        <v>2477</v>
      </c>
      <c r="M165" s="660"/>
    </row>
    <row r="166" spans="1:13" ht="16.5" customHeight="1">
      <c r="A166" s="648">
        <v>157</v>
      </c>
      <c r="B166" s="605"/>
      <c r="C166" s="605"/>
      <c r="D166" s="606" t="s">
        <v>23</v>
      </c>
      <c r="E166" s="607" t="s">
        <v>284</v>
      </c>
      <c r="F166" s="608" t="s">
        <v>1973</v>
      </c>
      <c r="G166" s="609" t="s">
        <v>1970</v>
      </c>
      <c r="H166" s="609" t="s">
        <v>1970</v>
      </c>
      <c r="I166" s="627" t="s">
        <v>11</v>
      </c>
      <c r="J166" s="611"/>
      <c r="K166" s="609"/>
      <c r="L166" s="629" t="s">
        <v>1971</v>
      </c>
      <c r="M166" s="660"/>
    </row>
    <row r="167" spans="1:13" ht="16.5" customHeight="1">
      <c r="A167" s="648">
        <v>158</v>
      </c>
      <c r="B167" s="605"/>
      <c r="C167" s="605"/>
      <c r="D167" s="606" t="s">
        <v>23</v>
      </c>
      <c r="E167" s="607" t="s">
        <v>284</v>
      </c>
      <c r="F167" s="608" t="s">
        <v>2478</v>
      </c>
      <c r="G167" s="606" t="s">
        <v>3527</v>
      </c>
      <c r="H167" s="606" t="s">
        <v>952</v>
      </c>
      <c r="I167" s="627" t="s">
        <v>11</v>
      </c>
      <c r="J167" s="611"/>
      <c r="K167" s="609"/>
      <c r="L167" s="629" t="s">
        <v>2479</v>
      </c>
      <c r="M167" s="653"/>
    </row>
    <row r="168" spans="1:13" ht="16.5" customHeight="1">
      <c r="A168" s="648">
        <v>159</v>
      </c>
      <c r="B168" s="605"/>
      <c r="C168" s="605"/>
      <c r="D168" s="606" t="s">
        <v>23</v>
      </c>
      <c r="E168" s="607" t="s">
        <v>284</v>
      </c>
      <c r="F168" s="608" t="s">
        <v>1974</v>
      </c>
      <c r="G168" s="606" t="s">
        <v>3526</v>
      </c>
      <c r="H168" s="606" t="s">
        <v>953</v>
      </c>
      <c r="I168" s="627" t="s">
        <v>11</v>
      </c>
      <c r="J168" s="611"/>
      <c r="K168" s="609"/>
      <c r="L168" s="629" t="s">
        <v>2480</v>
      </c>
      <c r="M168" s="653"/>
    </row>
    <row r="169" spans="1:13" ht="16.5" customHeight="1">
      <c r="A169" s="648">
        <v>160</v>
      </c>
      <c r="B169" s="605"/>
      <c r="C169" s="605"/>
      <c r="D169" s="606" t="s">
        <v>23</v>
      </c>
      <c r="E169" s="607" t="s">
        <v>284</v>
      </c>
      <c r="F169" s="608" t="s">
        <v>1975</v>
      </c>
      <c r="G169" s="606" t="s">
        <v>954</v>
      </c>
      <c r="H169" s="606" t="s">
        <v>954</v>
      </c>
      <c r="I169" s="627" t="s">
        <v>11</v>
      </c>
      <c r="J169" s="609"/>
      <c r="K169" s="609"/>
      <c r="L169" s="629" t="s">
        <v>1957</v>
      </c>
      <c r="M169" s="653" t="s">
        <v>2008</v>
      </c>
    </row>
    <row r="170" spans="1:13" ht="16.5" customHeight="1">
      <c r="A170" s="648">
        <v>161</v>
      </c>
      <c r="B170" s="605"/>
      <c r="C170" s="605"/>
      <c r="D170" s="606" t="s">
        <v>23</v>
      </c>
      <c r="E170" s="607" t="s">
        <v>284</v>
      </c>
      <c r="F170" s="608" t="s">
        <v>1977</v>
      </c>
      <c r="G170" s="606" t="s">
        <v>953</v>
      </c>
      <c r="H170" s="606" t="s">
        <v>953</v>
      </c>
      <c r="I170" s="627" t="s">
        <v>11</v>
      </c>
      <c r="J170" s="609"/>
      <c r="K170" s="609"/>
      <c r="L170" s="629" t="s">
        <v>1972</v>
      </c>
      <c r="M170" s="653" t="s">
        <v>2009</v>
      </c>
    </row>
    <row r="171" spans="1:13" ht="16.5" customHeight="1">
      <c r="A171" s="648">
        <v>162</v>
      </c>
      <c r="B171" s="605"/>
      <c r="C171" s="605"/>
      <c r="D171" s="606" t="s">
        <v>23</v>
      </c>
      <c r="E171" s="607" t="s">
        <v>284</v>
      </c>
      <c r="F171" s="608" t="s">
        <v>955</v>
      </c>
      <c r="G171" s="609"/>
      <c r="H171" s="609"/>
      <c r="I171" s="627" t="s">
        <v>11</v>
      </c>
      <c r="J171" s="611"/>
      <c r="K171" s="609"/>
      <c r="L171" s="614" t="s">
        <v>2481</v>
      </c>
      <c r="M171" s="653"/>
    </row>
    <row r="172" spans="1:13" ht="16.5" customHeight="1">
      <c r="A172" s="648">
        <v>163</v>
      </c>
      <c r="B172" s="605"/>
      <c r="C172" s="605"/>
      <c r="D172" s="606" t="s">
        <v>23</v>
      </c>
      <c r="E172" s="607" t="s">
        <v>63</v>
      </c>
      <c r="F172" s="608" t="s">
        <v>1887</v>
      </c>
      <c r="G172" s="609"/>
      <c r="H172" s="609"/>
      <c r="I172" s="627" t="s">
        <v>11</v>
      </c>
      <c r="J172" s="611"/>
      <c r="K172" s="609"/>
      <c r="L172" s="614" t="s">
        <v>2676</v>
      </c>
      <c r="M172" s="653" t="s">
        <v>2482</v>
      </c>
    </row>
    <row r="173" spans="1:13" ht="18" customHeight="1">
      <c r="A173" s="648">
        <v>164</v>
      </c>
      <c r="B173" s="605"/>
      <c r="C173" s="605"/>
      <c r="D173" s="606" t="s">
        <v>23</v>
      </c>
      <c r="E173" s="607" t="s">
        <v>63</v>
      </c>
      <c r="F173" s="608" t="s">
        <v>956</v>
      </c>
      <c r="G173" s="606" t="s">
        <v>2483</v>
      </c>
      <c r="H173" s="606" t="s">
        <v>2483</v>
      </c>
      <c r="I173" s="627" t="s">
        <v>11</v>
      </c>
      <c r="J173" s="611"/>
      <c r="K173" s="609"/>
      <c r="L173" s="893" t="s">
        <v>2484</v>
      </c>
      <c r="M173" s="655"/>
    </row>
    <row r="174" spans="1:13" ht="18" customHeight="1">
      <c r="A174" s="648">
        <v>165</v>
      </c>
      <c r="B174" s="605"/>
      <c r="C174" s="605"/>
      <c r="D174" s="606" t="s">
        <v>23</v>
      </c>
      <c r="E174" s="607" t="s">
        <v>63</v>
      </c>
      <c r="F174" s="608" t="s">
        <v>957</v>
      </c>
      <c r="G174" s="606" t="s">
        <v>2485</v>
      </c>
      <c r="H174" s="606" t="s">
        <v>2485</v>
      </c>
      <c r="I174" s="627" t="s">
        <v>11</v>
      </c>
      <c r="J174" s="611"/>
      <c r="K174" s="609"/>
      <c r="L174" s="893"/>
      <c r="M174" s="655"/>
    </row>
    <row r="175" spans="1:13" ht="18" customHeight="1">
      <c r="A175" s="648">
        <v>166</v>
      </c>
      <c r="B175" s="605"/>
      <c r="C175" s="605"/>
      <c r="D175" s="606" t="s">
        <v>23</v>
      </c>
      <c r="E175" s="607" t="s">
        <v>63</v>
      </c>
      <c r="F175" s="608" t="s">
        <v>958</v>
      </c>
      <c r="G175" s="606" t="s">
        <v>2485</v>
      </c>
      <c r="H175" s="606" t="s">
        <v>2485</v>
      </c>
      <c r="I175" s="627" t="s">
        <v>11</v>
      </c>
      <c r="J175" s="611"/>
      <c r="K175" s="609"/>
      <c r="L175" s="893"/>
      <c r="M175" s="655"/>
    </row>
    <row r="176" spans="1:13" ht="18" customHeight="1">
      <c r="A176" s="648">
        <v>167</v>
      </c>
      <c r="B176" s="605"/>
      <c r="C176" s="605"/>
      <c r="D176" s="606" t="s">
        <v>23</v>
      </c>
      <c r="E176" s="607" t="s">
        <v>63</v>
      </c>
      <c r="F176" s="608" t="s">
        <v>959</v>
      </c>
      <c r="G176" s="606" t="s">
        <v>2486</v>
      </c>
      <c r="H176" s="606" t="s">
        <v>2486</v>
      </c>
      <c r="I176" s="627" t="s">
        <v>11</v>
      </c>
      <c r="J176" s="611"/>
      <c r="K176" s="609"/>
      <c r="L176" s="893"/>
      <c r="M176" s="655"/>
    </row>
    <row r="177" spans="1:13" ht="18" customHeight="1">
      <c r="A177" s="648">
        <v>168</v>
      </c>
      <c r="B177" s="605"/>
      <c r="C177" s="605"/>
      <c r="D177" s="606" t="s">
        <v>23</v>
      </c>
      <c r="E177" s="607" t="s">
        <v>63</v>
      </c>
      <c r="F177" s="608" t="s">
        <v>960</v>
      </c>
      <c r="G177" s="606" t="s">
        <v>2436</v>
      </c>
      <c r="H177" s="606" t="s">
        <v>2436</v>
      </c>
      <c r="I177" s="627" t="s">
        <v>11</v>
      </c>
      <c r="J177" s="611"/>
      <c r="K177" s="609"/>
      <c r="L177" s="893"/>
      <c r="M177" s="655"/>
    </row>
    <row r="178" spans="1:13" ht="18" customHeight="1">
      <c r="A178" s="648">
        <v>169</v>
      </c>
      <c r="B178" s="605"/>
      <c r="C178" s="605"/>
      <c r="D178" s="606" t="s">
        <v>23</v>
      </c>
      <c r="E178" s="607" t="s">
        <v>63</v>
      </c>
      <c r="F178" s="608" t="s">
        <v>961</v>
      </c>
      <c r="G178" s="606" t="s">
        <v>2436</v>
      </c>
      <c r="H178" s="606" t="s">
        <v>2436</v>
      </c>
      <c r="I178" s="627" t="s">
        <v>11</v>
      </c>
      <c r="J178" s="611"/>
      <c r="K178" s="609"/>
      <c r="L178" s="893"/>
      <c r="M178" s="655"/>
    </row>
    <row r="179" spans="1:13" ht="18" customHeight="1">
      <c r="A179" s="648">
        <v>170</v>
      </c>
      <c r="B179" s="605"/>
      <c r="C179" s="605"/>
      <c r="D179" s="606" t="s">
        <v>23</v>
      </c>
      <c r="E179" s="607" t="s">
        <v>63</v>
      </c>
      <c r="F179" s="608" t="s">
        <v>962</v>
      </c>
      <c r="G179" s="606" t="s">
        <v>1691</v>
      </c>
      <c r="H179" s="606" t="s">
        <v>1691</v>
      </c>
      <c r="I179" s="627" t="s">
        <v>11</v>
      </c>
      <c r="J179" s="611"/>
      <c r="K179" s="609"/>
      <c r="L179" s="893"/>
      <c r="M179" s="655"/>
    </row>
    <row r="180" spans="1:13" ht="18" customHeight="1">
      <c r="A180" s="648">
        <v>171</v>
      </c>
      <c r="B180" s="605"/>
      <c r="C180" s="605"/>
      <c r="D180" s="606" t="s">
        <v>23</v>
      </c>
      <c r="E180" s="607" t="s">
        <v>63</v>
      </c>
      <c r="F180" s="608" t="s">
        <v>963</v>
      </c>
      <c r="G180" s="606" t="s">
        <v>2394</v>
      </c>
      <c r="H180" s="606" t="s">
        <v>2394</v>
      </c>
      <c r="I180" s="627" t="s">
        <v>11</v>
      </c>
      <c r="J180" s="611"/>
      <c r="K180" s="609"/>
      <c r="L180" s="893"/>
      <c r="M180" s="655"/>
    </row>
    <row r="181" spans="1:13" ht="18" customHeight="1">
      <c r="A181" s="648">
        <v>172</v>
      </c>
      <c r="B181" s="605"/>
      <c r="C181" s="605"/>
      <c r="D181" s="606" t="s">
        <v>23</v>
      </c>
      <c r="E181" s="607" t="s">
        <v>63</v>
      </c>
      <c r="F181" s="608" t="s">
        <v>965</v>
      </c>
      <c r="G181" s="606" t="s">
        <v>2485</v>
      </c>
      <c r="H181" s="606" t="s">
        <v>2485</v>
      </c>
      <c r="I181" s="627" t="s">
        <v>11</v>
      </c>
      <c r="J181" s="611"/>
      <c r="K181" s="609"/>
      <c r="L181" s="893"/>
      <c r="M181" s="655"/>
    </row>
    <row r="182" spans="1:13" ht="18" customHeight="1">
      <c r="A182" s="648">
        <v>173</v>
      </c>
      <c r="B182" s="605"/>
      <c r="C182" s="605"/>
      <c r="D182" s="606" t="s">
        <v>23</v>
      </c>
      <c r="E182" s="607" t="s">
        <v>63</v>
      </c>
      <c r="F182" s="608" t="s">
        <v>966</v>
      </c>
      <c r="G182" s="606" t="s">
        <v>2487</v>
      </c>
      <c r="H182" s="606" t="s">
        <v>2487</v>
      </c>
      <c r="I182" s="627" t="s">
        <v>11</v>
      </c>
      <c r="J182" s="611"/>
      <c r="K182" s="609"/>
      <c r="L182" s="893"/>
      <c r="M182" s="655"/>
    </row>
    <row r="183" spans="1:13" ht="18" customHeight="1">
      <c r="A183" s="648">
        <v>174</v>
      </c>
      <c r="B183" s="605"/>
      <c r="C183" s="605"/>
      <c r="D183" s="606" t="s">
        <v>23</v>
      </c>
      <c r="E183" s="607" t="s">
        <v>63</v>
      </c>
      <c r="F183" s="608" t="s">
        <v>967</v>
      </c>
      <c r="G183" s="606" t="s">
        <v>2436</v>
      </c>
      <c r="H183" s="606" t="s">
        <v>2436</v>
      </c>
      <c r="I183" s="627" t="s">
        <v>11</v>
      </c>
      <c r="J183" s="611"/>
      <c r="K183" s="609"/>
      <c r="L183" s="893"/>
      <c r="M183" s="655"/>
    </row>
    <row r="184" spans="1:13" ht="18" customHeight="1">
      <c r="A184" s="648">
        <v>175</v>
      </c>
      <c r="B184" s="605"/>
      <c r="C184" s="605"/>
      <c r="D184" s="606" t="s">
        <v>23</v>
      </c>
      <c r="E184" s="607" t="s">
        <v>63</v>
      </c>
      <c r="F184" s="608" t="s">
        <v>968</v>
      </c>
      <c r="G184" s="606" t="s">
        <v>2436</v>
      </c>
      <c r="H184" s="606" t="s">
        <v>2436</v>
      </c>
      <c r="I184" s="627" t="s">
        <v>11</v>
      </c>
      <c r="J184" s="611"/>
      <c r="K184" s="609"/>
      <c r="L184" s="893"/>
      <c r="M184" s="655"/>
    </row>
    <row r="185" spans="1:13" ht="18" customHeight="1">
      <c r="A185" s="648">
        <v>176</v>
      </c>
      <c r="B185" s="605"/>
      <c r="C185" s="605"/>
      <c r="D185" s="606" t="s">
        <v>23</v>
      </c>
      <c r="E185" s="607" t="s">
        <v>63</v>
      </c>
      <c r="F185" s="608" t="s">
        <v>969</v>
      </c>
      <c r="G185" s="606" t="s">
        <v>1691</v>
      </c>
      <c r="H185" s="606" t="s">
        <v>1691</v>
      </c>
      <c r="I185" s="627" t="s">
        <v>11</v>
      </c>
      <c r="J185" s="611"/>
      <c r="K185" s="609"/>
      <c r="L185" s="893"/>
      <c r="M185" s="655"/>
    </row>
    <row r="186" spans="1:13" ht="18" customHeight="1">
      <c r="A186" s="648">
        <v>177</v>
      </c>
      <c r="B186" s="605"/>
      <c r="C186" s="605"/>
      <c r="D186" s="606" t="s">
        <v>23</v>
      </c>
      <c r="E186" s="607" t="s">
        <v>63</v>
      </c>
      <c r="F186" s="608" t="s">
        <v>970</v>
      </c>
      <c r="G186" s="606" t="s">
        <v>2394</v>
      </c>
      <c r="H186" s="606" t="s">
        <v>2394</v>
      </c>
      <c r="I186" s="627" t="s">
        <v>11</v>
      </c>
      <c r="J186" s="611"/>
      <c r="K186" s="609"/>
      <c r="L186" s="893"/>
      <c r="M186" s="655"/>
    </row>
    <row r="187" spans="1:13" ht="18" customHeight="1">
      <c r="A187" s="648">
        <v>178</v>
      </c>
      <c r="B187" s="605"/>
      <c r="C187" s="605"/>
      <c r="D187" s="606" t="s">
        <v>23</v>
      </c>
      <c r="E187" s="607" t="s">
        <v>63</v>
      </c>
      <c r="F187" s="608" t="s">
        <v>971</v>
      </c>
      <c r="G187" s="606" t="s">
        <v>2394</v>
      </c>
      <c r="H187" s="606" t="s">
        <v>2394</v>
      </c>
      <c r="I187" s="627" t="s">
        <v>11</v>
      </c>
      <c r="J187" s="611"/>
      <c r="K187" s="609"/>
      <c r="L187" s="893"/>
      <c r="M187" s="655"/>
    </row>
    <row r="188" spans="1:13" ht="18" customHeight="1">
      <c r="A188" s="648">
        <v>179</v>
      </c>
      <c r="B188" s="605"/>
      <c r="C188" s="605"/>
      <c r="D188" s="606" t="s">
        <v>23</v>
      </c>
      <c r="E188" s="607" t="s">
        <v>63</v>
      </c>
      <c r="F188" s="608" t="s">
        <v>972</v>
      </c>
      <c r="G188" s="606" t="s">
        <v>2394</v>
      </c>
      <c r="H188" s="606" t="s">
        <v>2394</v>
      </c>
      <c r="I188" s="627" t="s">
        <v>11</v>
      </c>
      <c r="J188" s="611"/>
      <c r="K188" s="609"/>
      <c r="L188" s="893"/>
      <c r="M188" s="655"/>
    </row>
    <row r="189" spans="1:13" ht="18" customHeight="1">
      <c r="A189" s="648">
        <v>180</v>
      </c>
      <c r="B189" s="605"/>
      <c r="C189" s="605"/>
      <c r="D189" s="606" t="s">
        <v>23</v>
      </c>
      <c r="E189" s="607" t="s">
        <v>63</v>
      </c>
      <c r="F189" s="608" t="s">
        <v>973</v>
      </c>
      <c r="G189" s="606" t="s">
        <v>2394</v>
      </c>
      <c r="H189" s="606" t="s">
        <v>2394</v>
      </c>
      <c r="I189" s="627" t="s">
        <v>11</v>
      </c>
      <c r="J189" s="611"/>
      <c r="K189" s="609"/>
      <c r="L189" s="893"/>
      <c r="M189" s="655"/>
    </row>
    <row r="190" spans="1:13" ht="18" customHeight="1">
      <c r="A190" s="648">
        <v>181</v>
      </c>
      <c r="B190" s="605"/>
      <c r="C190" s="605"/>
      <c r="D190" s="606" t="s">
        <v>23</v>
      </c>
      <c r="E190" s="607" t="s">
        <v>63</v>
      </c>
      <c r="F190" s="608" t="s">
        <v>974</v>
      </c>
      <c r="G190" s="606" t="s">
        <v>2436</v>
      </c>
      <c r="H190" s="606" t="s">
        <v>2436</v>
      </c>
      <c r="I190" s="627" t="s">
        <v>11</v>
      </c>
      <c r="J190" s="611"/>
      <c r="K190" s="609"/>
      <c r="L190" s="893"/>
      <c r="M190" s="655"/>
    </row>
    <row r="191" spans="1:13" ht="18" customHeight="1">
      <c r="A191" s="648">
        <v>182</v>
      </c>
      <c r="B191" s="605"/>
      <c r="C191" s="605"/>
      <c r="D191" s="606" t="s">
        <v>23</v>
      </c>
      <c r="E191" s="607" t="s">
        <v>63</v>
      </c>
      <c r="F191" s="608" t="s">
        <v>975</v>
      </c>
      <c r="G191" s="606" t="s">
        <v>1691</v>
      </c>
      <c r="H191" s="606" t="s">
        <v>1691</v>
      </c>
      <c r="I191" s="627" t="s">
        <v>11</v>
      </c>
      <c r="J191" s="611"/>
      <c r="K191" s="609"/>
      <c r="L191" s="893"/>
      <c r="M191" s="655"/>
    </row>
    <row r="192" spans="1:13" ht="18" customHeight="1">
      <c r="A192" s="648">
        <v>183</v>
      </c>
      <c r="B192" s="605"/>
      <c r="C192" s="605"/>
      <c r="D192" s="606" t="s">
        <v>23</v>
      </c>
      <c r="E192" s="607" t="s">
        <v>63</v>
      </c>
      <c r="F192" s="608" t="s">
        <v>976</v>
      </c>
      <c r="G192" s="606" t="s">
        <v>2488</v>
      </c>
      <c r="H192" s="606" t="s">
        <v>2488</v>
      </c>
      <c r="I192" s="627" t="s">
        <v>11</v>
      </c>
      <c r="J192" s="611"/>
      <c r="K192" s="609"/>
      <c r="L192" s="893"/>
      <c r="M192" s="655"/>
    </row>
    <row r="193" spans="1:13" ht="18" customHeight="1">
      <c r="A193" s="648">
        <v>184</v>
      </c>
      <c r="B193" s="605"/>
      <c r="C193" s="605"/>
      <c r="D193" s="606" t="s">
        <v>23</v>
      </c>
      <c r="E193" s="607" t="s">
        <v>63</v>
      </c>
      <c r="F193" s="608" t="s">
        <v>977</v>
      </c>
      <c r="G193" s="606" t="s">
        <v>2436</v>
      </c>
      <c r="H193" s="606" t="s">
        <v>2436</v>
      </c>
      <c r="I193" s="627" t="s">
        <v>11</v>
      </c>
      <c r="J193" s="611"/>
      <c r="K193" s="609"/>
      <c r="L193" s="893"/>
      <c r="M193" s="655"/>
    </row>
    <row r="194" spans="1:13" ht="18" customHeight="1">
      <c r="A194" s="648">
        <v>185</v>
      </c>
      <c r="B194" s="605"/>
      <c r="C194" s="605"/>
      <c r="D194" s="606" t="s">
        <v>23</v>
      </c>
      <c r="E194" s="607" t="s">
        <v>63</v>
      </c>
      <c r="F194" s="608" t="s">
        <v>978</v>
      </c>
      <c r="G194" s="606" t="s">
        <v>1691</v>
      </c>
      <c r="H194" s="606" t="s">
        <v>1691</v>
      </c>
      <c r="I194" s="627" t="s">
        <v>11</v>
      </c>
      <c r="J194" s="611"/>
      <c r="K194" s="609"/>
      <c r="L194" s="893"/>
      <c r="M194" s="655"/>
    </row>
    <row r="195" spans="1:13" ht="18" customHeight="1">
      <c r="A195" s="648">
        <v>186</v>
      </c>
      <c r="B195" s="605"/>
      <c r="C195" s="605"/>
      <c r="D195" s="606" t="s">
        <v>23</v>
      </c>
      <c r="E195" s="607" t="s">
        <v>63</v>
      </c>
      <c r="F195" s="608" t="s">
        <v>979</v>
      </c>
      <c r="G195" s="606" t="s">
        <v>2436</v>
      </c>
      <c r="H195" s="606" t="s">
        <v>2436</v>
      </c>
      <c r="I195" s="627" t="s">
        <v>11</v>
      </c>
      <c r="J195" s="611"/>
      <c r="K195" s="609"/>
      <c r="L195" s="893"/>
      <c r="M195" s="655"/>
    </row>
    <row r="196" spans="1:13" ht="18" customHeight="1">
      <c r="A196" s="648">
        <v>187</v>
      </c>
      <c r="B196" s="605"/>
      <c r="C196" s="605"/>
      <c r="D196" s="606" t="s">
        <v>23</v>
      </c>
      <c r="E196" s="607" t="s">
        <v>63</v>
      </c>
      <c r="F196" s="608" t="s">
        <v>980</v>
      </c>
      <c r="G196" s="606" t="s">
        <v>2436</v>
      </c>
      <c r="H196" s="606" t="s">
        <v>2436</v>
      </c>
      <c r="I196" s="627" t="s">
        <v>11</v>
      </c>
      <c r="J196" s="611"/>
      <c r="K196" s="609"/>
      <c r="L196" s="893"/>
      <c r="M196" s="655"/>
    </row>
    <row r="197" spans="1:13" ht="18" customHeight="1">
      <c r="A197" s="648">
        <v>188</v>
      </c>
      <c r="B197" s="605"/>
      <c r="C197" s="605"/>
      <c r="D197" s="606" t="s">
        <v>23</v>
      </c>
      <c r="E197" s="607" t="s">
        <v>63</v>
      </c>
      <c r="F197" s="608" t="s">
        <v>981</v>
      </c>
      <c r="G197" s="606" t="s">
        <v>1691</v>
      </c>
      <c r="H197" s="606" t="s">
        <v>1691</v>
      </c>
      <c r="I197" s="627" t="s">
        <v>11</v>
      </c>
      <c r="J197" s="611"/>
      <c r="K197" s="609"/>
      <c r="L197" s="893"/>
      <c r="M197" s="655"/>
    </row>
    <row r="198" spans="1:13" ht="18" customHeight="1">
      <c r="A198" s="648">
        <v>189</v>
      </c>
      <c r="B198" s="605"/>
      <c r="C198" s="605"/>
      <c r="D198" s="606" t="s">
        <v>23</v>
      </c>
      <c r="E198" s="607" t="s">
        <v>63</v>
      </c>
      <c r="F198" s="608" t="s">
        <v>2489</v>
      </c>
      <c r="G198" s="630" t="s">
        <v>2436</v>
      </c>
      <c r="H198" s="630" t="s">
        <v>2436</v>
      </c>
      <c r="I198" s="627" t="s">
        <v>11</v>
      </c>
      <c r="J198" s="611"/>
      <c r="K198" s="609"/>
      <c r="L198" s="893"/>
      <c r="M198" s="655"/>
    </row>
    <row r="199" spans="1:13" ht="18" customHeight="1">
      <c r="A199" s="648">
        <v>190</v>
      </c>
      <c r="B199" s="605"/>
      <c r="C199" s="605"/>
      <c r="D199" s="606" t="s">
        <v>23</v>
      </c>
      <c r="E199" s="607" t="s">
        <v>63</v>
      </c>
      <c r="F199" s="608" t="s">
        <v>982</v>
      </c>
      <c r="G199" s="606" t="s">
        <v>2490</v>
      </c>
      <c r="H199" s="606" t="s">
        <v>2490</v>
      </c>
      <c r="I199" s="627" t="s">
        <v>11</v>
      </c>
      <c r="J199" s="611"/>
      <c r="K199" s="609"/>
      <c r="L199" s="893"/>
      <c r="M199" s="655"/>
    </row>
    <row r="200" spans="1:13" ht="18" customHeight="1">
      <c r="A200" s="648">
        <v>191</v>
      </c>
      <c r="B200" s="605"/>
      <c r="C200" s="605"/>
      <c r="D200" s="606" t="s">
        <v>23</v>
      </c>
      <c r="E200" s="607" t="s">
        <v>63</v>
      </c>
      <c r="F200" s="608" t="s">
        <v>2491</v>
      </c>
      <c r="G200" s="630" t="s">
        <v>2394</v>
      </c>
      <c r="H200" s="630" t="s">
        <v>2394</v>
      </c>
      <c r="I200" s="627" t="s">
        <v>11</v>
      </c>
      <c r="J200" s="611"/>
      <c r="K200" s="609"/>
      <c r="L200" s="893"/>
      <c r="M200" s="655"/>
    </row>
    <row r="201" spans="1:13" ht="18" customHeight="1">
      <c r="A201" s="648">
        <v>192</v>
      </c>
      <c r="B201" s="605"/>
      <c r="C201" s="605"/>
      <c r="D201" s="606" t="s">
        <v>23</v>
      </c>
      <c r="E201" s="607" t="s">
        <v>63</v>
      </c>
      <c r="F201" s="608" t="s">
        <v>983</v>
      </c>
      <c r="G201" s="630" t="s">
        <v>2492</v>
      </c>
      <c r="H201" s="630" t="s">
        <v>2492</v>
      </c>
      <c r="I201" s="627" t="s">
        <v>11</v>
      </c>
      <c r="J201" s="611"/>
      <c r="K201" s="609"/>
      <c r="L201" s="893"/>
      <c r="M201" s="655"/>
    </row>
    <row r="202" spans="1:13" ht="18" customHeight="1">
      <c r="A202" s="648">
        <v>193</v>
      </c>
      <c r="B202" s="605"/>
      <c r="C202" s="605"/>
      <c r="D202" s="606" t="s">
        <v>23</v>
      </c>
      <c r="E202" s="607" t="s">
        <v>63</v>
      </c>
      <c r="F202" s="608" t="s">
        <v>2493</v>
      </c>
      <c r="G202" s="631"/>
      <c r="H202" s="631"/>
      <c r="I202" s="627" t="s">
        <v>11</v>
      </c>
      <c r="J202" s="611"/>
      <c r="K202" s="609"/>
      <c r="L202" s="893"/>
      <c r="M202" s="655" t="s">
        <v>2562</v>
      </c>
    </row>
    <row r="203" spans="1:13" ht="18" customHeight="1">
      <c r="A203" s="648">
        <v>194</v>
      </c>
      <c r="B203" s="605"/>
      <c r="C203" s="605"/>
      <c r="D203" s="606" t="s">
        <v>23</v>
      </c>
      <c r="E203" s="607" t="s">
        <v>63</v>
      </c>
      <c r="F203" s="608" t="s">
        <v>2494</v>
      </c>
      <c r="G203" s="631"/>
      <c r="H203" s="631"/>
      <c r="I203" s="627" t="s">
        <v>11</v>
      </c>
      <c r="J203" s="611"/>
      <c r="K203" s="609"/>
      <c r="L203" s="893"/>
      <c r="M203" s="655" t="s">
        <v>2565</v>
      </c>
    </row>
    <row r="204" spans="1:13" ht="18" customHeight="1">
      <c r="A204" s="648">
        <v>195</v>
      </c>
      <c r="B204" s="605"/>
      <c r="C204" s="605"/>
      <c r="D204" s="606" t="s">
        <v>23</v>
      </c>
      <c r="E204" s="607" t="s">
        <v>63</v>
      </c>
      <c r="F204" s="608" t="s">
        <v>2495</v>
      </c>
      <c r="G204" s="631"/>
      <c r="H204" s="631"/>
      <c r="I204" s="627" t="s">
        <v>11</v>
      </c>
      <c r="J204" s="611"/>
      <c r="K204" s="609"/>
      <c r="L204" s="893"/>
      <c r="M204" s="655" t="s">
        <v>2563</v>
      </c>
    </row>
    <row r="205" spans="1:13" ht="18" customHeight="1">
      <c r="A205" s="648">
        <v>196</v>
      </c>
      <c r="B205" s="605"/>
      <c r="C205" s="605"/>
      <c r="D205" s="606" t="s">
        <v>23</v>
      </c>
      <c r="E205" s="607" t="s">
        <v>63</v>
      </c>
      <c r="F205" s="608" t="s">
        <v>2496</v>
      </c>
      <c r="G205" s="631"/>
      <c r="H205" s="631"/>
      <c r="I205" s="627" t="s">
        <v>11</v>
      </c>
      <c r="J205" s="611"/>
      <c r="K205" s="609"/>
      <c r="L205" s="893"/>
      <c r="M205" s="655" t="s">
        <v>2564</v>
      </c>
    </row>
    <row r="206" spans="1:13" ht="18" customHeight="1">
      <c r="A206" s="648">
        <v>197</v>
      </c>
      <c r="B206" s="605"/>
      <c r="C206" s="605"/>
      <c r="D206" s="606" t="s">
        <v>23</v>
      </c>
      <c r="E206" s="607" t="s">
        <v>63</v>
      </c>
      <c r="F206" s="608" t="s">
        <v>2497</v>
      </c>
      <c r="G206" s="631"/>
      <c r="H206" s="631"/>
      <c r="I206" s="627" t="s">
        <v>11</v>
      </c>
      <c r="J206" s="611"/>
      <c r="K206" s="609"/>
      <c r="L206" s="893"/>
      <c r="M206" s="655" t="s">
        <v>2566</v>
      </c>
    </row>
    <row r="207" spans="1:13" ht="16.5" customHeight="1">
      <c r="A207" s="648">
        <v>198</v>
      </c>
      <c r="B207" s="605"/>
      <c r="C207" s="605"/>
      <c r="D207" s="606" t="s">
        <v>23</v>
      </c>
      <c r="E207" s="607" t="s">
        <v>63</v>
      </c>
      <c r="F207" s="608" t="s">
        <v>2103</v>
      </c>
      <c r="G207" s="609"/>
      <c r="H207" s="609"/>
      <c r="I207" s="627" t="s">
        <v>11</v>
      </c>
      <c r="J207" s="611"/>
      <c r="K207" s="632" t="s">
        <v>2498</v>
      </c>
      <c r="L207" s="614" t="s">
        <v>2499</v>
      </c>
      <c r="M207" s="661"/>
    </row>
    <row r="208" spans="1:13" ht="16.5" customHeight="1">
      <c r="A208" s="648">
        <v>199</v>
      </c>
      <c r="B208" s="605"/>
      <c r="C208" s="605"/>
      <c r="D208" s="606" t="s">
        <v>23</v>
      </c>
      <c r="E208" s="607" t="s">
        <v>284</v>
      </c>
      <c r="F208" s="608" t="s">
        <v>984</v>
      </c>
      <c r="G208" s="609"/>
      <c r="H208" s="609"/>
      <c r="I208" s="627" t="s">
        <v>11</v>
      </c>
      <c r="J208" s="611"/>
      <c r="K208" s="609"/>
      <c r="L208" s="633" t="s">
        <v>2500</v>
      </c>
      <c r="M208" s="662"/>
    </row>
    <row r="209" spans="1:13" ht="16.5" customHeight="1">
      <c r="A209" s="648">
        <v>200</v>
      </c>
      <c r="B209" s="605"/>
      <c r="C209" s="605"/>
      <c r="D209" s="606" t="s">
        <v>23</v>
      </c>
      <c r="E209" s="607" t="s">
        <v>284</v>
      </c>
      <c r="F209" s="608" t="s">
        <v>985</v>
      </c>
      <c r="G209" s="634" t="s">
        <v>1847</v>
      </c>
      <c r="H209" s="634" t="s">
        <v>1847</v>
      </c>
      <c r="I209" s="627" t="s">
        <v>11</v>
      </c>
      <c r="J209" s="611"/>
      <c r="K209" s="609"/>
      <c r="L209" s="889" t="s">
        <v>1685</v>
      </c>
      <c r="M209" s="662"/>
    </row>
    <row r="210" spans="1:13" ht="16.5" customHeight="1">
      <c r="A210" s="648">
        <v>201</v>
      </c>
      <c r="B210" s="605"/>
      <c r="C210" s="605"/>
      <c r="D210" s="606" t="s">
        <v>23</v>
      </c>
      <c r="E210" s="607" t="s">
        <v>284</v>
      </c>
      <c r="F210" s="608" t="s">
        <v>1166</v>
      </c>
      <c r="G210" s="623" t="s">
        <v>1842</v>
      </c>
      <c r="H210" s="623" t="s">
        <v>1842</v>
      </c>
      <c r="I210" s="627" t="s">
        <v>11</v>
      </c>
      <c r="J210" s="611"/>
      <c r="K210" s="609"/>
      <c r="L210" s="889"/>
      <c r="M210" s="662"/>
    </row>
    <row r="211" spans="1:13" ht="16.5" customHeight="1">
      <c r="A211" s="648">
        <v>202</v>
      </c>
      <c r="B211" s="605"/>
      <c r="C211" s="605"/>
      <c r="D211" s="606" t="s">
        <v>23</v>
      </c>
      <c r="E211" s="607" t="s">
        <v>284</v>
      </c>
      <c r="F211" s="608" t="s">
        <v>1167</v>
      </c>
      <c r="G211" s="623" t="s">
        <v>2501</v>
      </c>
      <c r="H211" s="623" t="s">
        <v>2501</v>
      </c>
      <c r="I211" s="627" t="s">
        <v>11</v>
      </c>
      <c r="J211" s="611"/>
      <c r="K211" s="609"/>
      <c r="L211" s="889"/>
      <c r="M211" s="662"/>
    </row>
    <row r="212" spans="1:13" ht="16.5" customHeight="1">
      <c r="A212" s="648">
        <v>203</v>
      </c>
      <c r="B212" s="605"/>
      <c r="C212" s="605"/>
      <c r="D212" s="606" t="s">
        <v>23</v>
      </c>
      <c r="E212" s="607" t="s">
        <v>284</v>
      </c>
      <c r="F212" s="608" t="s">
        <v>1168</v>
      </c>
      <c r="G212" s="623" t="s">
        <v>1848</v>
      </c>
      <c r="H212" s="623" t="s">
        <v>1848</v>
      </c>
      <c r="I212" s="627" t="s">
        <v>11</v>
      </c>
      <c r="J212" s="611"/>
      <c r="K212" s="609"/>
      <c r="L212" s="889"/>
      <c r="M212" s="662"/>
    </row>
    <row r="213" spans="1:13" ht="16.5" customHeight="1">
      <c r="A213" s="648">
        <v>204</v>
      </c>
      <c r="B213" s="605"/>
      <c r="C213" s="605"/>
      <c r="D213" s="606" t="s">
        <v>23</v>
      </c>
      <c r="E213" s="607" t="s">
        <v>284</v>
      </c>
      <c r="F213" s="608" t="s">
        <v>1169</v>
      </c>
      <c r="G213" s="623" t="s">
        <v>1849</v>
      </c>
      <c r="H213" s="623" t="s">
        <v>1849</v>
      </c>
      <c r="I213" s="627" t="s">
        <v>11</v>
      </c>
      <c r="J213" s="611"/>
      <c r="K213" s="609"/>
      <c r="L213" s="889"/>
      <c r="M213" s="662"/>
    </row>
    <row r="214" spans="1:13" ht="16.5" customHeight="1">
      <c r="A214" s="648">
        <v>205</v>
      </c>
      <c r="B214" s="605"/>
      <c r="C214" s="605"/>
      <c r="D214" s="606" t="s">
        <v>23</v>
      </c>
      <c r="E214" s="607" t="s">
        <v>284</v>
      </c>
      <c r="F214" s="608" t="s">
        <v>1170</v>
      </c>
      <c r="G214" s="634" t="s">
        <v>1850</v>
      </c>
      <c r="H214" s="634" t="s">
        <v>1850</v>
      </c>
      <c r="I214" s="627" t="s">
        <v>11</v>
      </c>
      <c r="J214" s="611"/>
      <c r="K214" s="609"/>
      <c r="L214" s="889"/>
      <c r="M214" s="662"/>
    </row>
    <row r="215" spans="1:13" ht="16.5" customHeight="1">
      <c r="A215" s="648">
        <v>206</v>
      </c>
      <c r="B215" s="605"/>
      <c r="C215" s="605"/>
      <c r="D215" s="606" t="s">
        <v>23</v>
      </c>
      <c r="E215" s="607" t="s">
        <v>284</v>
      </c>
      <c r="F215" s="608" t="s">
        <v>1171</v>
      </c>
      <c r="G215" s="634" t="s">
        <v>1847</v>
      </c>
      <c r="H215" s="634" t="s">
        <v>1847</v>
      </c>
      <c r="I215" s="627" t="s">
        <v>11</v>
      </c>
      <c r="J215" s="611"/>
      <c r="K215" s="609"/>
      <c r="L215" s="889"/>
      <c r="M215" s="662"/>
    </row>
    <row r="216" spans="1:13" ht="16.5" customHeight="1">
      <c r="A216" s="648">
        <v>207</v>
      </c>
      <c r="B216" s="605"/>
      <c r="C216" s="605"/>
      <c r="D216" s="606" t="s">
        <v>23</v>
      </c>
      <c r="E216" s="607" t="s">
        <v>284</v>
      </c>
      <c r="F216" s="608" t="s">
        <v>1860</v>
      </c>
      <c r="G216" s="625" t="s">
        <v>3476</v>
      </c>
      <c r="H216" s="625" t="s">
        <v>3476</v>
      </c>
      <c r="I216" s="627" t="s">
        <v>11</v>
      </c>
      <c r="J216" s="611"/>
      <c r="K216" s="609"/>
      <c r="L216" s="889"/>
      <c r="M216" s="662"/>
    </row>
    <row r="217" spans="1:13" ht="16.5" customHeight="1">
      <c r="A217" s="648">
        <v>208</v>
      </c>
      <c r="B217" s="605"/>
      <c r="C217" s="605"/>
      <c r="D217" s="606" t="s">
        <v>23</v>
      </c>
      <c r="E217" s="607" t="s">
        <v>284</v>
      </c>
      <c r="F217" s="608" t="s">
        <v>1172</v>
      </c>
      <c r="G217" s="623" t="s">
        <v>1840</v>
      </c>
      <c r="H217" s="623" t="s">
        <v>1840</v>
      </c>
      <c r="I217" s="627" t="s">
        <v>11</v>
      </c>
      <c r="J217" s="611"/>
      <c r="K217" s="609"/>
      <c r="L217" s="889"/>
      <c r="M217" s="662"/>
    </row>
    <row r="218" spans="1:13" ht="16.5" customHeight="1">
      <c r="A218" s="648">
        <v>209</v>
      </c>
      <c r="B218" s="605"/>
      <c r="C218" s="605"/>
      <c r="D218" s="606" t="s">
        <v>23</v>
      </c>
      <c r="E218" s="607" t="s">
        <v>284</v>
      </c>
      <c r="F218" s="608" t="s">
        <v>1173</v>
      </c>
      <c r="G218" s="623" t="s">
        <v>2423</v>
      </c>
      <c r="H218" s="623" t="s">
        <v>2423</v>
      </c>
      <c r="I218" s="627" t="s">
        <v>11</v>
      </c>
      <c r="J218" s="611"/>
      <c r="K218" s="609"/>
      <c r="L218" s="889"/>
      <c r="M218" s="662"/>
    </row>
    <row r="219" spans="1:13" ht="16.5" customHeight="1">
      <c r="A219" s="648">
        <v>210</v>
      </c>
      <c r="B219" s="605"/>
      <c r="C219" s="605"/>
      <c r="D219" s="606" t="s">
        <v>23</v>
      </c>
      <c r="E219" s="607" t="s">
        <v>284</v>
      </c>
      <c r="F219" s="608" t="s">
        <v>1174</v>
      </c>
      <c r="G219" s="626" t="s">
        <v>1841</v>
      </c>
      <c r="H219" s="626" t="s">
        <v>1841</v>
      </c>
      <c r="I219" s="627" t="s">
        <v>11</v>
      </c>
      <c r="J219" s="611"/>
      <c r="K219" s="609"/>
      <c r="L219" s="889"/>
      <c r="M219" s="662"/>
    </row>
    <row r="220" spans="1:13" ht="16.5" customHeight="1">
      <c r="A220" s="648">
        <v>211</v>
      </c>
      <c r="B220" s="605"/>
      <c r="C220" s="605"/>
      <c r="D220" s="606" t="s">
        <v>23</v>
      </c>
      <c r="E220" s="607" t="s">
        <v>284</v>
      </c>
      <c r="F220" s="608" t="s">
        <v>1175</v>
      </c>
      <c r="G220" s="626" t="s">
        <v>1839</v>
      </c>
      <c r="H220" s="626" t="s">
        <v>1839</v>
      </c>
      <c r="I220" s="627" t="s">
        <v>11</v>
      </c>
      <c r="J220" s="611"/>
      <c r="K220" s="609"/>
      <c r="L220" s="889"/>
      <c r="M220" s="662"/>
    </row>
    <row r="221" spans="1:13" ht="16.5" customHeight="1">
      <c r="A221" s="648">
        <v>212</v>
      </c>
      <c r="B221" s="605"/>
      <c r="C221" s="605"/>
      <c r="D221" s="606" t="s">
        <v>23</v>
      </c>
      <c r="E221" s="607" t="s">
        <v>284</v>
      </c>
      <c r="F221" s="608" t="s">
        <v>1176</v>
      </c>
      <c r="G221" s="626" t="s">
        <v>2423</v>
      </c>
      <c r="H221" s="626" t="s">
        <v>2423</v>
      </c>
      <c r="I221" s="627" t="s">
        <v>11</v>
      </c>
      <c r="J221" s="611"/>
      <c r="K221" s="609"/>
      <c r="L221" s="889"/>
      <c r="M221" s="662"/>
    </row>
    <row r="222" spans="1:13" ht="16.5" customHeight="1">
      <c r="A222" s="648">
        <v>213</v>
      </c>
      <c r="B222" s="605"/>
      <c r="C222" s="605"/>
      <c r="D222" s="606" t="s">
        <v>23</v>
      </c>
      <c r="E222" s="607" t="s">
        <v>284</v>
      </c>
      <c r="F222" s="608" t="s">
        <v>1177</v>
      </c>
      <c r="G222" s="626" t="s">
        <v>1841</v>
      </c>
      <c r="H222" s="626" t="s">
        <v>1841</v>
      </c>
      <c r="I222" s="627" t="s">
        <v>11</v>
      </c>
      <c r="J222" s="611"/>
      <c r="K222" s="609"/>
      <c r="L222" s="889"/>
      <c r="M222" s="662"/>
    </row>
    <row r="223" spans="1:13" ht="16.5" customHeight="1">
      <c r="A223" s="648">
        <v>214</v>
      </c>
      <c r="B223" s="605"/>
      <c r="C223" s="605"/>
      <c r="D223" s="606" t="s">
        <v>23</v>
      </c>
      <c r="E223" s="607" t="s">
        <v>284</v>
      </c>
      <c r="F223" s="608" t="s">
        <v>1178</v>
      </c>
      <c r="G223" s="626" t="s">
        <v>1839</v>
      </c>
      <c r="H223" s="626" t="s">
        <v>1839</v>
      </c>
      <c r="I223" s="627" t="s">
        <v>11</v>
      </c>
      <c r="J223" s="611"/>
      <c r="K223" s="609"/>
      <c r="L223" s="889"/>
      <c r="M223" s="662"/>
    </row>
    <row r="224" spans="1:13" ht="16.5" customHeight="1">
      <c r="A224" s="648">
        <v>215</v>
      </c>
      <c r="B224" s="605"/>
      <c r="C224" s="605"/>
      <c r="D224" s="606" t="s">
        <v>23</v>
      </c>
      <c r="E224" s="607" t="s">
        <v>284</v>
      </c>
      <c r="F224" s="608" t="s">
        <v>1179</v>
      </c>
      <c r="G224" s="626" t="s">
        <v>2423</v>
      </c>
      <c r="H224" s="626" t="s">
        <v>2423</v>
      </c>
      <c r="I224" s="627" t="s">
        <v>11</v>
      </c>
      <c r="J224" s="611"/>
      <c r="K224" s="609"/>
      <c r="L224" s="889"/>
      <c r="M224" s="662"/>
    </row>
    <row r="225" spans="1:13" ht="16.5" customHeight="1">
      <c r="A225" s="648">
        <v>216</v>
      </c>
      <c r="B225" s="605"/>
      <c r="C225" s="605"/>
      <c r="D225" s="606" t="s">
        <v>23</v>
      </c>
      <c r="E225" s="607" t="s">
        <v>284</v>
      </c>
      <c r="F225" s="608" t="s">
        <v>1180</v>
      </c>
      <c r="G225" s="626" t="s">
        <v>1851</v>
      </c>
      <c r="H225" s="626" t="s">
        <v>1851</v>
      </c>
      <c r="I225" s="627" t="s">
        <v>11</v>
      </c>
      <c r="J225" s="611"/>
      <c r="K225" s="609"/>
      <c r="L225" s="889"/>
      <c r="M225" s="662"/>
    </row>
    <row r="226" spans="1:13" ht="16.5" customHeight="1">
      <c r="A226" s="648">
        <v>217</v>
      </c>
      <c r="B226" s="605"/>
      <c r="C226" s="605"/>
      <c r="D226" s="606" t="s">
        <v>23</v>
      </c>
      <c r="E226" s="607" t="s">
        <v>284</v>
      </c>
      <c r="F226" s="608" t="s">
        <v>1181</v>
      </c>
      <c r="G226" s="626" t="s">
        <v>1841</v>
      </c>
      <c r="H226" s="626" t="s">
        <v>1841</v>
      </c>
      <c r="I226" s="627" t="s">
        <v>11</v>
      </c>
      <c r="J226" s="611"/>
      <c r="K226" s="609"/>
      <c r="L226" s="889"/>
      <c r="M226" s="662"/>
    </row>
    <row r="227" spans="1:13" ht="16.5" customHeight="1">
      <c r="A227" s="648">
        <v>218</v>
      </c>
      <c r="B227" s="605"/>
      <c r="C227" s="605"/>
      <c r="D227" s="606" t="s">
        <v>23</v>
      </c>
      <c r="E227" s="607" t="s">
        <v>284</v>
      </c>
      <c r="F227" s="608" t="s">
        <v>1182</v>
      </c>
      <c r="G227" s="625" t="s">
        <v>2879</v>
      </c>
      <c r="H227" s="625" t="s">
        <v>2879</v>
      </c>
      <c r="I227" s="627" t="s">
        <v>11</v>
      </c>
      <c r="J227" s="611"/>
      <c r="K227" s="609"/>
      <c r="L227" s="889"/>
      <c r="M227" s="662"/>
    </row>
    <row r="228" spans="1:13" ht="16.5" customHeight="1">
      <c r="A228" s="648">
        <v>219</v>
      </c>
      <c r="B228" s="605"/>
      <c r="C228" s="605"/>
      <c r="D228" s="606" t="s">
        <v>23</v>
      </c>
      <c r="E228" s="607" t="s">
        <v>284</v>
      </c>
      <c r="F228" s="608" t="s">
        <v>1183</v>
      </c>
      <c r="G228" s="626" t="s">
        <v>1852</v>
      </c>
      <c r="H228" s="626" t="s">
        <v>1852</v>
      </c>
      <c r="I228" s="627" t="s">
        <v>11</v>
      </c>
      <c r="J228" s="611"/>
      <c r="K228" s="609"/>
      <c r="L228" s="889"/>
      <c r="M228" s="662"/>
    </row>
    <row r="229" spans="1:13" ht="16.5" customHeight="1">
      <c r="A229" s="648">
        <v>220</v>
      </c>
      <c r="B229" s="605"/>
      <c r="C229" s="605"/>
      <c r="D229" s="606" t="s">
        <v>23</v>
      </c>
      <c r="E229" s="607" t="s">
        <v>284</v>
      </c>
      <c r="F229" s="608" t="s">
        <v>1184</v>
      </c>
      <c r="G229" s="626" t="s">
        <v>1853</v>
      </c>
      <c r="H229" s="626" t="s">
        <v>1853</v>
      </c>
      <c r="I229" s="627" t="s">
        <v>11</v>
      </c>
      <c r="J229" s="611"/>
      <c r="K229" s="609"/>
      <c r="L229" s="889"/>
      <c r="M229" s="662"/>
    </row>
    <row r="230" spans="1:13" ht="16.5" customHeight="1">
      <c r="A230" s="648">
        <v>221</v>
      </c>
      <c r="B230" s="605"/>
      <c r="C230" s="605"/>
      <c r="D230" s="606" t="s">
        <v>23</v>
      </c>
      <c r="E230" s="607" t="s">
        <v>284</v>
      </c>
      <c r="F230" s="608" t="s">
        <v>1185</v>
      </c>
      <c r="G230" s="626" t="s">
        <v>2502</v>
      </c>
      <c r="H230" s="626" t="s">
        <v>2502</v>
      </c>
      <c r="I230" s="627" t="s">
        <v>11</v>
      </c>
      <c r="J230" s="611"/>
      <c r="K230" s="609"/>
      <c r="L230" s="889"/>
      <c r="M230" s="662"/>
    </row>
    <row r="231" spans="1:13" ht="16.5" customHeight="1">
      <c r="A231" s="648">
        <v>222</v>
      </c>
      <c r="B231" s="605"/>
      <c r="C231" s="605"/>
      <c r="D231" s="606" t="s">
        <v>23</v>
      </c>
      <c r="E231" s="607" t="s">
        <v>284</v>
      </c>
      <c r="F231" s="608" t="s">
        <v>1186</v>
      </c>
      <c r="G231" s="626" t="s">
        <v>2503</v>
      </c>
      <c r="H231" s="626" t="s">
        <v>2503</v>
      </c>
      <c r="I231" s="627" t="s">
        <v>11</v>
      </c>
      <c r="J231" s="611"/>
      <c r="K231" s="609"/>
      <c r="L231" s="889"/>
      <c r="M231" s="662"/>
    </row>
    <row r="232" spans="1:13" ht="16.5" customHeight="1">
      <c r="A232" s="648">
        <v>223</v>
      </c>
      <c r="B232" s="605"/>
      <c r="C232" s="605"/>
      <c r="D232" s="606" t="s">
        <v>23</v>
      </c>
      <c r="E232" s="607" t="s">
        <v>284</v>
      </c>
      <c r="F232" s="608" t="s">
        <v>1187</v>
      </c>
      <c r="G232" s="626" t="s">
        <v>1853</v>
      </c>
      <c r="H232" s="626" t="s">
        <v>1853</v>
      </c>
      <c r="I232" s="627" t="s">
        <v>11</v>
      </c>
      <c r="J232" s="611"/>
      <c r="K232" s="609"/>
      <c r="L232" s="889"/>
      <c r="M232" s="662"/>
    </row>
    <row r="233" spans="1:13" ht="16.5" customHeight="1">
      <c r="A233" s="648">
        <v>224</v>
      </c>
      <c r="B233" s="605"/>
      <c r="C233" s="605"/>
      <c r="D233" s="606" t="s">
        <v>23</v>
      </c>
      <c r="E233" s="607" t="s">
        <v>284</v>
      </c>
      <c r="F233" s="608" t="s">
        <v>1188</v>
      </c>
      <c r="G233" s="626" t="s">
        <v>1844</v>
      </c>
      <c r="H233" s="626" t="s">
        <v>1844</v>
      </c>
      <c r="I233" s="627" t="s">
        <v>11</v>
      </c>
      <c r="J233" s="611"/>
      <c r="K233" s="609"/>
      <c r="L233" s="889"/>
      <c r="M233" s="662"/>
    </row>
    <row r="234" spans="1:13" ht="16.5" customHeight="1">
      <c r="A234" s="648">
        <v>225</v>
      </c>
      <c r="B234" s="605"/>
      <c r="C234" s="605"/>
      <c r="D234" s="606" t="s">
        <v>23</v>
      </c>
      <c r="E234" s="607" t="s">
        <v>284</v>
      </c>
      <c r="F234" s="608" t="s">
        <v>1189</v>
      </c>
      <c r="G234" s="626" t="s">
        <v>2423</v>
      </c>
      <c r="H234" s="626" t="s">
        <v>2423</v>
      </c>
      <c r="I234" s="627" t="s">
        <v>11</v>
      </c>
      <c r="J234" s="611"/>
      <c r="K234" s="609"/>
      <c r="L234" s="889"/>
      <c r="M234" s="662"/>
    </row>
    <row r="235" spans="1:13" ht="16.5" customHeight="1">
      <c r="A235" s="648">
        <v>226</v>
      </c>
      <c r="B235" s="605"/>
      <c r="C235" s="605"/>
      <c r="D235" s="606" t="s">
        <v>23</v>
      </c>
      <c r="E235" s="607" t="s">
        <v>284</v>
      </c>
      <c r="F235" s="608" t="s">
        <v>2504</v>
      </c>
      <c r="G235" s="624" t="s">
        <v>3477</v>
      </c>
      <c r="H235" s="624" t="s">
        <v>3477</v>
      </c>
      <c r="I235" s="627" t="s">
        <v>11</v>
      </c>
      <c r="J235" s="611"/>
      <c r="K235" s="609"/>
      <c r="L235" s="889"/>
      <c r="M235" s="662"/>
    </row>
    <row r="236" spans="1:13" ht="16.5" customHeight="1">
      <c r="A236" s="648">
        <v>227</v>
      </c>
      <c r="B236" s="605"/>
      <c r="C236" s="605"/>
      <c r="D236" s="606" t="s">
        <v>23</v>
      </c>
      <c r="E236" s="607" t="s">
        <v>285</v>
      </c>
      <c r="F236" s="608" t="s">
        <v>1821</v>
      </c>
      <c r="G236" s="609"/>
      <c r="H236" s="609"/>
      <c r="I236" s="627" t="s">
        <v>11</v>
      </c>
      <c r="J236" s="611"/>
      <c r="K236" s="609"/>
      <c r="L236" s="635" t="s">
        <v>2596</v>
      </c>
      <c r="M236" s="663" t="s">
        <v>2597</v>
      </c>
    </row>
    <row r="237" spans="1:13" s="562" customFormat="1" ht="16.5" customHeight="1">
      <c r="A237" s="648">
        <v>228</v>
      </c>
      <c r="B237" s="605"/>
      <c r="C237" s="605"/>
      <c r="D237" s="606" t="s">
        <v>23</v>
      </c>
      <c r="E237" s="607" t="s">
        <v>285</v>
      </c>
      <c r="F237" s="636" t="s">
        <v>1763</v>
      </c>
      <c r="G237" s="626" t="s">
        <v>1906</v>
      </c>
      <c r="H237" s="626" t="s">
        <v>1906</v>
      </c>
      <c r="I237" s="627" t="s">
        <v>11</v>
      </c>
      <c r="J237" s="637"/>
      <c r="K237" s="638"/>
      <c r="L237" s="894" t="s">
        <v>1791</v>
      </c>
      <c r="M237" s="664"/>
    </row>
    <row r="238" spans="1:13" s="562" customFormat="1" ht="16.5" customHeight="1">
      <c r="A238" s="648">
        <v>229</v>
      </c>
      <c r="B238" s="605"/>
      <c r="C238" s="605"/>
      <c r="D238" s="606" t="s">
        <v>23</v>
      </c>
      <c r="E238" s="607" t="s">
        <v>285</v>
      </c>
      <c r="F238" s="636" t="s">
        <v>2505</v>
      </c>
      <c r="G238" s="626" t="s">
        <v>1907</v>
      </c>
      <c r="H238" s="626" t="s">
        <v>1907</v>
      </c>
      <c r="I238" s="627" t="s">
        <v>11</v>
      </c>
      <c r="J238" s="637"/>
      <c r="K238" s="638"/>
      <c r="L238" s="894"/>
      <c r="M238" s="664"/>
    </row>
    <row r="239" spans="1:13" s="562" customFormat="1" ht="16.5" customHeight="1">
      <c r="A239" s="648">
        <v>230</v>
      </c>
      <c r="B239" s="605"/>
      <c r="C239" s="605"/>
      <c r="D239" s="606" t="s">
        <v>23</v>
      </c>
      <c r="E239" s="607" t="s">
        <v>285</v>
      </c>
      <c r="F239" s="636" t="s">
        <v>2506</v>
      </c>
      <c r="G239" s="626" t="s">
        <v>1908</v>
      </c>
      <c r="H239" s="626" t="s">
        <v>1908</v>
      </c>
      <c r="I239" s="627" t="s">
        <v>11</v>
      </c>
      <c r="J239" s="637"/>
      <c r="K239" s="638"/>
      <c r="L239" s="639" t="s">
        <v>2507</v>
      </c>
      <c r="M239" s="664"/>
    </row>
    <row r="240" spans="1:13" s="562" customFormat="1" ht="16.5" customHeight="1">
      <c r="A240" s="648">
        <v>231</v>
      </c>
      <c r="B240" s="605"/>
      <c r="C240" s="605"/>
      <c r="D240" s="606" t="s">
        <v>23</v>
      </c>
      <c r="E240" s="607" t="s">
        <v>285</v>
      </c>
      <c r="F240" s="636" t="s">
        <v>2252</v>
      </c>
      <c r="G240" s="624" t="s">
        <v>2251</v>
      </c>
      <c r="H240" s="624" t="s">
        <v>2251</v>
      </c>
      <c r="I240" s="627" t="s">
        <v>11</v>
      </c>
      <c r="J240" s="637"/>
      <c r="K240" s="638"/>
      <c r="L240" s="639" t="s">
        <v>2508</v>
      </c>
      <c r="M240" s="664"/>
    </row>
    <row r="241" spans="1:13" s="562" customFormat="1" ht="16.5" customHeight="1">
      <c r="A241" s="648">
        <v>232</v>
      </c>
      <c r="B241" s="605"/>
      <c r="C241" s="605"/>
      <c r="D241" s="606" t="s">
        <v>23</v>
      </c>
      <c r="E241" s="607" t="s">
        <v>285</v>
      </c>
      <c r="F241" s="636" t="s">
        <v>1764</v>
      </c>
      <c r="G241" s="624" t="s">
        <v>2509</v>
      </c>
      <c r="H241" s="624" t="s">
        <v>2509</v>
      </c>
      <c r="I241" s="627" t="s">
        <v>11</v>
      </c>
      <c r="J241" s="637"/>
      <c r="K241" s="638"/>
      <c r="L241" s="639" t="s">
        <v>2510</v>
      </c>
      <c r="M241" s="664"/>
    </row>
    <row r="242" spans="1:13" s="562" customFormat="1" ht="16.5" customHeight="1">
      <c r="A242" s="648">
        <v>233</v>
      </c>
      <c r="B242" s="605"/>
      <c r="C242" s="605"/>
      <c r="D242" s="606" t="s">
        <v>23</v>
      </c>
      <c r="E242" s="607" t="s">
        <v>285</v>
      </c>
      <c r="F242" s="636" t="s">
        <v>2634</v>
      </c>
      <c r="G242" s="625" t="s">
        <v>2703</v>
      </c>
      <c r="H242" s="625" t="s">
        <v>2703</v>
      </c>
      <c r="I242" s="627" t="s">
        <v>11</v>
      </c>
      <c r="J242" s="637"/>
      <c r="K242" s="638"/>
      <c r="L242" s="639" t="s">
        <v>1776</v>
      </c>
      <c r="M242" s="664"/>
    </row>
    <row r="243" spans="1:13" s="562" customFormat="1" ht="16.5" customHeight="1">
      <c r="A243" s="648">
        <v>234</v>
      </c>
      <c r="B243" s="605"/>
      <c r="C243" s="605"/>
      <c r="D243" s="606" t="s">
        <v>23</v>
      </c>
      <c r="E243" s="607" t="s">
        <v>285</v>
      </c>
      <c r="F243" s="636" t="s">
        <v>2511</v>
      </c>
      <c r="G243" s="624" t="s">
        <v>2512</v>
      </c>
      <c r="H243" s="624" t="s">
        <v>2512</v>
      </c>
      <c r="I243" s="627" t="s">
        <v>11</v>
      </c>
      <c r="J243" s="637"/>
      <c r="K243" s="638"/>
      <c r="L243" s="639" t="s">
        <v>1777</v>
      </c>
      <c r="M243" s="664"/>
    </row>
    <row r="244" spans="1:13" s="562" customFormat="1" ht="16.5" customHeight="1">
      <c r="A244" s="648">
        <v>235</v>
      </c>
      <c r="B244" s="605"/>
      <c r="C244" s="605"/>
      <c r="D244" s="606" t="s">
        <v>23</v>
      </c>
      <c r="E244" s="607" t="s">
        <v>285</v>
      </c>
      <c r="F244" s="636" t="s">
        <v>1765</v>
      </c>
      <c r="G244" s="625" t="s">
        <v>2604</v>
      </c>
      <c r="H244" s="625" t="s">
        <v>2604</v>
      </c>
      <c r="I244" s="627" t="s">
        <v>11</v>
      </c>
      <c r="J244" s="623"/>
      <c r="K244" s="638"/>
      <c r="L244" s="639" t="s">
        <v>2513</v>
      </c>
      <c r="M244" s="664"/>
    </row>
    <row r="245" spans="1:13" s="562" customFormat="1" ht="16.5" customHeight="1">
      <c r="A245" s="648">
        <v>236</v>
      </c>
      <c r="B245" s="605"/>
      <c r="C245" s="605"/>
      <c r="D245" s="606" t="s">
        <v>23</v>
      </c>
      <c r="E245" s="607" t="s">
        <v>285</v>
      </c>
      <c r="F245" s="636" t="s">
        <v>1766</v>
      </c>
      <c r="G245" s="625" t="s">
        <v>2605</v>
      </c>
      <c r="H245" s="625" t="s">
        <v>2605</v>
      </c>
      <c r="I245" s="627" t="s">
        <v>11</v>
      </c>
      <c r="J245" s="637"/>
      <c r="K245" s="638"/>
      <c r="L245" s="639" t="s">
        <v>1778</v>
      </c>
      <c r="M245" s="664"/>
    </row>
    <row r="246" spans="1:13" s="562" customFormat="1" ht="16.5" customHeight="1">
      <c r="A246" s="648">
        <v>237</v>
      </c>
      <c r="B246" s="605"/>
      <c r="C246" s="605"/>
      <c r="D246" s="606" t="s">
        <v>23</v>
      </c>
      <c r="E246" s="607" t="s">
        <v>285</v>
      </c>
      <c r="F246" s="636" t="s">
        <v>1767</v>
      </c>
      <c r="G246" s="624" t="s">
        <v>1903</v>
      </c>
      <c r="H246" s="624" t="s">
        <v>1903</v>
      </c>
      <c r="I246" s="627" t="s">
        <v>11</v>
      </c>
      <c r="J246" s="637"/>
      <c r="K246" s="638"/>
      <c r="L246" s="639" t="s">
        <v>1779</v>
      </c>
      <c r="M246" s="664"/>
    </row>
    <row r="247" spans="1:13" s="562" customFormat="1" ht="16.5" customHeight="1">
      <c r="A247" s="648">
        <v>238</v>
      </c>
      <c r="B247" s="605"/>
      <c r="C247" s="605"/>
      <c r="D247" s="606" t="s">
        <v>23</v>
      </c>
      <c r="E247" s="607" t="s">
        <v>285</v>
      </c>
      <c r="F247" s="636" t="s">
        <v>2514</v>
      </c>
      <c r="G247" s="625" t="s">
        <v>2606</v>
      </c>
      <c r="H247" s="625" t="s">
        <v>2606</v>
      </c>
      <c r="I247" s="627" t="s">
        <v>11</v>
      </c>
      <c r="J247" s="637"/>
      <c r="K247" s="638"/>
      <c r="L247" s="639" t="s">
        <v>1780</v>
      </c>
      <c r="M247" s="664"/>
    </row>
    <row r="248" spans="1:13" s="562" customFormat="1" ht="16.5" customHeight="1">
      <c r="A248" s="648">
        <v>239</v>
      </c>
      <c r="B248" s="605"/>
      <c r="C248" s="605"/>
      <c r="D248" s="606" t="s">
        <v>23</v>
      </c>
      <c r="E248" s="607" t="s">
        <v>285</v>
      </c>
      <c r="F248" s="636" t="s">
        <v>1768</v>
      </c>
      <c r="G248" s="625" t="s">
        <v>2607</v>
      </c>
      <c r="H248" s="625" t="s">
        <v>2607</v>
      </c>
      <c r="I248" s="627" t="s">
        <v>11</v>
      </c>
      <c r="J248" s="637"/>
      <c r="K248" s="638"/>
      <c r="L248" s="639" t="s">
        <v>2515</v>
      </c>
      <c r="M248" s="664"/>
    </row>
    <row r="249" spans="1:13" s="562" customFormat="1" ht="16.5" customHeight="1">
      <c r="A249" s="648">
        <v>240</v>
      </c>
      <c r="B249" s="605"/>
      <c r="C249" s="605"/>
      <c r="D249" s="606" t="s">
        <v>23</v>
      </c>
      <c r="E249" s="607" t="s">
        <v>285</v>
      </c>
      <c r="F249" s="636" t="s">
        <v>2516</v>
      </c>
      <c r="G249" s="624" t="s">
        <v>2608</v>
      </c>
      <c r="H249" s="624" t="s">
        <v>2608</v>
      </c>
      <c r="I249" s="627" t="s">
        <v>11</v>
      </c>
      <c r="J249" s="637"/>
      <c r="K249" s="638"/>
      <c r="L249" s="639" t="s">
        <v>2517</v>
      </c>
      <c r="M249" s="664"/>
    </row>
    <row r="250" spans="1:13" s="562" customFormat="1" ht="16.5" customHeight="1">
      <c r="A250" s="648">
        <v>241</v>
      </c>
      <c r="B250" s="605"/>
      <c r="C250" s="605"/>
      <c r="D250" s="606" t="s">
        <v>23</v>
      </c>
      <c r="E250" s="607" t="s">
        <v>285</v>
      </c>
      <c r="F250" s="636" t="s">
        <v>1769</v>
      </c>
      <c r="G250" s="624" t="s">
        <v>2609</v>
      </c>
      <c r="H250" s="624" t="s">
        <v>2609</v>
      </c>
      <c r="I250" s="627" t="s">
        <v>11</v>
      </c>
      <c r="J250" s="637"/>
      <c r="K250" s="638"/>
      <c r="L250" s="639" t="s">
        <v>1781</v>
      </c>
      <c r="M250" s="664"/>
    </row>
    <row r="251" spans="1:13" s="562" customFormat="1" ht="16.5" customHeight="1">
      <c r="A251" s="648">
        <v>242</v>
      </c>
      <c r="B251" s="605"/>
      <c r="C251" s="605"/>
      <c r="D251" s="606" t="s">
        <v>23</v>
      </c>
      <c r="E251" s="607" t="s">
        <v>285</v>
      </c>
      <c r="F251" s="636" t="s">
        <v>1770</v>
      </c>
      <c r="G251" s="624" t="s">
        <v>1904</v>
      </c>
      <c r="H251" s="624" t="s">
        <v>1904</v>
      </c>
      <c r="I251" s="627" t="s">
        <v>11</v>
      </c>
      <c r="J251" s="637"/>
      <c r="K251" s="638"/>
      <c r="L251" s="639" t="s">
        <v>1782</v>
      </c>
      <c r="M251" s="664"/>
    </row>
    <row r="252" spans="1:13" s="562" customFormat="1" ht="16.5" customHeight="1">
      <c r="A252" s="648">
        <v>243</v>
      </c>
      <c r="B252" s="605"/>
      <c r="C252" s="605"/>
      <c r="D252" s="606" t="s">
        <v>23</v>
      </c>
      <c r="E252" s="607" t="s">
        <v>285</v>
      </c>
      <c r="F252" s="636" t="s">
        <v>1771</v>
      </c>
      <c r="G252" s="624" t="s">
        <v>2235</v>
      </c>
      <c r="H252" s="624" t="s">
        <v>2235</v>
      </c>
      <c r="I252" s="627" t="s">
        <v>11</v>
      </c>
      <c r="J252" s="637"/>
      <c r="K252" s="638"/>
      <c r="L252" s="639" t="s">
        <v>1783</v>
      </c>
      <c r="M252" s="664"/>
    </row>
    <row r="253" spans="1:13" s="562" customFormat="1" ht="16.5" customHeight="1">
      <c r="A253" s="648">
        <v>244</v>
      </c>
      <c r="B253" s="605"/>
      <c r="C253" s="605"/>
      <c r="D253" s="606" t="s">
        <v>23</v>
      </c>
      <c r="E253" s="607" t="s">
        <v>285</v>
      </c>
      <c r="F253" s="636" t="s">
        <v>1772</v>
      </c>
      <c r="G253" s="624" t="s">
        <v>1905</v>
      </c>
      <c r="H253" s="624" t="s">
        <v>1905</v>
      </c>
      <c r="I253" s="627" t="s">
        <v>11</v>
      </c>
      <c r="J253" s="637"/>
      <c r="K253" s="638"/>
      <c r="L253" s="639" t="s">
        <v>1784</v>
      </c>
      <c r="M253" s="664"/>
    </row>
    <row r="254" spans="1:13" s="562" customFormat="1" ht="16.5" customHeight="1">
      <c r="A254" s="648">
        <v>245</v>
      </c>
      <c r="B254" s="605"/>
      <c r="C254" s="605"/>
      <c r="D254" s="606" t="s">
        <v>23</v>
      </c>
      <c r="E254" s="607" t="s">
        <v>285</v>
      </c>
      <c r="F254" s="636" t="s">
        <v>1773</v>
      </c>
      <c r="G254" s="624" t="s">
        <v>2610</v>
      </c>
      <c r="H254" s="624" t="s">
        <v>2610</v>
      </c>
      <c r="I254" s="627" t="s">
        <v>11</v>
      </c>
      <c r="J254" s="637"/>
      <c r="K254" s="638"/>
      <c r="L254" s="639" t="s">
        <v>1785</v>
      </c>
      <c r="M254" s="664"/>
    </row>
    <row r="255" spans="1:13" s="562" customFormat="1" ht="16.5" customHeight="1">
      <c r="A255" s="648">
        <v>246</v>
      </c>
      <c r="B255" s="605"/>
      <c r="C255" s="605"/>
      <c r="D255" s="606" t="s">
        <v>23</v>
      </c>
      <c r="E255" s="607" t="s">
        <v>285</v>
      </c>
      <c r="F255" s="636" t="s">
        <v>1774</v>
      </c>
      <c r="G255" s="624" t="s">
        <v>1905</v>
      </c>
      <c r="H255" s="624" t="s">
        <v>1905</v>
      </c>
      <c r="I255" s="627" t="s">
        <v>11</v>
      </c>
      <c r="J255" s="637"/>
      <c r="K255" s="638"/>
      <c r="L255" s="639" t="s">
        <v>1786</v>
      </c>
      <c r="M255" s="664"/>
    </row>
    <row r="256" spans="1:13" s="562" customFormat="1" ht="16.5" customHeight="1">
      <c r="A256" s="648">
        <v>247</v>
      </c>
      <c r="B256" s="605"/>
      <c r="C256" s="605"/>
      <c r="D256" s="606" t="s">
        <v>23</v>
      </c>
      <c r="E256" s="607" t="s">
        <v>285</v>
      </c>
      <c r="F256" s="636" t="s">
        <v>2518</v>
      </c>
      <c r="G256" s="624" t="s">
        <v>2519</v>
      </c>
      <c r="H256" s="624" t="s">
        <v>2519</v>
      </c>
      <c r="I256" s="627" t="s">
        <v>11</v>
      </c>
      <c r="J256" s="637"/>
      <c r="K256" s="638"/>
      <c r="L256" s="639" t="s">
        <v>2520</v>
      </c>
      <c r="M256" s="664"/>
    </row>
    <row r="257" spans="1:13" s="562" customFormat="1" ht="16.5" customHeight="1">
      <c r="A257" s="648">
        <v>248</v>
      </c>
      <c r="B257" s="605"/>
      <c r="C257" s="605"/>
      <c r="D257" s="606" t="s">
        <v>23</v>
      </c>
      <c r="E257" s="607" t="s">
        <v>285</v>
      </c>
      <c r="F257" s="636" t="s">
        <v>1775</v>
      </c>
      <c r="G257" s="623" t="s">
        <v>2521</v>
      </c>
      <c r="H257" s="623" t="s">
        <v>2521</v>
      </c>
      <c r="I257" s="627" t="s">
        <v>11</v>
      </c>
      <c r="J257" s="637"/>
      <c r="K257" s="638"/>
      <c r="L257" s="639" t="s">
        <v>1787</v>
      </c>
      <c r="M257" s="664"/>
    </row>
    <row r="258" spans="1:13" ht="16.5" customHeight="1">
      <c r="A258" s="648">
        <v>249</v>
      </c>
      <c r="B258" s="605"/>
      <c r="C258" s="605"/>
      <c r="D258" s="606" t="s">
        <v>23</v>
      </c>
      <c r="E258" s="607" t="s">
        <v>63</v>
      </c>
      <c r="F258" s="608" t="s">
        <v>64</v>
      </c>
      <c r="G258" s="606" t="s">
        <v>65</v>
      </c>
      <c r="H258" s="606" t="s">
        <v>65</v>
      </c>
      <c r="I258" s="627" t="s">
        <v>11</v>
      </c>
      <c r="J258" s="611"/>
      <c r="K258" s="609"/>
      <c r="L258" s="614" t="s">
        <v>2522</v>
      </c>
      <c r="M258" s="653"/>
    </row>
    <row r="259" spans="1:13" ht="16.5" customHeight="1">
      <c r="A259" s="648">
        <v>250</v>
      </c>
      <c r="B259" s="605"/>
      <c r="C259" s="605"/>
      <c r="D259" s="606" t="s">
        <v>23</v>
      </c>
      <c r="E259" s="607" t="s">
        <v>63</v>
      </c>
      <c r="F259" s="608" t="s">
        <v>987</v>
      </c>
      <c r="G259" s="606" t="s">
        <v>804</v>
      </c>
      <c r="H259" s="606" t="s">
        <v>804</v>
      </c>
      <c r="I259" s="627" t="s">
        <v>11</v>
      </c>
      <c r="J259" s="611"/>
      <c r="K259" s="609"/>
      <c r="L259" s="612" t="s">
        <v>1681</v>
      </c>
      <c r="M259" s="653"/>
    </row>
    <row r="260" spans="1:13" ht="16.5" customHeight="1">
      <c r="A260" s="648">
        <v>251</v>
      </c>
      <c r="B260" s="605"/>
      <c r="C260" s="605"/>
      <c r="D260" s="606" t="s">
        <v>23</v>
      </c>
      <c r="E260" s="607" t="s">
        <v>63</v>
      </c>
      <c r="F260" s="608" t="s">
        <v>988</v>
      </c>
      <c r="G260" s="606" t="s">
        <v>806</v>
      </c>
      <c r="H260" s="606" t="s">
        <v>806</v>
      </c>
      <c r="I260" s="627" t="s">
        <v>11</v>
      </c>
      <c r="J260" s="611"/>
      <c r="K260" s="609"/>
      <c r="L260" s="614" t="s">
        <v>1761</v>
      </c>
      <c r="M260" s="653"/>
    </row>
    <row r="261" spans="1:13" ht="16.5" customHeight="1">
      <c r="A261" s="648">
        <v>252</v>
      </c>
      <c r="B261" s="605"/>
      <c r="C261" s="605"/>
      <c r="D261" s="606" t="s">
        <v>23</v>
      </c>
      <c r="E261" s="607" t="s">
        <v>63</v>
      </c>
      <c r="F261" s="608" t="s">
        <v>2060</v>
      </c>
      <c r="G261" s="606" t="s">
        <v>66</v>
      </c>
      <c r="H261" s="606" t="s">
        <v>66</v>
      </c>
      <c r="I261" s="627" t="s">
        <v>11</v>
      </c>
      <c r="J261" s="611"/>
      <c r="K261" s="609"/>
      <c r="L261" s="629" t="s">
        <v>2059</v>
      </c>
      <c r="M261" s="653"/>
    </row>
    <row r="262" spans="1:13" ht="16.5" customHeight="1">
      <c r="A262" s="648">
        <v>253</v>
      </c>
      <c r="B262" s="605"/>
      <c r="C262" s="605"/>
      <c r="D262" s="606" t="s">
        <v>23</v>
      </c>
      <c r="E262" s="607" t="s">
        <v>63</v>
      </c>
      <c r="F262" s="608" t="s">
        <v>989</v>
      </c>
      <c r="G262" s="606" t="s">
        <v>68</v>
      </c>
      <c r="H262" s="606" t="s">
        <v>68</v>
      </c>
      <c r="I262" s="627" t="s">
        <v>11</v>
      </c>
      <c r="J262" s="611"/>
      <c r="K262" s="609"/>
      <c r="L262" s="612" t="s">
        <v>1655</v>
      </c>
      <c r="M262" s="653"/>
    </row>
    <row r="263" spans="1:13" ht="16.5" customHeight="1">
      <c r="A263" s="648">
        <v>254</v>
      </c>
      <c r="B263" s="605"/>
      <c r="C263" s="605"/>
      <c r="D263" s="606" t="s">
        <v>23</v>
      </c>
      <c r="E263" s="607" t="s">
        <v>63</v>
      </c>
      <c r="F263" s="608" t="s">
        <v>990</v>
      </c>
      <c r="G263" s="606" t="s">
        <v>69</v>
      </c>
      <c r="H263" s="606" t="s">
        <v>69</v>
      </c>
      <c r="I263" s="627" t="s">
        <v>11</v>
      </c>
      <c r="J263" s="611"/>
      <c r="K263" s="609"/>
      <c r="L263" s="640" t="s">
        <v>1680</v>
      </c>
      <c r="M263" s="653"/>
    </row>
    <row r="264" spans="1:13" ht="16.5" customHeight="1">
      <c r="A264" s="648">
        <v>255</v>
      </c>
      <c r="B264" s="605"/>
      <c r="C264" s="605"/>
      <c r="D264" s="606" t="s">
        <v>23</v>
      </c>
      <c r="E264" s="607" t="s">
        <v>63</v>
      </c>
      <c r="F264" s="608" t="s">
        <v>991</v>
      </c>
      <c r="G264" s="606" t="s">
        <v>71</v>
      </c>
      <c r="H264" s="606" t="s">
        <v>71</v>
      </c>
      <c r="I264" s="627" t="s">
        <v>11</v>
      </c>
      <c r="J264" s="611"/>
      <c r="K264" s="609"/>
      <c r="L264" s="612" t="s">
        <v>1682</v>
      </c>
      <c r="M264" s="653"/>
    </row>
    <row r="265" spans="1:13" ht="16.5" customHeight="1">
      <c r="A265" s="648">
        <v>256</v>
      </c>
      <c r="B265" s="605"/>
      <c r="C265" s="605"/>
      <c r="D265" s="606" t="s">
        <v>23</v>
      </c>
      <c r="E265" s="607" t="s">
        <v>63</v>
      </c>
      <c r="F265" s="608" t="s">
        <v>992</v>
      </c>
      <c r="G265" s="609"/>
      <c r="H265" s="609"/>
      <c r="I265" s="627" t="s">
        <v>11</v>
      </c>
      <c r="J265" s="611"/>
      <c r="K265" s="609"/>
      <c r="L265" s="612" t="s">
        <v>1657</v>
      </c>
      <c r="M265" s="653"/>
    </row>
    <row r="266" spans="1:13" ht="16.5" customHeight="1">
      <c r="A266" s="648">
        <v>257</v>
      </c>
      <c r="B266" s="605"/>
      <c r="C266" s="605"/>
      <c r="D266" s="606" t="s">
        <v>23</v>
      </c>
      <c r="E266" s="607" t="s">
        <v>63</v>
      </c>
      <c r="F266" s="608" t="s">
        <v>993</v>
      </c>
      <c r="G266" s="609"/>
      <c r="H266" s="609"/>
      <c r="I266" s="627" t="s">
        <v>11</v>
      </c>
      <c r="J266" s="611"/>
      <c r="K266" s="609"/>
      <c r="L266" s="612" t="s">
        <v>1658</v>
      </c>
      <c r="M266" s="653"/>
    </row>
    <row r="267" spans="1:13" ht="16.5" customHeight="1">
      <c r="A267" s="648">
        <v>258</v>
      </c>
      <c r="B267" s="605"/>
      <c r="C267" s="605"/>
      <c r="D267" s="606" t="s">
        <v>23</v>
      </c>
      <c r="E267" s="607" t="s">
        <v>63</v>
      </c>
      <c r="F267" s="608" t="s">
        <v>994</v>
      </c>
      <c r="G267" s="606" t="s">
        <v>75</v>
      </c>
      <c r="H267" s="606" t="s">
        <v>75</v>
      </c>
      <c r="I267" s="627" t="s">
        <v>11</v>
      </c>
      <c r="J267" s="611"/>
      <c r="K267" s="609"/>
      <c r="L267" s="612" t="s">
        <v>1659</v>
      </c>
      <c r="M267" s="653"/>
    </row>
    <row r="268" spans="1:13" ht="16.5" customHeight="1">
      <c r="A268" s="648">
        <v>259</v>
      </c>
      <c r="B268" s="605"/>
      <c r="C268" s="605"/>
      <c r="D268" s="606" t="s">
        <v>23</v>
      </c>
      <c r="E268" s="607" t="s">
        <v>63</v>
      </c>
      <c r="F268" s="608" t="s">
        <v>995</v>
      </c>
      <c r="G268" s="606" t="s">
        <v>77</v>
      </c>
      <c r="H268" s="606" t="s">
        <v>77</v>
      </c>
      <c r="I268" s="627" t="s">
        <v>11</v>
      </c>
      <c r="J268" s="611"/>
      <c r="K268" s="609"/>
      <c r="L268" s="614" t="s">
        <v>1660</v>
      </c>
      <c r="M268" s="653"/>
    </row>
    <row r="269" spans="1:13" ht="16.5" customHeight="1">
      <c r="A269" s="648">
        <v>260</v>
      </c>
      <c r="B269" s="605"/>
      <c r="C269" s="605"/>
      <c r="D269" s="606" t="s">
        <v>23</v>
      </c>
      <c r="E269" s="607" t="s">
        <v>63</v>
      </c>
      <c r="F269" s="608" t="s">
        <v>78</v>
      </c>
      <c r="G269" s="606" t="s">
        <v>79</v>
      </c>
      <c r="H269" s="606" t="s">
        <v>79</v>
      </c>
      <c r="I269" s="627" t="s">
        <v>11</v>
      </c>
      <c r="J269" s="611"/>
      <c r="K269" s="609"/>
      <c r="L269" s="614" t="s">
        <v>1661</v>
      </c>
      <c r="M269" s="653"/>
    </row>
    <row r="270" spans="1:13" ht="16.5" customHeight="1">
      <c r="A270" s="648">
        <v>261</v>
      </c>
      <c r="B270" s="605"/>
      <c r="C270" s="605"/>
      <c r="D270" s="606" t="s">
        <v>23</v>
      </c>
      <c r="E270" s="607" t="s">
        <v>63</v>
      </c>
      <c r="F270" s="608" t="s">
        <v>80</v>
      </c>
      <c r="G270" s="606" t="s">
        <v>81</v>
      </c>
      <c r="H270" s="606" t="s">
        <v>81</v>
      </c>
      <c r="I270" s="627" t="s">
        <v>11</v>
      </c>
      <c r="J270" s="611"/>
      <c r="K270" s="609"/>
      <c r="L270" s="614" t="s">
        <v>1662</v>
      </c>
      <c r="M270" s="653"/>
    </row>
    <row r="271" spans="1:13" ht="16.5" customHeight="1">
      <c r="A271" s="648">
        <v>262</v>
      </c>
      <c r="B271" s="605"/>
      <c r="C271" s="605"/>
      <c r="D271" s="606" t="s">
        <v>23</v>
      </c>
      <c r="E271" s="607" t="s">
        <v>63</v>
      </c>
      <c r="F271" s="608" t="s">
        <v>996</v>
      </c>
      <c r="G271" s="606" t="s">
        <v>83</v>
      </c>
      <c r="H271" s="606" t="s">
        <v>83</v>
      </c>
      <c r="I271" s="627" t="s">
        <v>11</v>
      </c>
      <c r="J271" s="611"/>
      <c r="K271" s="609"/>
      <c r="L271" s="614" t="s">
        <v>1662</v>
      </c>
      <c r="M271" s="653"/>
    </row>
    <row r="272" spans="1:13" ht="16.5" customHeight="1">
      <c r="A272" s="648">
        <v>263</v>
      </c>
      <c r="B272" s="605"/>
      <c r="C272" s="605"/>
      <c r="D272" s="606" t="s">
        <v>23</v>
      </c>
      <c r="E272" s="607" t="s">
        <v>63</v>
      </c>
      <c r="F272" s="608" t="s">
        <v>997</v>
      </c>
      <c r="G272" s="606" t="s">
        <v>85</v>
      </c>
      <c r="H272" s="606" t="s">
        <v>85</v>
      </c>
      <c r="I272" s="627" t="s">
        <v>11</v>
      </c>
      <c r="J272" s="611"/>
      <c r="K272" s="609"/>
      <c r="L272" s="614" t="s">
        <v>1663</v>
      </c>
      <c r="M272" s="653"/>
    </row>
    <row r="273" spans="1:13" ht="16.5" customHeight="1">
      <c r="A273" s="648">
        <v>264</v>
      </c>
      <c r="B273" s="605"/>
      <c r="C273" s="605"/>
      <c r="D273" s="606" t="s">
        <v>23</v>
      </c>
      <c r="E273" s="607" t="s">
        <v>63</v>
      </c>
      <c r="F273" s="608" t="s">
        <v>998</v>
      </c>
      <c r="G273" s="606" t="s">
        <v>87</v>
      </c>
      <c r="H273" s="606" t="s">
        <v>87</v>
      </c>
      <c r="I273" s="627" t="s">
        <v>11</v>
      </c>
      <c r="J273" s="611"/>
      <c r="K273" s="609"/>
      <c r="L273" s="614" t="s">
        <v>2523</v>
      </c>
      <c r="M273" s="653"/>
    </row>
    <row r="274" spans="1:13" ht="16.5" customHeight="1">
      <c r="A274" s="648">
        <v>265</v>
      </c>
      <c r="B274" s="605"/>
      <c r="C274" s="605"/>
      <c r="D274" s="606" t="s">
        <v>23</v>
      </c>
      <c r="E274" s="607" t="s">
        <v>63</v>
      </c>
      <c r="F274" s="608" t="s">
        <v>88</v>
      </c>
      <c r="G274" s="606" t="s">
        <v>89</v>
      </c>
      <c r="H274" s="606" t="s">
        <v>89</v>
      </c>
      <c r="I274" s="627" t="s">
        <v>11</v>
      </c>
      <c r="J274" s="611"/>
      <c r="K274" s="609"/>
      <c r="L274" s="614" t="s">
        <v>1664</v>
      </c>
      <c r="M274" s="653"/>
    </row>
    <row r="275" spans="1:13" ht="16.5" customHeight="1">
      <c r="A275" s="648">
        <v>266</v>
      </c>
      <c r="B275" s="605"/>
      <c r="C275" s="605"/>
      <c r="D275" s="606" t="s">
        <v>23</v>
      </c>
      <c r="E275" s="607" t="s">
        <v>63</v>
      </c>
      <c r="F275" s="608" t="s">
        <v>90</v>
      </c>
      <c r="G275" s="606" t="s">
        <v>89</v>
      </c>
      <c r="H275" s="606" t="s">
        <v>89</v>
      </c>
      <c r="I275" s="627" t="s">
        <v>11</v>
      </c>
      <c r="J275" s="611"/>
      <c r="K275" s="609"/>
      <c r="L275" s="612" t="s">
        <v>1665</v>
      </c>
      <c r="M275" s="653"/>
    </row>
    <row r="276" spans="1:13" ht="16.5" customHeight="1">
      <c r="A276" s="648">
        <v>267</v>
      </c>
      <c r="B276" s="605"/>
      <c r="C276" s="605"/>
      <c r="D276" s="606" t="s">
        <v>23</v>
      </c>
      <c r="E276" s="607" t="s">
        <v>63</v>
      </c>
      <c r="F276" s="608" t="s">
        <v>999</v>
      </c>
      <c r="G276" s="606" t="s">
        <v>87</v>
      </c>
      <c r="H276" s="606" t="s">
        <v>87</v>
      </c>
      <c r="I276" s="627" t="s">
        <v>11</v>
      </c>
      <c r="J276" s="611"/>
      <c r="K276" s="609"/>
      <c r="L276" s="612" t="s">
        <v>1666</v>
      </c>
      <c r="M276" s="653"/>
    </row>
    <row r="277" spans="1:13" ht="16.5" customHeight="1">
      <c r="A277" s="648">
        <v>268</v>
      </c>
      <c r="B277" s="605"/>
      <c r="C277" s="605"/>
      <c r="D277" s="606" t="s">
        <v>23</v>
      </c>
      <c r="E277" s="607" t="s">
        <v>63</v>
      </c>
      <c r="F277" s="608" t="s">
        <v>92</v>
      </c>
      <c r="G277" s="606" t="s">
        <v>87</v>
      </c>
      <c r="H277" s="606" t="s">
        <v>87</v>
      </c>
      <c r="I277" s="627" t="s">
        <v>11</v>
      </c>
      <c r="J277" s="611"/>
      <c r="K277" s="609"/>
      <c r="L277" s="612" t="s">
        <v>1666</v>
      </c>
      <c r="M277" s="653"/>
    </row>
    <row r="278" spans="1:13" ht="16.5" customHeight="1">
      <c r="A278" s="648">
        <v>269</v>
      </c>
      <c r="B278" s="605"/>
      <c r="C278" s="605"/>
      <c r="D278" s="606" t="s">
        <v>23</v>
      </c>
      <c r="E278" s="607" t="s">
        <v>63</v>
      </c>
      <c r="F278" s="608" t="s">
        <v>1000</v>
      </c>
      <c r="G278" s="606" t="s">
        <v>87</v>
      </c>
      <c r="H278" s="606" t="s">
        <v>87</v>
      </c>
      <c r="I278" s="627" t="s">
        <v>11</v>
      </c>
      <c r="J278" s="611"/>
      <c r="K278" s="609"/>
      <c r="L278" s="612" t="s">
        <v>1665</v>
      </c>
      <c r="M278" s="653"/>
    </row>
    <row r="279" spans="1:13" ht="16.5" customHeight="1">
      <c r="A279" s="648">
        <v>270</v>
      </c>
      <c r="B279" s="605"/>
      <c r="C279" s="605"/>
      <c r="D279" s="606" t="s">
        <v>23</v>
      </c>
      <c r="E279" s="607" t="s">
        <v>63</v>
      </c>
      <c r="F279" s="608" t="s">
        <v>1001</v>
      </c>
      <c r="G279" s="606" t="s">
        <v>87</v>
      </c>
      <c r="H279" s="606" t="s">
        <v>87</v>
      </c>
      <c r="I279" s="627" t="s">
        <v>11</v>
      </c>
      <c r="J279" s="611"/>
      <c r="K279" s="609"/>
      <c r="L279" s="614" t="s">
        <v>1667</v>
      </c>
      <c r="M279" s="653"/>
    </row>
    <row r="280" spans="1:13" ht="16.5" customHeight="1">
      <c r="A280" s="648">
        <v>271</v>
      </c>
      <c r="B280" s="605"/>
      <c r="C280" s="605"/>
      <c r="D280" s="606" t="s">
        <v>23</v>
      </c>
      <c r="E280" s="607" t="s">
        <v>63</v>
      </c>
      <c r="F280" s="608" t="s">
        <v>1002</v>
      </c>
      <c r="G280" s="606" t="s">
        <v>96</v>
      </c>
      <c r="H280" s="606" t="s">
        <v>96</v>
      </c>
      <c r="I280" s="627" t="s">
        <v>11</v>
      </c>
      <c r="J280" s="611"/>
      <c r="K280" s="609"/>
      <c r="L280" s="612" t="s">
        <v>2524</v>
      </c>
      <c r="M280" s="653"/>
    </row>
    <row r="281" spans="1:13" ht="16.5" customHeight="1">
      <c r="A281" s="648">
        <v>272</v>
      </c>
      <c r="B281" s="605"/>
      <c r="C281" s="605"/>
      <c r="D281" s="606" t="s">
        <v>23</v>
      </c>
      <c r="E281" s="607" t="s">
        <v>63</v>
      </c>
      <c r="F281" s="608" t="s">
        <v>97</v>
      </c>
      <c r="G281" s="606" t="s">
        <v>98</v>
      </c>
      <c r="H281" s="606" t="s">
        <v>98</v>
      </c>
      <c r="I281" s="627" t="s">
        <v>11</v>
      </c>
      <c r="J281" s="611"/>
      <c r="K281" s="609"/>
      <c r="L281" s="612" t="s">
        <v>2524</v>
      </c>
      <c r="M281" s="653"/>
    </row>
    <row r="282" spans="1:13" ht="16.5" customHeight="1">
      <c r="A282" s="648">
        <v>273</v>
      </c>
      <c r="B282" s="605"/>
      <c r="C282" s="605"/>
      <c r="D282" s="606" t="s">
        <v>23</v>
      </c>
      <c r="E282" s="607" t="s">
        <v>63</v>
      </c>
      <c r="F282" s="608" t="s">
        <v>2741</v>
      </c>
      <c r="G282" s="606" t="s">
        <v>100</v>
      </c>
      <c r="H282" s="606" t="s">
        <v>100</v>
      </c>
      <c r="I282" s="627" t="s">
        <v>11</v>
      </c>
      <c r="J282" s="611"/>
      <c r="K282" s="609"/>
      <c r="L282" s="902" t="s">
        <v>1668</v>
      </c>
      <c r="M282" s="653"/>
    </row>
    <row r="283" spans="1:13" ht="16.5" customHeight="1">
      <c r="A283" s="648">
        <v>274</v>
      </c>
      <c r="B283" s="605"/>
      <c r="C283" s="605"/>
      <c r="D283" s="606" t="s">
        <v>23</v>
      </c>
      <c r="E283" s="607" t="s">
        <v>63</v>
      </c>
      <c r="F283" s="608" t="s">
        <v>1003</v>
      </c>
      <c r="G283" s="606" t="s">
        <v>62</v>
      </c>
      <c r="H283" s="606" t="s">
        <v>62</v>
      </c>
      <c r="I283" s="627" t="s">
        <v>11</v>
      </c>
      <c r="J283" s="611"/>
      <c r="K283" s="609"/>
      <c r="L283" s="902"/>
      <c r="M283" s="653"/>
    </row>
    <row r="284" spans="1:13" ht="16.5" customHeight="1">
      <c r="A284" s="648">
        <v>275</v>
      </c>
      <c r="B284" s="605"/>
      <c r="C284" s="605"/>
      <c r="D284" s="606" t="s">
        <v>23</v>
      </c>
      <c r="E284" s="607" t="s">
        <v>63</v>
      </c>
      <c r="F284" s="608" t="s">
        <v>103</v>
      </c>
      <c r="G284" s="606" t="s">
        <v>104</v>
      </c>
      <c r="H284" s="606" t="s">
        <v>104</v>
      </c>
      <c r="I284" s="627" t="s">
        <v>11</v>
      </c>
      <c r="J284" s="611"/>
      <c r="K284" s="609"/>
      <c r="L284" s="902"/>
      <c r="M284" s="653"/>
    </row>
    <row r="285" spans="1:13" ht="16.5" customHeight="1">
      <c r="A285" s="648">
        <v>276</v>
      </c>
      <c r="B285" s="605"/>
      <c r="C285" s="605"/>
      <c r="D285" s="606" t="s">
        <v>23</v>
      </c>
      <c r="E285" s="607" t="s">
        <v>63</v>
      </c>
      <c r="F285" s="608" t="s">
        <v>1004</v>
      </c>
      <c r="G285" s="606" t="s">
        <v>89</v>
      </c>
      <c r="H285" s="606" t="s">
        <v>89</v>
      </c>
      <c r="I285" s="627" t="s">
        <v>11</v>
      </c>
      <c r="J285" s="611"/>
      <c r="K285" s="609"/>
      <c r="L285" s="902"/>
      <c r="M285" s="653"/>
    </row>
    <row r="286" spans="1:13" ht="16.5" customHeight="1">
      <c r="A286" s="648">
        <v>277</v>
      </c>
      <c r="B286" s="605"/>
      <c r="C286" s="605"/>
      <c r="D286" s="606" t="s">
        <v>23</v>
      </c>
      <c r="E286" s="607" t="s">
        <v>63</v>
      </c>
      <c r="F286" s="608" t="s">
        <v>1005</v>
      </c>
      <c r="G286" s="606" t="s">
        <v>62</v>
      </c>
      <c r="H286" s="606" t="s">
        <v>62</v>
      </c>
      <c r="I286" s="627" t="s">
        <v>11</v>
      </c>
      <c r="J286" s="611"/>
      <c r="K286" s="609"/>
      <c r="L286" s="902"/>
      <c r="M286" s="653"/>
    </row>
    <row r="287" spans="1:13" ht="16.5" customHeight="1">
      <c r="A287" s="648">
        <v>278</v>
      </c>
      <c r="B287" s="605"/>
      <c r="C287" s="605"/>
      <c r="D287" s="606" t="s">
        <v>23</v>
      </c>
      <c r="E287" s="607" t="s">
        <v>63</v>
      </c>
      <c r="F287" s="608" t="s">
        <v>1006</v>
      </c>
      <c r="G287" s="606" t="s">
        <v>71</v>
      </c>
      <c r="H287" s="606" t="s">
        <v>71</v>
      </c>
      <c r="I287" s="627" t="s">
        <v>11</v>
      </c>
      <c r="J287" s="611"/>
      <c r="K287" s="609"/>
      <c r="L287" s="902"/>
      <c r="M287" s="653"/>
    </row>
    <row r="288" spans="1:13" ht="16.5" customHeight="1">
      <c r="A288" s="648">
        <v>279</v>
      </c>
      <c r="B288" s="605"/>
      <c r="C288" s="605"/>
      <c r="D288" s="606" t="s">
        <v>23</v>
      </c>
      <c r="E288" s="607" t="s">
        <v>63</v>
      </c>
      <c r="F288" s="608" t="s">
        <v>108</v>
      </c>
      <c r="G288" s="606" t="s">
        <v>89</v>
      </c>
      <c r="H288" s="606" t="s">
        <v>89</v>
      </c>
      <c r="I288" s="627" t="s">
        <v>11</v>
      </c>
      <c r="J288" s="611"/>
      <c r="K288" s="609"/>
      <c r="L288" s="902"/>
      <c r="M288" s="653"/>
    </row>
    <row r="289" spans="1:13" ht="16.5" customHeight="1">
      <c r="A289" s="648">
        <v>280</v>
      </c>
      <c r="B289" s="605"/>
      <c r="C289" s="605"/>
      <c r="D289" s="606" t="s">
        <v>23</v>
      </c>
      <c r="E289" s="607" t="s">
        <v>63</v>
      </c>
      <c r="F289" s="608" t="s">
        <v>109</v>
      </c>
      <c r="G289" s="606" t="s">
        <v>110</v>
      </c>
      <c r="H289" s="606" t="s">
        <v>110</v>
      </c>
      <c r="I289" s="627" t="s">
        <v>11</v>
      </c>
      <c r="J289" s="611"/>
      <c r="K289" s="609"/>
      <c r="L289" s="902"/>
      <c r="M289" s="653"/>
    </row>
    <row r="290" spans="1:13" ht="16.5" customHeight="1">
      <c r="A290" s="648">
        <v>281</v>
      </c>
      <c r="B290" s="605"/>
      <c r="C290" s="605"/>
      <c r="D290" s="606" t="s">
        <v>23</v>
      </c>
      <c r="E290" s="607" t="s">
        <v>63</v>
      </c>
      <c r="F290" s="608" t="s">
        <v>1007</v>
      </c>
      <c r="G290" s="609"/>
      <c r="H290" s="609"/>
      <c r="I290" s="627" t="s">
        <v>11</v>
      </c>
      <c r="J290" s="611"/>
      <c r="K290" s="609"/>
      <c r="L290" s="633" t="s">
        <v>1008</v>
      </c>
      <c r="M290" s="662"/>
    </row>
    <row r="291" spans="1:13" ht="16.5" customHeight="1">
      <c r="A291" s="648">
        <v>282</v>
      </c>
      <c r="B291" s="605"/>
      <c r="C291" s="605"/>
      <c r="D291" s="606" t="s">
        <v>23</v>
      </c>
      <c r="E291" s="607" t="s">
        <v>63</v>
      </c>
      <c r="F291" s="608" t="s">
        <v>1009</v>
      </c>
      <c r="G291" s="609"/>
      <c r="H291" s="609"/>
      <c r="I291" s="627" t="s">
        <v>11</v>
      </c>
      <c r="J291" s="611"/>
      <c r="K291" s="606" t="s">
        <v>1010</v>
      </c>
      <c r="L291" s="633" t="s">
        <v>135</v>
      </c>
      <c r="M291" s="662"/>
    </row>
    <row r="292" spans="1:13" ht="16.5" customHeight="1">
      <c r="A292" s="648">
        <v>283</v>
      </c>
      <c r="B292" s="605"/>
      <c r="C292" s="605"/>
      <c r="D292" s="606" t="s">
        <v>23</v>
      </c>
      <c r="E292" s="607" t="s">
        <v>188</v>
      </c>
      <c r="F292" s="608" t="s">
        <v>1011</v>
      </c>
      <c r="G292" s="609"/>
      <c r="H292" s="609"/>
      <c r="I292" s="627" t="s">
        <v>11</v>
      </c>
      <c r="J292" s="641" t="s">
        <v>1012</v>
      </c>
      <c r="K292" s="609"/>
      <c r="L292" s="633" t="s">
        <v>1686</v>
      </c>
      <c r="M292" s="662"/>
    </row>
    <row r="293" spans="1:13" ht="16.5" customHeight="1">
      <c r="A293" s="648">
        <v>284</v>
      </c>
      <c r="B293" s="605"/>
      <c r="C293" s="605"/>
      <c r="D293" s="606" t="s">
        <v>23</v>
      </c>
      <c r="E293" s="607" t="s">
        <v>188</v>
      </c>
      <c r="F293" s="608" t="s">
        <v>1013</v>
      </c>
      <c r="G293" s="609"/>
      <c r="H293" s="609"/>
      <c r="I293" s="627" t="s">
        <v>11</v>
      </c>
      <c r="J293" s="642" t="s">
        <v>1014</v>
      </c>
      <c r="K293" s="609"/>
      <c r="L293" s="633" t="s">
        <v>2855</v>
      </c>
      <c r="M293" s="662"/>
    </row>
    <row r="294" spans="1:13" ht="16.5" customHeight="1">
      <c r="A294" s="648">
        <v>285</v>
      </c>
      <c r="B294" s="605"/>
      <c r="C294" s="605"/>
      <c r="D294" s="606" t="s">
        <v>23</v>
      </c>
      <c r="E294" s="607" t="s">
        <v>53</v>
      </c>
      <c r="F294" s="608" t="s">
        <v>54</v>
      </c>
      <c r="G294" s="609"/>
      <c r="H294" s="609"/>
      <c r="I294" s="627" t="s">
        <v>11</v>
      </c>
      <c r="J294" s="611"/>
      <c r="K294" s="609"/>
      <c r="L294" s="614" t="s">
        <v>1441</v>
      </c>
      <c r="M294" s="653"/>
    </row>
    <row r="295" spans="1:13" ht="16.5" customHeight="1">
      <c r="A295" s="648">
        <v>286</v>
      </c>
      <c r="B295" s="605"/>
      <c r="C295" s="605"/>
      <c r="D295" s="606" t="s">
        <v>23</v>
      </c>
      <c r="E295" s="607" t="s">
        <v>53</v>
      </c>
      <c r="F295" s="608" t="s">
        <v>55</v>
      </c>
      <c r="G295" s="609"/>
      <c r="H295" s="609"/>
      <c r="I295" s="627" t="s">
        <v>11</v>
      </c>
      <c r="J295" s="611"/>
      <c r="K295" s="609"/>
      <c r="L295" s="614" t="s">
        <v>2097</v>
      </c>
      <c r="M295" s="653"/>
    </row>
    <row r="296" spans="1:13" ht="16.5" customHeight="1">
      <c r="A296" s="648">
        <v>287</v>
      </c>
      <c r="B296" s="605"/>
      <c r="C296" s="605"/>
      <c r="D296" s="606" t="s">
        <v>23</v>
      </c>
      <c r="E296" s="607" t="s">
        <v>53</v>
      </c>
      <c r="F296" s="608" t="s">
        <v>1015</v>
      </c>
      <c r="G296" s="609"/>
      <c r="H296" s="609"/>
      <c r="I296" s="610" t="s">
        <v>11</v>
      </c>
      <c r="J296" s="611"/>
      <c r="K296" s="609"/>
      <c r="L296" s="614" t="s">
        <v>1815</v>
      </c>
      <c r="M296" s="653"/>
    </row>
    <row r="297" spans="1:13" ht="16.5" customHeight="1">
      <c r="A297" s="648">
        <v>288</v>
      </c>
      <c r="B297" s="605"/>
      <c r="C297" s="605"/>
      <c r="D297" s="606" t="s">
        <v>23</v>
      </c>
      <c r="E297" s="607" t="s">
        <v>53</v>
      </c>
      <c r="F297" s="608" t="s">
        <v>60</v>
      </c>
      <c r="G297" s="609"/>
      <c r="H297" s="609"/>
      <c r="I297" s="610" t="s">
        <v>11</v>
      </c>
      <c r="J297" s="611"/>
      <c r="K297" s="606" t="s">
        <v>1016</v>
      </c>
      <c r="L297" s="612" t="s">
        <v>1314</v>
      </c>
      <c r="M297" s="649"/>
    </row>
    <row r="298" spans="1:13" ht="16.5" customHeight="1">
      <c r="A298" s="648">
        <v>289</v>
      </c>
      <c r="B298" s="605"/>
      <c r="C298" s="605"/>
      <c r="D298" s="606" t="s">
        <v>23</v>
      </c>
      <c r="E298" s="607" t="s">
        <v>53</v>
      </c>
      <c r="F298" s="608" t="s">
        <v>58</v>
      </c>
      <c r="G298" s="609"/>
      <c r="H298" s="609"/>
      <c r="I298" s="610" t="s">
        <v>11</v>
      </c>
      <c r="J298" s="611"/>
      <c r="K298" s="609"/>
      <c r="L298" s="614" t="s">
        <v>1315</v>
      </c>
      <c r="M298" s="653"/>
    </row>
    <row r="299" spans="1:13" ht="16.5" customHeight="1">
      <c r="A299" s="648">
        <v>290</v>
      </c>
      <c r="B299" s="605"/>
      <c r="C299" s="605"/>
      <c r="D299" s="606" t="s">
        <v>23</v>
      </c>
      <c r="E299" s="607" t="s">
        <v>53</v>
      </c>
      <c r="F299" s="613" t="s">
        <v>61</v>
      </c>
      <c r="G299" s="609"/>
      <c r="H299" s="609"/>
      <c r="I299" s="610" t="s">
        <v>11</v>
      </c>
      <c r="J299" s="611"/>
      <c r="K299" s="609"/>
      <c r="L299" s="633" t="s">
        <v>1227</v>
      </c>
      <c r="M299" s="662"/>
    </row>
    <row r="300" spans="1:13" ht="16.5" customHeight="1">
      <c r="A300" s="648">
        <v>291</v>
      </c>
      <c r="B300" s="605"/>
      <c r="C300" s="605"/>
      <c r="D300" s="606" t="s">
        <v>23</v>
      </c>
      <c r="E300" s="607" t="s">
        <v>168</v>
      </c>
      <c r="F300" s="613" t="s">
        <v>2238</v>
      </c>
      <c r="G300" s="609"/>
      <c r="H300" s="609"/>
      <c r="I300" s="610" t="s">
        <v>11</v>
      </c>
      <c r="J300" s="611"/>
      <c r="K300" s="609"/>
      <c r="L300" s="643" t="s">
        <v>2756</v>
      </c>
      <c r="M300" s="653"/>
    </row>
    <row r="301" spans="1:13" ht="16.5" customHeight="1">
      <c r="A301" s="648">
        <v>292</v>
      </c>
      <c r="B301" s="605"/>
      <c r="C301" s="605"/>
      <c r="D301" s="606" t="s">
        <v>23</v>
      </c>
      <c r="E301" s="607" t="s">
        <v>168</v>
      </c>
      <c r="F301" s="608" t="s">
        <v>1191</v>
      </c>
      <c r="G301" s="609"/>
      <c r="H301" s="609"/>
      <c r="I301" s="610" t="s">
        <v>11</v>
      </c>
      <c r="J301" s="611"/>
      <c r="K301" s="609"/>
      <c r="L301" s="644" t="s">
        <v>2525</v>
      </c>
      <c r="M301" s="653"/>
    </row>
    <row r="302" spans="1:13" ht="16.5" customHeight="1">
      <c r="A302" s="648">
        <v>293</v>
      </c>
      <c r="B302" s="605"/>
      <c r="C302" s="605"/>
      <c r="D302" s="606" t="s">
        <v>23</v>
      </c>
      <c r="E302" s="607" t="s">
        <v>1017</v>
      </c>
      <c r="F302" s="608" t="s">
        <v>1018</v>
      </c>
      <c r="G302" s="606" t="s">
        <v>1019</v>
      </c>
      <c r="H302" s="606" t="s">
        <v>1019</v>
      </c>
      <c r="I302" s="610" t="s">
        <v>11</v>
      </c>
      <c r="J302" s="611"/>
      <c r="K302" s="609"/>
      <c r="L302" s="612" t="s">
        <v>1447</v>
      </c>
      <c r="M302" s="649"/>
    </row>
    <row r="303" spans="1:13" ht="16.5" customHeight="1">
      <c r="A303" s="648">
        <v>294</v>
      </c>
      <c r="B303" s="605"/>
      <c r="C303" s="605"/>
      <c r="D303" s="606" t="s">
        <v>23</v>
      </c>
      <c r="E303" s="607" t="s">
        <v>1017</v>
      </c>
      <c r="F303" s="608" t="s">
        <v>1020</v>
      </c>
      <c r="G303" s="606" t="s">
        <v>1021</v>
      </c>
      <c r="H303" s="606" t="s">
        <v>1021</v>
      </c>
      <c r="I303" s="610" t="s">
        <v>11</v>
      </c>
      <c r="J303" s="611"/>
      <c r="K303" s="609"/>
      <c r="L303" s="612" t="s">
        <v>2526</v>
      </c>
      <c r="M303" s="649"/>
    </row>
    <row r="304" spans="1:13" ht="16.5" customHeight="1">
      <c r="A304" s="648">
        <v>295</v>
      </c>
      <c r="B304" s="605"/>
      <c r="C304" s="605"/>
      <c r="D304" s="606" t="s">
        <v>23</v>
      </c>
      <c r="E304" s="607" t="s">
        <v>1017</v>
      </c>
      <c r="F304" s="608" t="s">
        <v>1022</v>
      </c>
      <c r="G304" s="609"/>
      <c r="H304" s="609"/>
      <c r="I304" s="610" t="s">
        <v>11</v>
      </c>
      <c r="J304" s="611"/>
      <c r="K304" s="609"/>
      <c r="L304" s="612" t="s">
        <v>1448</v>
      </c>
      <c r="M304" s="649"/>
    </row>
    <row r="305" spans="1:13" ht="16.5" customHeight="1">
      <c r="A305" s="648">
        <v>296</v>
      </c>
      <c r="B305" s="605"/>
      <c r="C305" s="605"/>
      <c r="D305" s="606" t="s">
        <v>23</v>
      </c>
      <c r="E305" s="607" t="s">
        <v>1017</v>
      </c>
      <c r="F305" s="608" t="s">
        <v>1023</v>
      </c>
      <c r="G305" s="606" t="s">
        <v>964</v>
      </c>
      <c r="H305" s="606" t="s">
        <v>964</v>
      </c>
      <c r="I305" s="610" t="s">
        <v>11</v>
      </c>
      <c r="J305" s="611"/>
      <c r="K305" s="609"/>
      <c r="L305" s="612" t="s">
        <v>1449</v>
      </c>
      <c r="M305" s="649"/>
    </row>
    <row r="306" spans="1:13" ht="16.5" customHeight="1">
      <c r="A306" s="648">
        <v>297</v>
      </c>
      <c r="B306" s="605"/>
      <c r="C306" s="605"/>
      <c r="D306" s="606" t="s">
        <v>23</v>
      </c>
      <c r="E306" s="607" t="s">
        <v>1017</v>
      </c>
      <c r="F306" s="608" t="s">
        <v>1024</v>
      </c>
      <c r="G306" s="609"/>
      <c r="H306" s="609"/>
      <c r="I306" s="610" t="s">
        <v>11</v>
      </c>
      <c r="J306" s="611"/>
      <c r="K306" s="609"/>
      <c r="L306" s="614" t="s">
        <v>1450</v>
      </c>
      <c r="M306" s="653"/>
    </row>
    <row r="307" spans="1:13" ht="16.5" customHeight="1">
      <c r="A307" s="648">
        <v>298</v>
      </c>
      <c r="B307" s="605"/>
      <c r="C307" s="605"/>
      <c r="D307" s="606" t="s">
        <v>23</v>
      </c>
      <c r="E307" s="607" t="s">
        <v>1017</v>
      </c>
      <c r="F307" s="608" t="s">
        <v>1025</v>
      </c>
      <c r="G307" s="609"/>
      <c r="H307" s="609"/>
      <c r="I307" s="610" t="s">
        <v>11</v>
      </c>
      <c r="J307" s="611"/>
      <c r="K307" s="609"/>
      <c r="L307" s="614" t="s">
        <v>2527</v>
      </c>
      <c r="M307" s="653"/>
    </row>
    <row r="308" spans="1:13" ht="16.5" customHeight="1">
      <c r="A308" s="648">
        <v>299</v>
      </c>
      <c r="B308" s="605"/>
      <c r="C308" s="605"/>
      <c r="D308" s="606" t="s">
        <v>23</v>
      </c>
      <c r="E308" s="607" t="s">
        <v>1017</v>
      </c>
      <c r="F308" s="608" t="s">
        <v>1026</v>
      </c>
      <c r="G308" s="609"/>
      <c r="H308" s="609"/>
      <c r="I308" s="610" t="s">
        <v>11</v>
      </c>
      <c r="J308" s="611"/>
      <c r="K308" s="609"/>
      <c r="L308" s="614" t="s">
        <v>1451</v>
      </c>
      <c r="M308" s="653"/>
    </row>
    <row r="309" spans="1:13" ht="16.5" customHeight="1">
      <c r="A309" s="648">
        <v>300</v>
      </c>
      <c r="B309" s="605"/>
      <c r="C309" s="605"/>
      <c r="D309" s="606" t="s">
        <v>23</v>
      </c>
      <c r="E309" s="607" t="s">
        <v>1017</v>
      </c>
      <c r="F309" s="608" t="s">
        <v>1027</v>
      </c>
      <c r="G309" s="606" t="s">
        <v>1028</v>
      </c>
      <c r="H309" s="606" t="s">
        <v>1028</v>
      </c>
      <c r="I309" s="610" t="s">
        <v>11</v>
      </c>
      <c r="J309" s="611"/>
      <c r="K309" s="609"/>
      <c r="L309" s="901" t="s">
        <v>2029</v>
      </c>
      <c r="M309" s="653"/>
    </row>
    <row r="310" spans="1:13" ht="16.5" customHeight="1">
      <c r="A310" s="648">
        <v>301</v>
      </c>
      <c r="B310" s="605"/>
      <c r="C310" s="605"/>
      <c r="D310" s="606" t="s">
        <v>23</v>
      </c>
      <c r="E310" s="607" t="s">
        <v>1017</v>
      </c>
      <c r="F310" s="608" t="s">
        <v>2528</v>
      </c>
      <c r="G310" s="606" t="s">
        <v>1029</v>
      </c>
      <c r="H310" s="606" t="s">
        <v>1029</v>
      </c>
      <c r="I310" s="610" t="s">
        <v>11</v>
      </c>
      <c r="J310" s="611"/>
      <c r="K310" s="609"/>
      <c r="L310" s="901"/>
      <c r="M310" s="653"/>
    </row>
    <row r="311" spans="1:13" ht="16.5" customHeight="1">
      <c r="A311" s="648">
        <v>302</v>
      </c>
      <c r="B311" s="605"/>
      <c r="C311" s="605"/>
      <c r="D311" s="606" t="s">
        <v>23</v>
      </c>
      <c r="E311" s="607" t="s">
        <v>1017</v>
      </c>
      <c r="F311" s="608" t="s">
        <v>1453</v>
      </c>
      <c r="G311" s="606" t="s">
        <v>1030</v>
      </c>
      <c r="H311" s="606" t="s">
        <v>1030</v>
      </c>
      <c r="I311" s="610" t="s">
        <v>11</v>
      </c>
      <c r="J311" s="611"/>
      <c r="K311" s="609"/>
      <c r="L311" s="901"/>
      <c r="M311" s="653"/>
    </row>
    <row r="312" spans="1:13" ht="16.5" customHeight="1">
      <c r="A312" s="648">
        <v>303</v>
      </c>
      <c r="B312" s="605"/>
      <c r="C312" s="605"/>
      <c r="D312" s="606" t="s">
        <v>23</v>
      </c>
      <c r="E312" s="607" t="s">
        <v>1017</v>
      </c>
      <c r="F312" s="608" t="s">
        <v>1438</v>
      </c>
      <c r="G312" s="606" t="s">
        <v>1031</v>
      </c>
      <c r="H312" s="606" t="s">
        <v>1031</v>
      </c>
      <c r="I312" s="610" t="s">
        <v>11</v>
      </c>
      <c r="J312" s="611"/>
      <c r="K312" s="609"/>
      <c r="L312" s="901"/>
      <c r="M312" s="653"/>
    </row>
    <row r="313" spans="1:13" ht="16.5" customHeight="1">
      <c r="A313" s="648">
        <v>304</v>
      </c>
      <c r="B313" s="605"/>
      <c r="C313" s="605"/>
      <c r="D313" s="606" t="s">
        <v>23</v>
      </c>
      <c r="E313" s="607" t="s">
        <v>1017</v>
      </c>
      <c r="F313" s="608" t="s">
        <v>2529</v>
      </c>
      <c r="G313" s="606" t="s">
        <v>1032</v>
      </c>
      <c r="H313" s="606" t="s">
        <v>1032</v>
      </c>
      <c r="I313" s="610" t="s">
        <v>11</v>
      </c>
      <c r="J313" s="611"/>
      <c r="K313" s="609"/>
      <c r="L313" s="901"/>
      <c r="M313" s="653"/>
    </row>
    <row r="314" spans="1:13" ht="16.5" customHeight="1">
      <c r="A314" s="648">
        <v>305</v>
      </c>
      <c r="B314" s="605"/>
      <c r="C314" s="605"/>
      <c r="D314" s="606" t="s">
        <v>23</v>
      </c>
      <c r="E314" s="607" t="s">
        <v>1365</v>
      </c>
      <c r="F314" s="608" t="s">
        <v>1033</v>
      </c>
      <c r="G314" s="609"/>
      <c r="H314" s="609"/>
      <c r="I314" s="610" t="s">
        <v>11</v>
      </c>
      <c r="J314" s="611"/>
      <c r="K314" s="609"/>
      <c r="L314" s="629" t="s">
        <v>1394</v>
      </c>
      <c r="M314" s="665" t="s">
        <v>1604</v>
      </c>
    </row>
    <row r="315" spans="1:13" ht="16.5" customHeight="1">
      <c r="A315" s="648">
        <v>306</v>
      </c>
      <c r="B315" s="605"/>
      <c r="C315" s="605"/>
      <c r="D315" s="606" t="s">
        <v>23</v>
      </c>
      <c r="E315" s="607" t="s">
        <v>1365</v>
      </c>
      <c r="F315" s="608" t="s">
        <v>1398</v>
      </c>
      <c r="G315" s="609"/>
      <c r="H315" s="609"/>
      <c r="I315" s="610" t="s">
        <v>11</v>
      </c>
      <c r="J315" s="611"/>
      <c r="K315" s="609"/>
      <c r="L315" s="615" t="s">
        <v>1354</v>
      </c>
      <c r="M315" s="666" t="s">
        <v>1435</v>
      </c>
    </row>
    <row r="316" spans="1:13" ht="16.5" customHeight="1">
      <c r="A316" s="648">
        <v>307</v>
      </c>
      <c r="B316" s="605"/>
      <c r="C316" s="605"/>
      <c r="D316" s="606" t="s">
        <v>23</v>
      </c>
      <c r="E316" s="607" t="s">
        <v>1365</v>
      </c>
      <c r="F316" s="608" t="s">
        <v>1034</v>
      </c>
      <c r="G316" s="609"/>
      <c r="H316" s="609"/>
      <c r="I316" s="610" t="s">
        <v>11</v>
      </c>
      <c r="J316" s="611"/>
      <c r="K316" s="609"/>
      <c r="L316" s="629" t="s">
        <v>2530</v>
      </c>
      <c r="M316" s="665" t="s">
        <v>1802</v>
      </c>
    </row>
    <row r="317" spans="1:13" ht="16.5" customHeight="1">
      <c r="A317" s="648">
        <v>308</v>
      </c>
      <c r="B317" s="605"/>
      <c r="C317" s="605"/>
      <c r="D317" s="606" t="s">
        <v>23</v>
      </c>
      <c r="E317" s="607" t="s">
        <v>1365</v>
      </c>
      <c r="F317" s="608" t="s">
        <v>1035</v>
      </c>
      <c r="G317" s="609"/>
      <c r="H317" s="609"/>
      <c r="I317" s="610" t="s">
        <v>11</v>
      </c>
      <c r="J317" s="611"/>
      <c r="K317" s="609"/>
      <c r="L317" s="615" t="s">
        <v>1396</v>
      </c>
      <c r="M317" s="666" t="s">
        <v>2531</v>
      </c>
    </row>
    <row r="318" spans="1:13" ht="16.5" customHeight="1">
      <c r="A318" s="648">
        <v>309</v>
      </c>
      <c r="B318" s="605"/>
      <c r="C318" s="605"/>
      <c r="D318" s="606" t="s">
        <v>23</v>
      </c>
      <c r="E318" s="607" t="s">
        <v>1365</v>
      </c>
      <c r="F318" s="608" t="s">
        <v>2190</v>
      </c>
      <c r="G318" s="609"/>
      <c r="H318" s="609"/>
      <c r="I318" s="610" t="s">
        <v>11</v>
      </c>
      <c r="J318" s="611"/>
      <c r="K318" s="609"/>
      <c r="L318" s="618" t="s">
        <v>2213</v>
      </c>
      <c r="M318" s="667" t="s">
        <v>1951</v>
      </c>
    </row>
    <row r="319" spans="1:13" ht="16.5" customHeight="1">
      <c r="A319" s="648">
        <v>310</v>
      </c>
      <c r="B319" s="605"/>
      <c r="C319" s="605"/>
      <c r="D319" s="606" t="s">
        <v>23</v>
      </c>
      <c r="E319" s="607" t="s">
        <v>1365</v>
      </c>
      <c r="F319" s="608" t="s">
        <v>2590</v>
      </c>
      <c r="G319" s="609"/>
      <c r="H319" s="609"/>
      <c r="I319" s="610" t="s">
        <v>11</v>
      </c>
      <c r="J319" s="611"/>
      <c r="K319" s="609"/>
      <c r="L319" s="615" t="s">
        <v>1400</v>
      </c>
      <c r="M319" s="666" t="s">
        <v>2588</v>
      </c>
    </row>
    <row r="320" spans="1:13" ht="16.5" customHeight="1">
      <c r="A320" s="648">
        <v>311</v>
      </c>
      <c r="B320" s="605"/>
      <c r="C320" s="605"/>
      <c r="D320" s="606" t="s">
        <v>23</v>
      </c>
      <c r="E320" s="607" t="s">
        <v>1365</v>
      </c>
      <c r="F320" s="608" t="s">
        <v>1036</v>
      </c>
      <c r="G320" s="609"/>
      <c r="H320" s="609"/>
      <c r="I320" s="610" t="s">
        <v>11</v>
      </c>
      <c r="J320" s="611"/>
      <c r="K320" s="609"/>
      <c r="L320" s="629" t="s">
        <v>1359</v>
      </c>
      <c r="M320" s="665" t="s">
        <v>1654</v>
      </c>
    </row>
    <row r="321" spans="1:13" ht="16.5" customHeight="1">
      <c r="A321" s="648">
        <v>312</v>
      </c>
      <c r="B321" s="605"/>
      <c r="C321" s="605"/>
      <c r="D321" s="606" t="s">
        <v>23</v>
      </c>
      <c r="E321" s="607" t="s">
        <v>1365</v>
      </c>
      <c r="F321" s="608" t="s">
        <v>2532</v>
      </c>
      <c r="G321" s="609"/>
      <c r="H321" s="609"/>
      <c r="I321" s="610" t="s">
        <v>11</v>
      </c>
      <c r="J321" s="611"/>
      <c r="K321" s="609"/>
      <c r="L321" s="629" t="s">
        <v>2533</v>
      </c>
      <c r="M321" s="665" t="s">
        <v>1443</v>
      </c>
    </row>
    <row r="322" spans="1:13" ht="16.5" customHeight="1">
      <c r="A322" s="648">
        <v>313</v>
      </c>
      <c r="B322" s="605"/>
      <c r="C322" s="605"/>
      <c r="D322" s="606" t="s">
        <v>23</v>
      </c>
      <c r="E322" s="607" t="s">
        <v>1365</v>
      </c>
      <c r="F322" s="608" t="s">
        <v>1037</v>
      </c>
      <c r="G322" s="609"/>
      <c r="H322" s="609"/>
      <c r="I322" s="610" t="s">
        <v>11</v>
      </c>
      <c r="J322" s="611"/>
      <c r="K322" s="609"/>
      <c r="L322" s="629" t="s">
        <v>1358</v>
      </c>
      <c r="M322" s="665" t="s">
        <v>1608</v>
      </c>
    </row>
    <row r="323" spans="1:13" ht="16.5" customHeight="1">
      <c r="A323" s="648">
        <v>314</v>
      </c>
      <c r="B323" s="605"/>
      <c r="C323" s="605"/>
      <c r="D323" s="606" t="s">
        <v>23</v>
      </c>
      <c r="E323" s="607" t="s">
        <v>1365</v>
      </c>
      <c r="F323" s="608" t="s">
        <v>1038</v>
      </c>
      <c r="G323" s="609"/>
      <c r="H323" s="609"/>
      <c r="I323" s="610" t="s">
        <v>11</v>
      </c>
      <c r="J323" s="611"/>
      <c r="K323" s="609"/>
      <c r="L323" s="629" t="s">
        <v>2534</v>
      </c>
      <c r="M323" s="665" t="s">
        <v>1444</v>
      </c>
    </row>
    <row r="324" spans="1:13" ht="16.5" customHeight="1">
      <c r="A324" s="648">
        <v>315</v>
      </c>
      <c r="B324" s="605"/>
      <c r="C324" s="605"/>
      <c r="D324" s="606" t="s">
        <v>23</v>
      </c>
      <c r="E324" s="607" t="s">
        <v>207</v>
      </c>
      <c r="F324" s="608" t="s">
        <v>1039</v>
      </c>
      <c r="G324" s="630" t="s">
        <v>1040</v>
      </c>
      <c r="H324" s="630" t="s">
        <v>1040</v>
      </c>
      <c r="I324" s="610" t="s">
        <v>11</v>
      </c>
      <c r="J324" s="611"/>
      <c r="K324" s="609"/>
      <c r="L324" s="614" t="s">
        <v>212</v>
      </c>
      <c r="M324" s="887"/>
    </row>
    <row r="325" spans="1:13" ht="16.5" customHeight="1">
      <c r="A325" s="648">
        <v>316</v>
      </c>
      <c r="B325" s="605"/>
      <c r="C325" s="605"/>
      <c r="D325" s="606" t="s">
        <v>23</v>
      </c>
      <c r="E325" s="607" t="s">
        <v>207</v>
      </c>
      <c r="F325" s="608" t="s">
        <v>1041</v>
      </c>
      <c r="G325" s="630" t="s">
        <v>732</v>
      </c>
      <c r="H325" s="630" t="s">
        <v>732</v>
      </c>
      <c r="I325" s="610" t="s">
        <v>11</v>
      </c>
      <c r="J325" s="611"/>
      <c r="K325" s="609"/>
      <c r="L325" s="614" t="s">
        <v>733</v>
      </c>
      <c r="M325" s="887"/>
    </row>
    <row r="326" spans="1:13" ht="16.5" customHeight="1">
      <c r="A326" s="648">
        <v>317</v>
      </c>
      <c r="B326" s="605"/>
      <c r="C326" s="605"/>
      <c r="D326" s="606" t="s">
        <v>23</v>
      </c>
      <c r="E326" s="607" t="s">
        <v>207</v>
      </c>
      <c r="F326" s="608" t="s">
        <v>3394</v>
      </c>
      <c r="G326" s="630" t="s">
        <v>1617</v>
      </c>
      <c r="H326" s="622" t="s">
        <v>3462</v>
      </c>
      <c r="I326" s="610" t="s">
        <v>11</v>
      </c>
      <c r="J326" s="611"/>
      <c r="K326" s="609"/>
      <c r="L326" s="614" t="s">
        <v>1042</v>
      </c>
      <c r="M326" s="887"/>
    </row>
    <row r="327" spans="1:13" ht="16.5" customHeight="1">
      <c r="A327" s="648">
        <v>318</v>
      </c>
      <c r="B327" s="605"/>
      <c r="C327" s="605"/>
      <c r="D327" s="606" t="s">
        <v>23</v>
      </c>
      <c r="E327" s="607" t="s">
        <v>207</v>
      </c>
      <c r="F327" s="608" t="s">
        <v>3457</v>
      </c>
      <c r="G327" s="630" t="s">
        <v>1620</v>
      </c>
      <c r="H327" s="619" t="s">
        <v>3455</v>
      </c>
      <c r="I327" s="610" t="s">
        <v>11</v>
      </c>
      <c r="J327" s="611"/>
      <c r="K327" s="609"/>
      <c r="L327" s="614" t="s">
        <v>1043</v>
      </c>
      <c r="M327" s="887"/>
    </row>
    <row r="328" spans="1:13" ht="16.5" customHeight="1">
      <c r="A328" s="648">
        <v>319</v>
      </c>
      <c r="B328" s="605"/>
      <c r="C328" s="605"/>
      <c r="D328" s="606" t="s">
        <v>23</v>
      </c>
      <c r="E328" s="607" t="s">
        <v>207</v>
      </c>
      <c r="F328" s="608" t="s">
        <v>3465</v>
      </c>
      <c r="G328" s="630" t="s">
        <v>1618</v>
      </c>
      <c r="H328" s="619" t="s">
        <v>3464</v>
      </c>
      <c r="I328" s="610" t="s">
        <v>11</v>
      </c>
      <c r="J328" s="611"/>
      <c r="K328" s="609"/>
      <c r="L328" s="614" t="s">
        <v>1387</v>
      </c>
      <c r="M328" s="887"/>
    </row>
    <row r="329" spans="1:13" ht="16.5" customHeight="1">
      <c r="A329" s="648">
        <v>320</v>
      </c>
      <c r="B329" s="605"/>
      <c r="C329" s="605"/>
      <c r="D329" s="606" t="s">
        <v>23</v>
      </c>
      <c r="E329" s="607" t="s">
        <v>207</v>
      </c>
      <c r="F329" s="608" t="s">
        <v>3466</v>
      </c>
      <c r="G329" s="630" t="s">
        <v>1619</v>
      </c>
      <c r="H329" s="630" t="s">
        <v>3463</v>
      </c>
      <c r="I329" s="610" t="s">
        <v>11</v>
      </c>
      <c r="J329" s="611"/>
      <c r="K329" s="609"/>
      <c r="L329" s="614" t="s">
        <v>1387</v>
      </c>
      <c r="M329" s="887"/>
    </row>
    <row r="330" spans="1:13" ht="16.5" customHeight="1">
      <c r="A330" s="648">
        <v>321</v>
      </c>
      <c r="B330" s="605"/>
      <c r="C330" s="605"/>
      <c r="D330" s="606" t="s">
        <v>23</v>
      </c>
      <c r="E330" s="607" t="s">
        <v>207</v>
      </c>
      <c r="F330" s="608" t="s">
        <v>1044</v>
      </c>
      <c r="G330" s="630" t="s">
        <v>1621</v>
      </c>
      <c r="H330" s="619" t="s">
        <v>3402</v>
      </c>
      <c r="I330" s="610" t="s">
        <v>11</v>
      </c>
      <c r="J330" s="611"/>
      <c r="K330" s="609"/>
      <c r="L330" s="614" t="s">
        <v>1045</v>
      </c>
      <c r="M330" s="887"/>
    </row>
    <row r="331" spans="1:13" ht="16.5" customHeight="1">
      <c r="A331" s="648">
        <v>322</v>
      </c>
      <c r="B331" s="605"/>
      <c r="C331" s="605"/>
      <c r="D331" s="606" t="s">
        <v>23</v>
      </c>
      <c r="E331" s="607" t="s">
        <v>207</v>
      </c>
      <c r="F331" s="608" t="s">
        <v>3458</v>
      </c>
      <c r="G331" s="630" t="s">
        <v>1620</v>
      </c>
      <c r="H331" s="619" t="s">
        <v>3461</v>
      </c>
      <c r="I331" s="610" t="s">
        <v>11</v>
      </c>
      <c r="J331" s="611"/>
      <c r="K331" s="609"/>
      <c r="L331" s="614" t="s">
        <v>2535</v>
      </c>
      <c r="M331" s="887"/>
    </row>
    <row r="332" spans="1:13" ht="16.5" customHeight="1">
      <c r="A332" s="648">
        <v>323</v>
      </c>
      <c r="B332" s="605"/>
      <c r="C332" s="605"/>
      <c r="D332" s="606" t="s">
        <v>23</v>
      </c>
      <c r="E332" s="607" t="s">
        <v>207</v>
      </c>
      <c r="F332" s="608" t="s">
        <v>1046</v>
      </c>
      <c r="G332" s="630" t="s">
        <v>986</v>
      </c>
      <c r="H332" s="606" t="s">
        <v>986</v>
      </c>
      <c r="I332" s="610" t="s">
        <v>11</v>
      </c>
      <c r="J332" s="611"/>
      <c r="K332" s="609"/>
      <c r="L332" s="614" t="s">
        <v>1047</v>
      </c>
      <c r="M332" s="887"/>
    </row>
    <row r="333" spans="1:13" ht="16.5" customHeight="1">
      <c r="A333" s="648">
        <v>324</v>
      </c>
      <c r="B333" s="605"/>
      <c r="C333" s="605"/>
      <c r="D333" s="606" t="s">
        <v>23</v>
      </c>
      <c r="E333" s="607" t="s">
        <v>207</v>
      </c>
      <c r="F333" s="608" t="s">
        <v>1048</v>
      </c>
      <c r="G333" s="630" t="s">
        <v>1049</v>
      </c>
      <c r="H333" s="606" t="s">
        <v>1049</v>
      </c>
      <c r="I333" s="610" t="s">
        <v>11</v>
      </c>
      <c r="J333" s="611"/>
      <c r="K333" s="609"/>
      <c r="L333" s="614" t="s">
        <v>1050</v>
      </c>
      <c r="M333" s="887"/>
    </row>
    <row r="334" spans="1:13" ht="16.5" customHeight="1">
      <c r="A334" s="648">
        <v>325</v>
      </c>
      <c r="B334" s="605"/>
      <c r="C334" s="605"/>
      <c r="D334" s="606" t="s">
        <v>23</v>
      </c>
      <c r="E334" s="607" t="s">
        <v>207</v>
      </c>
      <c r="F334" s="608" t="s">
        <v>1051</v>
      </c>
      <c r="G334" s="630" t="s">
        <v>1052</v>
      </c>
      <c r="H334" s="606" t="s">
        <v>1052</v>
      </c>
      <c r="I334" s="610" t="s">
        <v>11</v>
      </c>
      <c r="J334" s="611"/>
      <c r="K334" s="609"/>
      <c r="L334" s="614" t="s">
        <v>1053</v>
      </c>
      <c r="M334" s="887"/>
    </row>
    <row r="335" spans="1:13" ht="16.5" customHeight="1">
      <c r="A335" s="648">
        <v>326</v>
      </c>
      <c r="B335" s="605"/>
      <c r="C335" s="605"/>
      <c r="D335" s="606" t="s">
        <v>23</v>
      </c>
      <c r="E335" s="607" t="s">
        <v>207</v>
      </c>
      <c r="F335" s="608" t="s">
        <v>1054</v>
      </c>
      <c r="G335" s="609"/>
      <c r="H335" s="609"/>
      <c r="I335" s="610" t="s">
        <v>11</v>
      </c>
      <c r="J335" s="611"/>
      <c r="K335" s="609"/>
      <c r="L335" s="614" t="s">
        <v>1055</v>
      </c>
      <c r="M335" s="887"/>
    </row>
    <row r="336" spans="1:13" ht="16.5" customHeight="1">
      <c r="A336" s="648">
        <v>327</v>
      </c>
      <c r="B336" s="605"/>
      <c r="C336" s="605"/>
      <c r="D336" s="606" t="s">
        <v>23</v>
      </c>
      <c r="E336" s="607" t="s">
        <v>207</v>
      </c>
      <c r="F336" s="608" t="s">
        <v>1056</v>
      </c>
      <c r="G336" s="609"/>
      <c r="H336" s="609"/>
      <c r="I336" s="610" t="s">
        <v>11</v>
      </c>
      <c r="J336" s="611"/>
      <c r="K336" s="609"/>
      <c r="L336" s="614" t="s">
        <v>1388</v>
      </c>
      <c r="M336" s="887"/>
    </row>
    <row r="337" spans="1:13" ht="16.5" customHeight="1">
      <c r="A337" s="648">
        <v>328</v>
      </c>
      <c r="B337" s="605"/>
      <c r="C337" s="605"/>
      <c r="D337" s="606" t="s">
        <v>23</v>
      </c>
      <c r="E337" s="607" t="s">
        <v>207</v>
      </c>
      <c r="F337" s="608" t="s">
        <v>1057</v>
      </c>
      <c r="G337" s="609"/>
      <c r="H337" s="609"/>
      <c r="I337" s="610" t="s">
        <v>11</v>
      </c>
      <c r="J337" s="611"/>
      <c r="K337" s="609"/>
      <c r="L337" s="614" t="s">
        <v>1058</v>
      </c>
      <c r="M337" s="887"/>
    </row>
    <row r="338" spans="1:13" ht="16.5" customHeight="1">
      <c r="A338" s="648">
        <v>329</v>
      </c>
      <c r="B338" s="605"/>
      <c r="C338" s="605"/>
      <c r="D338" s="606" t="s">
        <v>23</v>
      </c>
      <c r="E338" s="607" t="s">
        <v>52</v>
      </c>
      <c r="F338" s="608" t="s">
        <v>1832</v>
      </c>
      <c r="G338" s="609"/>
      <c r="H338" s="609"/>
      <c r="I338" s="645" t="s">
        <v>6</v>
      </c>
      <c r="J338" s="611"/>
      <c r="K338" s="609"/>
      <c r="L338" s="614" t="s">
        <v>2536</v>
      </c>
      <c r="M338" s="653"/>
    </row>
    <row r="339" spans="1:13" ht="16.5" customHeight="1">
      <c r="A339" s="648">
        <v>330</v>
      </c>
      <c r="B339" s="605"/>
      <c r="C339" s="605"/>
      <c r="D339" s="606" t="s">
        <v>23</v>
      </c>
      <c r="E339" s="607" t="s">
        <v>1060</v>
      </c>
      <c r="F339" s="608" t="s">
        <v>1061</v>
      </c>
      <c r="G339" s="609"/>
      <c r="H339" s="609"/>
      <c r="I339" s="610" t="s">
        <v>11</v>
      </c>
      <c r="J339" s="611"/>
      <c r="K339" s="609"/>
      <c r="L339" s="614" t="s">
        <v>1062</v>
      </c>
      <c r="M339" s="653"/>
    </row>
    <row r="340" spans="1:13" ht="16.5" customHeight="1">
      <c r="A340" s="648">
        <v>331</v>
      </c>
      <c r="B340" s="605"/>
      <c r="C340" s="605"/>
      <c r="D340" s="606" t="s">
        <v>23</v>
      </c>
      <c r="E340" s="607" t="s">
        <v>1060</v>
      </c>
      <c r="F340" s="608" t="s">
        <v>1063</v>
      </c>
      <c r="G340" s="609"/>
      <c r="H340" s="609"/>
      <c r="I340" s="610" t="s">
        <v>11</v>
      </c>
      <c r="J340" s="611"/>
      <c r="K340" s="609"/>
      <c r="L340" s="888" t="s">
        <v>2537</v>
      </c>
      <c r="M340" s="653"/>
    </row>
    <row r="341" spans="1:13" ht="16.5" customHeight="1">
      <c r="A341" s="648">
        <v>332</v>
      </c>
      <c r="B341" s="605"/>
      <c r="C341" s="605"/>
      <c r="D341" s="606" t="s">
        <v>23</v>
      </c>
      <c r="E341" s="607" t="s">
        <v>1060</v>
      </c>
      <c r="F341" s="608" t="s">
        <v>1910</v>
      </c>
      <c r="G341" s="609"/>
      <c r="H341" s="609"/>
      <c r="I341" s="610" t="s">
        <v>11</v>
      </c>
      <c r="J341" s="611"/>
      <c r="K341" s="609"/>
      <c r="L341" s="888"/>
      <c r="M341" s="653" t="s">
        <v>2538</v>
      </c>
    </row>
    <row r="342" spans="1:13" ht="16.5" customHeight="1">
      <c r="A342" s="648">
        <v>333</v>
      </c>
      <c r="B342" s="605"/>
      <c r="C342" s="605"/>
      <c r="D342" s="606" t="s">
        <v>23</v>
      </c>
      <c r="E342" s="607" t="s">
        <v>2539</v>
      </c>
      <c r="F342" s="608" t="s">
        <v>1416</v>
      </c>
      <c r="G342" s="606" t="s">
        <v>1067</v>
      </c>
      <c r="H342" s="606" t="s">
        <v>1067</v>
      </c>
      <c r="I342" s="610" t="s">
        <v>11</v>
      </c>
      <c r="J342" s="611"/>
      <c r="K342" s="609"/>
      <c r="L342" s="889" t="s">
        <v>1066</v>
      </c>
      <c r="M342" s="890"/>
    </row>
    <row r="343" spans="1:13" ht="16.5" customHeight="1">
      <c r="A343" s="648">
        <v>334</v>
      </c>
      <c r="B343" s="605"/>
      <c r="C343" s="605"/>
      <c r="D343" s="606" t="s">
        <v>23</v>
      </c>
      <c r="E343" s="607" t="s">
        <v>1064</v>
      </c>
      <c r="F343" s="608" t="s">
        <v>1366</v>
      </c>
      <c r="G343" s="606" t="s">
        <v>1065</v>
      </c>
      <c r="H343" s="606" t="s">
        <v>1065</v>
      </c>
      <c r="I343" s="610" t="s">
        <v>11</v>
      </c>
      <c r="J343" s="611"/>
      <c r="K343" s="609"/>
      <c r="L343" s="889"/>
      <c r="M343" s="890"/>
    </row>
    <row r="344" spans="1:13" ht="16.5" customHeight="1">
      <c r="A344" s="648">
        <v>335</v>
      </c>
      <c r="B344" s="605"/>
      <c r="C344" s="605"/>
      <c r="D344" s="606" t="s">
        <v>23</v>
      </c>
      <c r="E344" s="607" t="s">
        <v>1064</v>
      </c>
      <c r="F344" s="608" t="s">
        <v>1557</v>
      </c>
      <c r="G344" s="606" t="s">
        <v>1065</v>
      </c>
      <c r="H344" s="606" t="s">
        <v>1065</v>
      </c>
      <c r="I344" s="610" t="s">
        <v>11</v>
      </c>
      <c r="J344" s="611"/>
      <c r="K344" s="609"/>
      <c r="L344" s="889"/>
      <c r="M344" s="890"/>
    </row>
    <row r="345" spans="1:13" ht="16.5" customHeight="1">
      <c r="A345" s="648">
        <v>336</v>
      </c>
      <c r="B345" s="605"/>
      <c r="C345" s="605"/>
      <c r="D345" s="606" t="s">
        <v>23</v>
      </c>
      <c r="E345" s="607" t="s">
        <v>1064</v>
      </c>
      <c r="F345" s="608" t="s">
        <v>1401</v>
      </c>
      <c r="G345" s="606" t="s">
        <v>1065</v>
      </c>
      <c r="H345" s="606" t="s">
        <v>1065</v>
      </c>
      <c r="I345" s="610" t="s">
        <v>11</v>
      </c>
      <c r="J345" s="611"/>
      <c r="K345" s="609"/>
      <c r="L345" s="889"/>
      <c r="M345" s="890"/>
    </row>
    <row r="346" spans="1:13" ht="16.5" customHeight="1">
      <c r="A346" s="648">
        <v>337</v>
      </c>
      <c r="B346" s="605"/>
      <c r="C346" s="605"/>
      <c r="D346" s="606" t="s">
        <v>23</v>
      </c>
      <c r="E346" s="607" t="s">
        <v>1064</v>
      </c>
      <c r="F346" s="608" t="s">
        <v>1402</v>
      </c>
      <c r="G346" s="606" t="s">
        <v>1065</v>
      </c>
      <c r="H346" s="606" t="s">
        <v>1065</v>
      </c>
      <c r="I346" s="610" t="s">
        <v>11</v>
      </c>
      <c r="J346" s="611"/>
      <c r="K346" s="609"/>
      <c r="L346" s="889"/>
      <c r="M346" s="890"/>
    </row>
    <row r="347" spans="1:13" ht="16.5" customHeight="1">
      <c r="A347" s="648">
        <v>338</v>
      </c>
      <c r="B347" s="605"/>
      <c r="C347" s="605"/>
      <c r="D347" s="606" t="s">
        <v>23</v>
      </c>
      <c r="E347" s="607" t="s">
        <v>1064</v>
      </c>
      <c r="F347" s="608" t="s">
        <v>1403</v>
      </c>
      <c r="G347" s="606" t="s">
        <v>1065</v>
      </c>
      <c r="H347" s="606" t="s">
        <v>1065</v>
      </c>
      <c r="I347" s="610" t="s">
        <v>11</v>
      </c>
      <c r="J347" s="611"/>
      <c r="K347" s="609"/>
      <c r="L347" s="889"/>
      <c r="M347" s="890"/>
    </row>
    <row r="348" spans="1:13" ht="16.5" customHeight="1">
      <c r="A348" s="648">
        <v>339</v>
      </c>
      <c r="B348" s="605"/>
      <c r="C348" s="605"/>
      <c r="D348" s="606" t="s">
        <v>23</v>
      </c>
      <c r="E348" s="607" t="s">
        <v>1064</v>
      </c>
      <c r="F348" s="608" t="s">
        <v>2540</v>
      </c>
      <c r="G348" s="606" t="s">
        <v>1065</v>
      </c>
      <c r="H348" s="606" t="s">
        <v>1065</v>
      </c>
      <c r="I348" s="610" t="s">
        <v>11</v>
      </c>
      <c r="J348" s="611"/>
      <c r="K348" s="609"/>
      <c r="L348" s="889"/>
      <c r="M348" s="890"/>
    </row>
    <row r="349" spans="1:13" ht="16.5" customHeight="1">
      <c r="A349" s="648">
        <v>340</v>
      </c>
      <c r="B349" s="605"/>
      <c r="C349" s="605"/>
      <c r="D349" s="606" t="s">
        <v>23</v>
      </c>
      <c r="E349" s="607" t="s">
        <v>1064</v>
      </c>
      <c r="F349" s="608" t="s">
        <v>1404</v>
      </c>
      <c r="G349" s="606" t="s">
        <v>1065</v>
      </c>
      <c r="H349" s="606" t="s">
        <v>1065</v>
      </c>
      <c r="I349" s="610" t="s">
        <v>11</v>
      </c>
      <c r="J349" s="611"/>
      <c r="K349" s="609"/>
      <c r="L349" s="889"/>
      <c r="M349" s="890"/>
    </row>
    <row r="350" spans="1:13" ht="16.5" customHeight="1">
      <c r="A350" s="648">
        <v>341</v>
      </c>
      <c r="B350" s="605"/>
      <c r="C350" s="605"/>
      <c r="D350" s="606" t="s">
        <v>23</v>
      </c>
      <c r="E350" s="607" t="s">
        <v>1064</v>
      </c>
      <c r="F350" s="608" t="s">
        <v>1405</v>
      </c>
      <c r="G350" s="606" t="s">
        <v>1065</v>
      </c>
      <c r="H350" s="606" t="s">
        <v>1065</v>
      </c>
      <c r="I350" s="610" t="s">
        <v>11</v>
      </c>
      <c r="J350" s="611"/>
      <c r="K350" s="609"/>
      <c r="L350" s="889"/>
      <c r="M350" s="890"/>
    </row>
    <row r="351" spans="1:13" ht="16.5" customHeight="1">
      <c r="A351" s="648">
        <v>342</v>
      </c>
      <c r="B351" s="605"/>
      <c r="C351" s="605"/>
      <c r="D351" s="606" t="s">
        <v>23</v>
      </c>
      <c r="E351" s="607" t="s">
        <v>1064</v>
      </c>
      <c r="F351" s="608" t="s">
        <v>2541</v>
      </c>
      <c r="G351" s="606" t="s">
        <v>1067</v>
      </c>
      <c r="H351" s="606" t="s">
        <v>1067</v>
      </c>
      <c r="I351" s="610" t="s">
        <v>11</v>
      </c>
      <c r="J351" s="611"/>
      <c r="K351" s="609"/>
      <c r="L351" s="889"/>
      <c r="M351" s="890"/>
    </row>
    <row r="352" spans="1:13" ht="16.5" customHeight="1">
      <c r="A352" s="648">
        <v>343</v>
      </c>
      <c r="B352" s="605"/>
      <c r="C352" s="605"/>
      <c r="D352" s="606" t="s">
        <v>23</v>
      </c>
      <c r="E352" s="607" t="s">
        <v>1064</v>
      </c>
      <c r="F352" s="608" t="s">
        <v>2542</v>
      </c>
      <c r="G352" s="606" t="s">
        <v>1065</v>
      </c>
      <c r="H352" s="606" t="s">
        <v>1065</v>
      </c>
      <c r="I352" s="610" t="s">
        <v>11</v>
      </c>
      <c r="J352" s="611"/>
      <c r="K352" s="609"/>
      <c r="L352" s="889"/>
      <c r="M352" s="890"/>
    </row>
    <row r="353" spans="1:13" ht="16.5" customHeight="1">
      <c r="A353" s="648">
        <v>344</v>
      </c>
      <c r="B353" s="605"/>
      <c r="C353" s="605"/>
      <c r="D353" s="606" t="s">
        <v>23</v>
      </c>
      <c r="E353" s="607" t="s">
        <v>1064</v>
      </c>
      <c r="F353" s="608" t="s">
        <v>2543</v>
      </c>
      <c r="G353" s="606" t="s">
        <v>1065</v>
      </c>
      <c r="H353" s="606" t="s">
        <v>1065</v>
      </c>
      <c r="I353" s="610" t="s">
        <v>11</v>
      </c>
      <c r="J353" s="611"/>
      <c r="K353" s="609"/>
      <c r="L353" s="889"/>
      <c r="M353" s="890"/>
    </row>
    <row r="354" spans="1:13" ht="16.5" customHeight="1">
      <c r="A354" s="648">
        <v>345</v>
      </c>
      <c r="B354" s="605"/>
      <c r="C354" s="605"/>
      <c r="D354" s="606" t="s">
        <v>23</v>
      </c>
      <c r="E354" s="607" t="s">
        <v>1064</v>
      </c>
      <c r="F354" s="608" t="s">
        <v>1406</v>
      </c>
      <c r="G354" s="606" t="s">
        <v>1065</v>
      </c>
      <c r="H354" s="606" t="s">
        <v>1065</v>
      </c>
      <c r="I354" s="610" t="s">
        <v>11</v>
      </c>
      <c r="J354" s="611"/>
      <c r="K354" s="609"/>
      <c r="L354" s="889"/>
      <c r="M354" s="890"/>
    </row>
    <row r="355" spans="1:13" ht="16.5" customHeight="1">
      <c r="A355" s="648">
        <v>346</v>
      </c>
      <c r="B355" s="605"/>
      <c r="C355" s="605"/>
      <c r="D355" s="606" t="s">
        <v>23</v>
      </c>
      <c r="E355" s="607" t="s">
        <v>1064</v>
      </c>
      <c r="F355" s="608" t="s">
        <v>1567</v>
      </c>
      <c r="G355" s="606" t="s">
        <v>1065</v>
      </c>
      <c r="H355" s="606" t="s">
        <v>1065</v>
      </c>
      <c r="I355" s="610" t="s">
        <v>11</v>
      </c>
      <c r="J355" s="611"/>
      <c r="K355" s="609"/>
      <c r="L355" s="889"/>
      <c r="M355" s="890"/>
    </row>
    <row r="356" spans="1:13" ht="16.5" customHeight="1">
      <c r="A356" s="648">
        <v>347</v>
      </c>
      <c r="B356" s="605"/>
      <c r="C356" s="605"/>
      <c r="D356" s="606" t="s">
        <v>23</v>
      </c>
      <c r="E356" s="607" t="s">
        <v>1064</v>
      </c>
      <c r="F356" s="608" t="s">
        <v>1568</v>
      </c>
      <c r="G356" s="606" t="s">
        <v>1065</v>
      </c>
      <c r="H356" s="606" t="s">
        <v>1065</v>
      </c>
      <c r="I356" s="610" t="s">
        <v>11</v>
      </c>
      <c r="J356" s="611"/>
      <c r="K356" s="609"/>
      <c r="L356" s="889"/>
      <c r="M356" s="890"/>
    </row>
    <row r="357" spans="1:13" ht="16.5" customHeight="1">
      <c r="A357" s="648">
        <v>348</v>
      </c>
      <c r="B357" s="605"/>
      <c r="C357" s="605"/>
      <c r="D357" s="606" t="s">
        <v>23</v>
      </c>
      <c r="E357" s="607" t="s">
        <v>1064</v>
      </c>
      <c r="F357" s="608" t="s">
        <v>2544</v>
      </c>
      <c r="G357" s="606" t="s">
        <v>1065</v>
      </c>
      <c r="H357" s="606" t="s">
        <v>1065</v>
      </c>
      <c r="I357" s="610" t="s">
        <v>11</v>
      </c>
      <c r="J357" s="611"/>
      <c r="K357" s="609"/>
      <c r="L357" s="889" t="s">
        <v>2545</v>
      </c>
      <c r="M357" s="891" t="s">
        <v>1599</v>
      </c>
    </row>
    <row r="358" spans="1:13" ht="16.5" customHeight="1">
      <c r="A358" s="648">
        <v>349</v>
      </c>
      <c r="B358" s="605"/>
      <c r="C358" s="605"/>
      <c r="D358" s="606" t="s">
        <v>23</v>
      </c>
      <c r="E358" s="607" t="s">
        <v>1064</v>
      </c>
      <c r="F358" s="608" t="s">
        <v>1595</v>
      </c>
      <c r="G358" s="606" t="s">
        <v>1067</v>
      </c>
      <c r="H358" s="606" t="s">
        <v>1067</v>
      </c>
      <c r="I358" s="610" t="s">
        <v>11</v>
      </c>
      <c r="J358" s="611"/>
      <c r="K358" s="609"/>
      <c r="L358" s="889"/>
      <c r="M358" s="891"/>
    </row>
    <row r="359" spans="1:13" ht="16.5" customHeight="1">
      <c r="A359" s="648">
        <v>350</v>
      </c>
      <c r="B359" s="605"/>
      <c r="C359" s="605"/>
      <c r="D359" s="606" t="s">
        <v>23</v>
      </c>
      <c r="E359" s="607" t="s">
        <v>1064</v>
      </c>
      <c r="F359" s="608" t="s">
        <v>2546</v>
      </c>
      <c r="G359" s="606" t="s">
        <v>1065</v>
      </c>
      <c r="H359" s="606" t="s">
        <v>1065</v>
      </c>
      <c r="I359" s="610" t="s">
        <v>11</v>
      </c>
      <c r="J359" s="611"/>
      <c r="K359" s="609"/>
      <c r="L359" s="889"/>
      <c r="M359" s="891" t="s">
        <v>2547</v>
      </c>
    </row>
    <row r="360" spans="1:13" ht="16.5" customHeight="1">
      <c r="A360" s="648">
        <v>351</v>
      </c>
      <c r="B360" s="605"/>
      <c r="C360" s="605"/>
      <c r="D360" s="606" t="s">
        <v>23</v>
      </c>
      <c r="E360" s="607" t="s">
        <v>1064</v>
      </c>
      <c r="F360" s="608" t="s">
        <v>1596</v>
      </c>
      <c r="G360" s="606" t="s">
        <v>1067</v>
      </c>
      <c r="H360" s="606" t="s">
        <v>1067</v>
      </c>
      <c r="I360" s="610" t="s">
        <v>11</v>
      </c>
      <c r="J360" s="611"/>
      <c r="K360" s="609"/>
      <c r="L360" s="889"/>
      <c r="M360" s="891"/>
    </row>
    <row r="361" spans="1:13" ht="16.5" customHeight="1">
      <c r="A361" s="648">
        <v>352</v>
      </c>
      <c r="B361" s="605"/>
      <c r="C361" s="605"/>
      <c r="D361" s="606" t="s">
        <v>23</v>
      </c>
      <c r="E361" s="607" t="s">
        <v>207</v>
      </c>
      <c r="F361" s="608" t="s">
        <v>1068</v>
      </c>
      <c r="G361" s="606" t="s">
        <v>449</v>
      </c>
      <c r="H361" s="606" t="s">
        <v>449</v>
      </c>
      <c r="I361" s="610" t="s">
        <v>11</v>
      </c>
      <c r="J361" s="611"/>
      <c r="K361" s="609"/>
      <c r="L361" s="614" t="s">
        <v>1430</v>
      </c>
      <c r="M361" s="653"/>
    </row>
    <row r="362" spans="1:13" ht="16.5" customHeight="1">
      <c r="A362" s="648">
        <v>353</v>
      </c>
      <c r="B362" s="605"/>
      <c r="C362" s="605"/>
      <c r="D362" s="606" t="s">
        <v>23</v>
      </c>
      <c r="E362" s="607" t="s">
        <v>207</v>
      </c>
      <c r="F362" s="608" t="s">
        <v>1069</v>
      </c>
      <c r="G362" s="606" t="s">
        <v>450</v>
      </c>
      <c r="H362" s="606" t="s">
        <v>450</v>
      </c>
      <c r="I362" s="610" t="s">
        <v>11</v>
      </c>
      <c r="J362" s="611"/>
      <c r="K362" s="609"/>
      <c r="L362" s="614" t="s">
        <v>1197</v>
      </c>
      <c r="M362" s="653"/>
    </row>
    <row r="363" spans="1:13" ht="16.5" customHeight="1">
      <c r="A363" s="648">
        <v>354</v>
      </c>
      <c r="B363" s="605"/>
      <c r="C363" s="605"/>
      <c r="D363" s="606" t="s">
        <v>23</v>
      </c>
      <c r="E363" s="607" t="s">
        <v>1060</v>
      </c>
      <c r="F363" s="608" t="s">
        <v>2549</v>
      </c>
      <c r="G363" s="609"/>
      <c r="H363" s="609"/>
      <c r="I363" s="610" t="s">
        <v>11</v>
      </c>
      <c r="J363" s="611"/>
      <c r="K363" s="609"/>
      <c r="L363" s="781" t="s">
        <v>3493</v>
      </c>
      <c r="M363" s="653"/>
    </row>
    <row r="364" spans="1:13" ht="16.5" customHeight="1" thickBot="1">
      <c r="A364" s="648">
        <v>355</v>
      </c>
      <c r="B364" s="668"/>
      <c r="C364" s="668"/>
      <c r="D364" s="669" t="s">
        <v>23</v>
      </c>
      <c r="E364" s="670" t="s">
        <v>188</v>
      </c>
      <c r="F364" s="671" t="s">
        <v>1220</v>
      </c>
      <c r="G364" s="672"/>
      <c r="H364" s="672"/>
      <c r="I364" s="673" t="s">
        <v>11</v>
      </c>
      <c r="J364" s="674"/>
      <c r="K364" s="672"/>
      <c r="L364" s="675" t="s">
        <v>1070</v>
      </c>
      <c r="M364" s="676"/>
    </row>
  </sheetData>
  <mergeCells count="20">
    <mergeCell ref="L27:L34"/>
    <mergeCell ref="E1:F8"/>
    <mergeCell ref="H1:H8"/>
    <mergeCell ref="L309:L313"/>
    <mergeCell ref="L52:L56"/>
    <mergeCell ref="L57:L87"/>
    <mergeCell ref="L89:L126"/>
    <mergeCell ref="L282:L289"/>
    <mergeCell ref="M89:M126"/>
    <mergeCell ref="L132:L163"/>
    <mergeCell ref="L173:L206"/>
    <mergeCell ref="L209:L235"/>
    <mergeCell ref="L237:L238"/>
    <mergeCell ref="M324:M337"/>
    <mergeCell ref="L340:L341"/>
    <mergeCell ref="L342:L356"/>
    <mergeCell ref="M342:M356"/>
    <mergeCell ref="L357:L360"/>
    <mergeCell ref="M357:M358"/>
    <mergeCell ref="M359:M360"/>
  </mergeCells>
  <phoneticPr fontId="22" type="noConversion"/>
  <hyperlinks>
    <hyperlink ref="F53" r:id="rId1" xr:uid="{00000000-0004-0000-0800-000000000000}"/>
    <hyperlink ref="F54" r:id="rId2" xr:uid="{00000000-0004-0000-0800-000001000000}"/>
    <hyperlink ref="F55" r:id="rId3" xr:uid="{00000000-0004-0000-0800-000002000000}"/>
    <hyperlink ref="F56" r:id="rId4" xr:uid="{00000000-0004-0000-0800-000003000000}"/>
    <hyperlink ref="F87" r:id="rId5" xr:uid="{00000000-0004-0000-0800-000004000000}"/>
    <hyperlink ref="F129" r:id="rId6" xr:uid="{00000000-0004-0000-0800-000005000000}"/>
    <hyperlink ref="F131" r:id="rId7" xr:uid="{00000000-0004-0000-0800-000006000000}"/>
    <hyperlink ref="F210" r:id="rId8" xr:uid="{00000000-0004-0000-0800-000007000000}"/>
    <hyperlink ref="F211" r:id="rId9" xr:uid="{00000000-0004-0000-0800-000008000000}"/>
    <hyperlink ref="F212" r:id="rId10" xr:uid="{00000000-0004-0000-0800-000009000000}"/>
    <hyperlink ref="F213" r:id="rId11" xr:uid="{00000000-0004-0000-0800-00000A000000}"/>
    <hyperlink ref="F214" r:id="rId12" xr:uid="{00000000-0004-0000-0800-00000B000000}"/>
    <hyperlink ref="F215" r:id="rId13" xr:uid="{00000000-0004-0000-0800-00000C000000}"/>
    <hyperlink ref="F216" r:id="rId14" xr:uid="{00000000-0004-0000-0800-00000D000000}"/>
    <hyperlink ref="F217" r:id="rId15" xr:uid="{00000000-0004-0000-0800-00000E000000}"/>
    <hyperlink ref="F218" r:id="rId16" xr:uid="{00000000-0004-0000-0800-00000F000000}"/>
    <hyperlink ref="F219" r:id="rId17" xr:uid="{00000000-0004-0000-0800-000010000000}"/>
    <hyperlink ref="F220" r:id="rId18" xr:uid="{00000000-0004-0000-0800-000011000000}"/>
    <hyperlink ref="F221" r:id="rId19" xr:uid="{00000000-0004-0000-0800-000012000000}"/>
    <hyperlink ref="F222" r:id="rId20" xr:uid="{00000000-0004-0000-0800-000013000000}"/>
    <hyperlink ref="F223" r:id="rId21" xr:uid="{00000000-0004-0000-0800-000014000000}"/>
    <hyperlink ref="F224" r:id="rId22" xr:uid="{00000000-0004-0000-0800-000015000000}"/>
    <hyperlink ref="F225" r:id="rId23" xr:uid="{00000000-0004-0000-0800-000016000000}"/>
    <hyperlink ref="F226" r:id="rId24" xr:uid="{00000000-0004-0000-0800-000017000000}"/>
    <hyperlink ref="F227" r:id="rId25" xr:uid="{00000000-0004-0000-0800-000018000000}"/>
    <hyperlink ref="F228" r:id="rId26" xr:uid="{00000000-0004-0000-0800-000019000000}"/>
    <hyperlink ref="F229" r:id="rId27" xr:uid="{00000000-0004-0000-0800-00001A000000}"/>
    <hyperlink ref="F230" r:id="rId28" xr:uid="{00000000-0004-0000-0800-00001B000000}"/>
    <hyperlink ref="F231" r:id="rId29" xr:uid="{00000000-0004-0000-0800-00001C000000}"/>
    <hyperlink ref="F232" r:id="rId30" xr:uid="{00000000-0004-0000-0800-00001D000000}"/>
    <hyperlink ref="F233" r:id="rId31" xr:uid="{00000000-0004-0000-0800-00001E000000}"/>
    <hyperlink ref="F234" r:id="rId32" xr:uid="{00000000-0004-0000-0800-00001F000000}"/>
    <hyperlink ref="F235" r:id="rId33" xr:uid="{00000000-0004-0000-0800-000020000000}"/>
    <hyperlink ref="F300" r:id="rId34" xr:uid="{00000000-0004-0000-0800-000021000000}"/>
    <hyperlink ref="F301" r:id="rId35" xr:uid="{00000000-0004-0000-0800-000022000000}"/>
    <hyperlink ref="F343" r:id="rId36" xr:uid="{00000000-0004-0000-0800-000023000000}"/>
    <hyperlink ref="F352" r:id="rId37" xr:uid="{00000000-0004-0000-0800-000024000000}"/>
    <hyperlink ref="F357" r:id="rId38" xr:uid="{00000000-0004-0000-0800-000025000000}"/>
    <hyperlink ref="F358" r:id="rId39" xr:uid="{00000000-0004-0000-0800-000026000000}"/>
    <hyperlink ref="F344:F350" r:id="rId40" display="Temperature_TDEV1@Sera" xr:uid="{00000000-0004-0000-0800-000027000000}"/>
    <hyperlink ref="F353:F356" r:id="rId41" display="Temperature_TDEV1@SIMETRA" xr:uid="{00000000-0004-0000-0800-000028000000}"/>
    <hyperlink ref="F342" r:id="rId42" xr:uid="{00000000-0004-0000-0800-000029000000}"/>
    <hyperlink ref="F351" r:id="rId43" xr:uid="{00000000-0004-0000-0800-00002A000000}"/>
    <hyperlink ref="F359" r:id="rId44" xr:uid="{00000000-0004-0000-0800-00002B000000}"/>
    <hyperlink ref="F360" r:id="rId45" xr:uid="{00000000-0004-0000-0800-00002C000000}"/>
    <hyperlink ref="F160" r:id="rId46" display="Juliet_NVM_Revision" xr:uid="{00000000-0004-0000-0800-00002D000000}"/>
    <hyperlink ref="F161" r:id="rId47" display="Juliet_Project" xr:uid="{00000000-0004-0000-0800-00002E000000}"/>
    <hyperlink ref="F162" r:id="rId48" display="Juliet_Project_Version" xr:uid="{00000000-0004-0000-0800-00002F000000}"/>
    <hyperlink ref="F163" r:id="rId49" display="Juliet_Plant" xr:uid="{00000000-0004-0000-0800-000030000000}"/>
    <hyperlink ref="F58" r:id="rId50" xr:uid="{00000000-0004-0000-0800-000031000000}"/>
    <hyperlink ref="F59" r:id="rId51" xr:uid="{00000000-0004-0000-0800-000032000000}"/>
    <hyperlink ref="F60" r:id="rId52" xr:uid="{00000000-0004-0000-0800-000033000000}"/>
    <hyperlink ref="F70" r:id="rId53" xr:uid="{00000000-0004-0000-0800-000034000000}"/>
    <hyperlink ref="F72" r:id="rId54" xr:uid="{00000000-0004-0000-0800-000035000000}"/>
    <hyperlink ref="F71" r:id="rId55" xr:uid="{00000000-0004-0000-0800-000036000000}"/>
    <hyperlink ref="F61" r:id="rId56" xr:uid="{00000000-0004-0000-0800-000037000000}"/>
    <hyperlink ref="F63" r:id="rId57" display="Front_Camera_IRCF_Revision" xr:uid="{00000000-0004-0000-0800-000038000000}"/>
    <hyperlink ref="F62" r:id="rId58" xr:uid="{00000000-0004-0000-0800-000039000000}"/>
    <hyperlink ref="F64" r:id="rId59" xr:uid="{00000000-0004-0000-0800-00003A000000}"/>
    <hyperlink ref="F66" r:id="rId60" xr:uid="{00000000-0004-0000-0800-00003B000000}"/>
    <hyperlink ref="F65" r:id="rId61" xr:uid="{00000000-0004-0000-0800-00003C000000}"/>
    <hyperlink ref="F67" r:id="rId62" xr:uid="{00000000-0004-0000-0800-00003D000000}"/>
    <hyperlink ref="F68" r:id="rId63" xr:uid="{00000000-0004-0000-0800-00003E000000}"/>
    <hyperlink ref="F69" r:id="rId64" xr:uid="{00000000-0004-0000-0800-00003F000000}"/>
    <hyperlink ref="F73" r:id="rId65" xr:uid="{00000000-0004-0000-0800-000040000000}"/>
    <hyperlink ref="F74" r:id="rId66" xr:uid="{00000000-0004-0000-0800-000041000000}"/>
    <hyperlink ref="F75" r:id="rId67" xr:uid="{00000000-0004-0000-0800-000042000000}"/>
    <hyperlink ref="F77" r:id="rId68" xr:uid="{00000000-0004-0000-0800-000043000000}"/>
    <hyperlink ref="F78" r:id="rId69" xr:uid="{00000000-0004-0000-0800-000044000000}"/>
    <hyperlink ref="F79" r:id="rId70" xr:uid="{00000000-0004-0000-0800-000045000000}"/>
    <hyperlink ref="F80" r:id="rId71" xr:uid="{00000000-0004-0000-0800-000046000000}"/>
    <hyperlink ref="F76" r:id="rId72" display="Front_Camera_Stiffener_Vendor" xr:uid="{00000000-0004-0000-0800-000047000000}"/>
    <hyperlink ref="F57" r:id="rId73" display="Front_Camera_NVM_Revision" xr:uid="{00000000-0004-0000-0800-000048000000}"/>
  </hyperlinks>
  <pageMargins left="0.69930599999999998" right="0.69930599999999998"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1"/>
  <sheetViews>
    <sheetView showGridLines="0" topLeftCell="A7" zoomScaleNormal="100" workbookViewId="0">
      <selection activeCell="H14" sqref="H14"/>
    </sheetView>
  </sheetViews>
  <sheetFormatPr defaultColWidth="9" defaultRowHeight="15.75" customHeight="1"/>
  <cols>
    <col min="1" max="1" width="5.375" style="78" customWidth="1"/>
    <col min="2" max="2" width="9.125" style="78" bestFit="1" customWidth="1"/>
    <col min="3" max="3" width="11" style="71" customWidth="1"/>
    <col min="4" max="4" width="29.5" style="71" customWidth="1"/>
    <col min="5" max="5" width="11.125" style="78" customWidth="1"/>
    <col min="6" max="6" width="13.625" style="71" bestFit="1" customWidth="1"/>
    <col min="7" max="7" width="16" style="71" customWidth="1"/>
    <col min="8" max="8" width="13.375" style="71" customWidth="1"/>
    <col min="9" max="9" width="10" style="71" customWidth="1"/>
    <col min="10" max="10" width="36.125" style="71" bestFit="1" customWidth="1"/>
    <col min="11" max="11" width="41.375" style="71" customWidth="1"/>
    <col min="12" max="256" width="9" style="72" customWidth="1"/>
    <col min="257" max="16384" width="9" style="72"/>
  </cols>
  <sheetData>
    <row r="1" spans="1:11" ht="15.6" customHeight="1">
      <c r="A1" s="76"/>
      <c r="B1" s="76"/>
      <c r="C1" s="905" t="s">
        <v>1192</v>
      </c>
      <c r="D1" s="906"/>
      <c r="E1" s="903"/>
      <c r="F1" s="111"/>
      <c r="G1" s="100" t="s">
        <v>5</v>
      </c>
      <c r="H1" s="76"/>
      <c r="I1" s="80"/>
      <c r="J1" s="76"/>
      <c r="K1" s="42"/>
    </row>
    <row r="2" spans="1:11" ht="16.5" customHeight="1">
      <c r="A2" s="76"/>
      <c r="B2" s="76"/>
      <c r="C2" s="907"/>
      <c r="D2" s="908"/>
      <c r="E2" s="904"/>
      <c r="F2" s="102" t="s">
        <v>6</v>
      </c>
      <c r="G2" s="108">
        <f>COUNTIF(F10:F305,"Not POR")</f>
        <v>4</v>
      </c>
      <c r="H2" s="76"/>
      <c r="I2" s="80"/>
      <c r="J2" s="76"/>
      <c r="K2" s="42"/>
    </row>
    <row r="3" spans="1:11" ht="17.25" customHeight="1">
      <c r="A3" s="76"/>
      <c r="B3" s="76"/>
      <c r="C3" s="907"/>
      <c r="D3" s="908"/>
      <c r="E3" s="904"/>
      <c r="F3" s="112" t="s">
        <v>8</v>
      </c>
      <c r="G3" s="108">
        <f>COUNTIF(F11:F306,"CHN validation")</f>
        <v>0</v>
      </c>
      <c r="H3" s="76"/>
      <c r="I3" s="80"/>
      <c r="J3" s="76"/>
      <c r="K3" s="42"/>
    </row>
    <row r="4" spans="1:11" ht="19.5" customHeight="1">
      <c r="A4" s="42"/>
      <c r="B4" s="42"/>
      <c r="C4" s="907"/>
      <c r="D4" s="908"/>
      <c r="E4" s="904"/>
      <c r="F4" s="113" t="s">
        <v>7</v>
      </c>
      <c r="G4" s="108">
        <f>COUNTIF(F12:F307,"New Item")</f>
        <v>0</v>
      </c>
      <c r="H4" s="42"/>
      <c r="I4" s="80"/>
      <c r="J4" s="42"/>
      <c r="K4" s="42"/>
    </row>
    <row r="5" spans="1:11" ht="15.6" customHeight="1">
      <c r="A5" s="76"/>
      <c r="B5" s="76"/>
      <c r="C5" s="907"/>
      <c r="D5" s="908"/>
      <c r="E5" s="904"/>
      <c r="F5" s="114" t="s">
        <v>9</v>
      </c>
      <c r="G5" s="108">
        <f>COUNTIF(F15:F308,"Pending update")</f>
        <v>0</v>
      </c>
      <c r="H5" s="76"/>
      <c r="I5" s="80"/>
      <c r="J5" s="76"/>
      <c r="K5" s="42"/>
    </row>
    <row r="6" spans="1:11" ht="15" customHeight="1">
      <c r="A6" s="76"/>
      <c r="B6" s="76"/>
      <c r="C6" s="907"/>
      <c r="D6" s="908"/>
      <c r="E6" s="904"/>
      <c r="F6" s="115" t="s">
        <v>10</v>
      </c>
      <c r="G6" s="108">
        <f>COUNTIF(F13:F309,"Modified")</f>
        <v>1</v>
      </c>
      <c r="H6" s="76"/>
      <c r="I6" s="80"/>
      <c r="J6" s="76"/>
      <c r="K6" s="42"/>
    </row>
    <row r="7" spans="1:11" ht="18" customHeight="1">
      <c r="A7" s="76"/>
      <c r="B7" s="76"/>
      <c r="C7" s="907"/>
      <c r="D7" s="908"/>
      <c r="E7" s="904"/>
      <c r="F7" s="101" t="s">
        <v>11</v>
      </c>
      <c r="G7" s="108">
        <f>COUNTIF(F10:F55,"Ready")</f>
        <v>41</v>
      </c>
      <c r="H7" s="76"/>
      <c r="I7" s="80"/>
      <c r="J7" s="76"/>
      <c r="K7" s="42"/>
    </row>
    <row r="8" spans="1:11" ht="17.25" customHeight="1" thickBot="1">
      <c r="A8" s="86"/>
      <c r="B8" s="86"/>
      <c r="C8" s="907"/>
      <c r="D8" s="908"/>
      <c r="E8" s="904"/>
      <c r="F8" s="116" t="s">
        <v>12</v>
      </c>
      <c r="G8" s="117">
        <f>COUNTIF(F19:F311,"Not ready")</f>
        <v>0</v>
      </c>
      <c r="H8" s="86"/>
      <c r="I8" s="104"/>
      <c r="J8" s="105"/>
      <c r="K8" s="86"/>
    </row>
    <row r="9" spans="1:11" ht="31.5">
      <c r="A9" s="354" t="s">
        <v>13</v>
      </c>
      <c r="B9" s="355" t="s">
        <v>14</v>
      </c>
      <c r="C9" s="355" t="s">
        <v>15</v>
      </c>
      <c r="D9" s="355" t="s">
        <v>16</v>
      </c>
      <c r="E9" s="355" t="s">
        <v>190</v>
      </c>
      <c r="F9" s="355" t="s">
        <v>17</v>
      </c>
      <c r="G9" s="355" t="s">
        <v>1099</v>
      </c>
      <c r="H9" s="355" t="s">
        <v>18</v>
      </c>
      <c r="I9" s="355" t="s">
        <v>20</v>
      </c>
      <c r="J9" s="355" t="s">
        <v>21</v>
      </c>
      <c r="K9" s="356" t="s">
        <v>191</v>
      </c>
    </row>
    <row r="10" spans="1:11" ht="18.75" customHeight="1">
      <c r="A10" s="357">
        <v>1</v>
      </c>
      <c r="B10" s="358" t="s">
        <v>23</v>
      </c>
      <c r="C10" s="265" t="s">
        <v>26</v>
      </c>
      <c r="D10" s="298" t="s">
        <v>27</v>
      </c>
      <c r="E10" s="299" t="s">
        <v>2968</v>
      </c>
      <c r="F10" s="285" t="s">
        <v>11</v>
      </c>
      <c r="G10" s="359"/>
      <c r="H10" s="360"/>
      <c r="I10" s="361"/>
      <c r="J10" s="361"/>
      <c r="K10" s="362"/>
    </row>
    <row r="11" spans="1:11" ht="20.25" customHeight="1">
      <c r="A11" s="357">
        <v>2</v>
      </c>
      <c r="B11" s="358" t="s">
        <v>23</v>
      </c>
      <c r="C11" s="265" t="s">
        <v>26</v>
      </c>
      <c r="D11" s="298" t="s">
        <v>29</v>
      </c>
      <c r="E11" s="299"/>
      <c r="F11" s="285" t="s">
        <v>11</v>
      </c>
      <c r="G11" s="359"/>
      <c r="H11" s="360"/>
      <c r="I11" s="361"/>
      <c r="J11" s="361"/>
      <c r="K11" s="362"/>
    </row>
    <row r="12" spans="1:11" ht="18.75" customHeight="1">
      <c r="A12" s="357">
        <v>3</v>
      </c>
      <c r="B12" s="358" t="s">
        <v>23</v>
      </c>
      <c r="C12" s="265" t="s">
        <v>26</v>
      </c>
      <c r="D12" s="298" t="s">
        <v>34</v>
      </c>
      <c r="E12" s="299"/>
      <c r="F12" s="285" t="s">
        <v>11</v>
      </c>
      <c r="G12" s="359"/>
      <c r="H12" s="360"/>
      <c r="I12" s="360"/>
      <c r="J12" s="361"/>
      <c r="K12" s="362"/>
    </row>
    <row r="13" spans="1:11" ht="18.75" customHeight="1">
      <c r="A13" s="357">
        <v>4</v>
      </c>
      <c r="B13" s="358" t="s">
        <v>23</v>
      </c>
      <c r="C13" s="265" t="s">
        <v>24</v>
      </c>
      <c r="D13" s="363" t="s">
        <v>1228</v>
      </c>
      <c r="E13" s="299"/>
      <c r="F13" s="285" t="s">
        <v>11</v>
      </c>
      <c r="G13" s="359"/>
      <c r="H13" s="364" t="s">
        <v>36</v>
      </c>
      <c r="I13" s="360"/>
      <c r="J13" s="365" t="s">
        <v>1467</v>
      </c>
      <c r="K13" s="366"/>
    </row>
    <row r="14" spans="1:11" ht="18.75" customHeight="1">
      <c r="A14" s="357">
        <v>5</v>
      </c>
      <c r="B14" s="358" t="s">
        <v>23</v>
      </c>
      <c r="C14" s="298" t="s">
        <v>170</v>
      </c>
      <c r="D14" s="298" t="s">
        <v>2110</v>
      </c>
      <c r="E14" s="299"/>
      <c r="F14" s="285" t="s">
        <v>11</v>
      </c>
      <c r="G14" s="359"/>
      <c r="H14" s="360"/>
      <c r="I14" s="360"/>
      <c r="J14" s="367" t="s">
        <v>2215</v>
      </c>
      <c r="K14" s="368"/>
    </row>
    <row r="15" spans="1:11" ht="18.75" customHeight="1">
      <c r="A15" s="357">
        <v>6</v>
      </c>
      <c r="B15" s="358" t="s">
        <v>23</v>
      </c>
      <c r="C15" s="265" t="s">
        <v>24</v>
      </c>
      <c r="D15" s="298" t="s">
        <v>25</v>
      </c>
      <c r="E15" s="299"/>
      <c r="F15" s="285" t="s">
        <v>11</v>
      </c>
      <c r="G15" s="359"/>
      <c r="H15" s="360"/>
      <c r="I15" s="360"/>
      <c r="J15" s="369" t="s">
        <v>1208</v>
      </c>
      <c r="K15" s="362"/>
    </row>
    <row r="16" spans="1:11" ht="18.75" customHeight="1">
      <c r="A16" s="357">
        <v>7</v>
      </c>
      <c r="B16" s="358" t="s">
        <v>23</v>
      </c>
      <c r="C16" s="265" t="s">
        <v>24</v>
      </c>
      <c r="D16" s="265" t="s">
        <v>1059</v>
      </c>
      <c r="E16" s="299"/>
      <c r="F16" s="285" t="s">
        <v>11</v>
      </c>
      <c r="G16" s="359"/>
      <c r="H16" s="360"/>
      <c r="I16" s="360"/>
      <c r="J16" s="365" t="s">
        <v>1917</v>
      </c>
      <c r="K16" s="362"/>
    </row>
    <row r="17" spans="1:11" ht="18.75" customHeight="1">
      <c r="A17" s="357">
        <v>8</v>
      </c>
      <c r="B17" s="358" t="s">
        <v>23</v>
      </c>
      <c r="C17" s="265" t="s">
        <v>188</v>
      </c>
      <c r="D17" s="298" t="s">
        <v>2182</v>
      </c>
      <c r="E17" s="299"/>
      <c r="F17" s="285" t="s">
        <v>11</v>
      </c>
      <c r="G17" s="359"/>
      <c r="H17" s="360"/>
      <c r="I17" s="360"/>
      <c r="J17" s="365" t="s">
        <v>1219</v>
      </c>
      <c r="K17" s="362"/>
    </row>
    <row r="18" spans="1:11" ht="18.75" customHeight="1">
      <c r="A18" s="357">
        <v>9</v>
      </c>
      <c r="B18" s="358" t="s">
        <v>23</v>
      </c>
      <c r="C18" s="265" t="s">
        <v>207</v>
      </c>
      <c r="D18" s="298" t="s">
        <v>208</v>
      </c>
      <c r="E18" s="266" t="s">
        <v>449</v>
      </c>
      <c r="F18" s="285" t="s">
        <v>11</v>
      </c>
      <c r="G18" s="359"/>
      <c r="H18" s="370"/>
      <c r="I18" s="360"/>
      <c r="J18" s="365" t="s">
        <v>1212</v>
      </c>
      <c r="K18" s="371"/>
    </row>
    <row r="19" spans="1:11" ht="18.75" customHeight="1">
      <c r="A19" s="357">
        <v>10</v>
      </c>
      <c r="B19" s="358" t="s">
        <v>23</v>
      </c>
      <c r="C19" s="265" t="s">
        <v>207</v>
      </c>
      <c r="D19" s="298" t="s">
        <v>210</v>
      </c>
      <c r="E19" s="266" t="s">
        <v>211</v>
      </c>
      <c r="F19" s="285" t="s">
        <v>11</v>
      </c>
      <c r="G19" s="359"/>
      <c r="H19" s="360"/>
      <c r="I19" s="360"/>
      <c r="J19" s="365" t="s">
        <v>1197</v>
      </c>
      <c r="K19" s="371"/>
    </row>
    <row r="20" spans="1:11" ht="18.75" customHeight="1">
      <c r="A20" s="357">
        <v>11</v>
      </c>
      <c r="B20" s="358" t="s">
        <v>23</v>
      </c>
      <c r="C20" s="265" t="s">
        <v>207</v>
      </c>
      <c r="D20" s="298" t="s">
        <v>213</v>
      </c>
      <c r="E20" s="784" t="s">
        <v>3507</v>
      </c>
      <c r="F20" s="115" t="s">
        <v>10</v>
      </c>
      <c r="G20" s="359"/>
      <c r="H20" s="360"/>
      <c r="I20" s="360"/>
      <c r="J20" s="787" t="s">
        <v>3510</v>
      </c>
      <c r="K20" s="371"/>
    </row>
    <row r="21" spans="1:11" ht="18.75" customHeight="1">
      <c r="A21" s="357">
        <v>12</v>
      </c>
      <c r="B21" s="358" t="s">
        <v>23</v>
      </c>
      <c r="C21" s="265" t="s">
        <v>207</v>
      </c>
      <c r="D21" s="298" t="s">
        <v>895</v>
      </c>
      <c r="E21" s="266" t="s">
        <v>215</v>
      </c>
      <c r="F21" s="285" t="s">
        <v>11</v>
      </c>
      <c r="G21" s="359"/>
      <c r="H21" s="360"/>
      <c r="I21" s="360"/>
      <c r="J21" s="909" t="s">
        <v>2104</v>
      </c>
      <c r="K21" s="911"/>
    </row>
    <row r="22" spans="1:11" ht="18.75" customHeight="1">
      <c r="A22" s="357">
        <v>13</v>
      </c>
      <c r="B22" s="358" t="s">
        <v>23</v>
      </c>
      <c r="C22" s="265" t="s">
        <v>207</v>
      </c>
      <c r="D22" s="298" t="s">
        <v>216</v>
      </c>
      <c r="E22" s="266" t="s">
        <v>62</v>
      </c>
      <c r="F22" s="285" t="s">
        <v>11</v>
      </c>
      <c r="G22" s="359"/>
      <c r="H22" s="360"/>
      <c r="I22" s="360"/>
      <c r="J22" s="909"/>
      <c r="K22" s="911"/>
    </row>
    <row r="23" spans="1:11" ht="18.75" customHeight="1">
      <c r="A23" s="357">
        <v>14</v>
      </c>
      <c r="B23" s="358" t="s">
        <v>23</v>
      </c>
      <c r="C23" s="265" t="s">
        <v>207</v>
      </c>
      <c r="D23" s="298" t="s">
        <v>217</v>
      </c>
      <c r="E23" s="266" t="s">
        <v>62</v>
      </c>
      <c r="F23" s="285" t="s">
        <v>11</v>
      </c>
      <c r="G23" s="359"/>
      <c r="H23" s="360"/>
      <c r="I23" s="360"/>
      <c r="J23" s="909"/>
      <c r="K23" s="911"/>
    </row>
    <row r="24" spans="1:11" ht="18.75" customHeight="1">
      <c r="A24" s="357">
        <v>15</v>
      </c>
      <c r="B24" s="358" t="s">
        <v>23</v>
      </c>
      <c r="C24" s="265" t="s">
        <v>207</v>
      </c>
      <c r="D24" s="298" t="s">
        <v>218</v>
      </c>
      <c r="E24" s="266" t="s">
        <v>62</v>
      </c>
      <c r="F24" s="285" t="s">
        <v>11</v>
      </c>
      <c r="G24" s="359"/>
      <c r="H24" s="360"/>
      <c r="I24" s="360"/>
      <c r="J24" s="909"/>
      <c r="K24" s="911"/>
    </row>
    <row r="25" spans="1:11" ht="18.75" customHeight="1">
      <c r="A25" s="357">
        <v>16</v>
      </c>
      <c r="B25" s="358" t="s">
        <v>23</v>
      </c>
      <c r="C25" s="265" t="s">
        <v>207</v>
      </c>
      <c r="D25" s="298" t="s">
        <v>896</v>
      </c>
      <c r="E25" s="266" t="s">
        <v>62</v>
      </c>
      <c r="F25" s="285" t="s">
        <v>11</v>
      </c>
      <c r="G25" s="359"/>
      <c r="H25" s="360"/>
      <c r="I25" s="360"/>
      <c r="J25" s="909"/>
      <c r="K25" s="911"/>
    </row>
    <row r="26" spans="1:11" ht="18.75" customHeight="1">
      <c r="A26" s="357">
        <v>17</v>
      </c>
      <c r="B26" s="358" t="s">
        <v>23</v>
      </c>
      <c r="C26" s="265" t="s">
        <v>207</v>
      </c>
      <c r="D26" s="298" t="s">
        <v>220</v>
      </c>
      <c r="E26" s="266" t="s">
        <v>62</v>
      </c>
      <c r="F26" s="285" t="s">
        <v>11</v>
      </c>
      <c r="G26" s="359"/>
      <c r="H26" s="360"/>
      <c r="I26" s="360"/>
      <c r="J26" s="909"/>
      <c r="K26" s="911"/>
    </row>
    <row r="27" spans="1:11" ht="18.75" customHeight="1">
      <c r="A27" s="357">
        <v>18</v>
      </c>
      <c r="B27" s="358"/>
      <c r="C27" s="265" t="s">
        <v>207</v>
      </c>
      <c r="D27" s="238" t="s">
        <v>2027</v>
      </c>
      <c r="E27" s="204"/>
      <c r="F27" s="285" t="s">
        <v>11</v>
      </c>
      <c r="G27" s="208"/>
      <c r="H27" s="220"/>
      <c r="I27" s="220"/>
      <c r="J27" s="225"/>
      <c r="K27" s="372" t="s">
        <v>2017</v>
      </c>
    </row>
    <row r="28" spans="1:11" ht="15.75" customHeight="1">
      <c r="A28" s="357">
        <v>19</v>
      </c>
      <c r="B28" s="236" t="s">
        <v>23</v>
      </c>
      <c r="C28" s="206" t="s">
        <v>170</v>
      </c>
      <c r="D28" s="206" t="s">
        <v>1207</v>
      </c>
      <c r="E28" s="207"/>
      <c r="F28" s="285" t="s">
        <v>11</v>
      </c>
      <c r="G28" s="208"/>
      <c r="H28" s="220"/>
      <c r="I28" s="220"/>
      <c r="J28" s="373" t="s">
        <v>2105</v>
      </c>
      <c r="K28" s="374"/>
    </row>
    <row r="29" spans="1:11" ht="15.75" customHeight="1">
      <c r="A29" s="357">
        <v>20</v>
      </c>
      <c r="B29" s="236" t="s">
        <v>23</v>
      </c>
      <c r="C29" s="375" t="s">
        <v>52</v>
      </c>
      <c r="D29" s="375" t="s">
        <v>172</v>
      </c>
      <c r="E29" s="207"/>
      <c r="F29" s="285" t="s">
        <v>11</v>
      </c>
      <c r="G29" s="208"/>
      <c r="H29" s="220"/>
      <c r="I29" s="220"/>
      <c r="J29" s="376" t="s">
        <v>2931</v>
      </c>
      <c r="K29" s="910" t="s">
        <v>1916</v>
      </c>
    </row>
    <row r="30" spans="1:11" ht="15.75" customHeight="1">
      <c r="A30" s="357">
        <v>21</v>
      </c>
      <c r="B30" s="236" t="s">
        <v>23</v>
      </c>
      <c r="C30" s="375" t="s">
        <v>52</v>
      </c>
      <c r="D30" s="375" t="s">
        <v>173</v>
      </c>
      <c r="E30" s="207"/>
      <c r="F30" s="198" t="s">
        <v>11</v>
      </c>
      <c r="G30" s="208"/>
      <c r="H30" s="220"/>
      <c r="I30" s="220"/>
      <c r="J30" s="211" t="s">
        <v>1462</v>
      </c>
      <c r="K30" s="789"/>
    </row>
    <row r="31" spans="1:11" ht="15.75" customHeight="1">
      <c r="A31" s="357">
        <v>22</v>
      </c>
      <c r="B31" s="236" t="s">
        <v>23</v>
      </c>
      <c r="C31" s="375" t="s">
        <v>52</v>
      </c>
      <c r="D31" s="375" t="s">
        <v>174</v>
      </c>
      <c r="E31" s="207"/>
      <c r="F31" s="198" t="s">
        <v>11</v>
      </c>
      <c r="G31" s="208"/>
      <c r="H31" s="220"/>
      <c r="I31" s="220"/>
      <c r="J31" s="211" t="s">
        <v>1209</v>
      </c>
      <c r="K31" s="789"/>
    </row>
    <row r="32" spans="1:11" ht="15.75" customHeight="1">
      <c r="A32" s="357">
        <v>23</v>
      </c>
      <c r="B32" s="236" t="s">
        <v>23</v>
      </c>
      <c r="C32" s="375" t="s">
        <v>52</v>
      </c>
      <c r="D32" s="375" t="s">
        <v>175</v>
      </c>
      <c r="E32" s="207"/>
      <c r="F32" s="198" t="s">
        <v>11</v>
      </c>
      <c r="G32" s="208"/>
      <c r="H32" s="220"/>
      <c r="I32" s="220"/>
      <c r="J32" s="211" t="s">
        <v>176</v>
      </c>
      <c r="K32" s="789"/>
    </row>
    <row r="33" spans="1:11" ht="15.75" customHeight="1">
      <c r="A33" s="357">
        <v>24</v>
      </c>
      <c r="B33" s="236" t="s">
        <v>23</v>
      </c>
      <c r="C33" s="375" t="s">
        <v>52</v>
      </c>
      <c r="D33" s="375" t="s">
        <v>1071</v>
      </c>
      <c r="E33" s="207"/>
      <c r="F33" s="198" t="s">
        <v>11</v>
      </c>
      <c r="G33" s="208"/>
      <c r="H33" s="220"/>
      <c r="I33" s="220"/>
      <c r="J33" s="211" t="s">
        <v>1072</v>
      </c>
      <c r="K33" s="789"/>
    </row>
    <row r="34" spans="1:11" ht="15.75" customHeight="1">
      <c r="A34" s="357">
        <v>25</v>
      </c>
      <c r="B34" s="236" t="s">
        <v>23</v>
      </c>
      <c r="C34" s="375" t="s">
        <v>52</v>
      </c>
      <c r="D34" s="375" t="s">
        <v>1073</v>
      </c>
      <c r="E34" s="207"/>
      <c r="F34" s="198" t="s">
        <v>11</v>
      </c>
      <c r="G34" s="208"/>
      <c r="H34" s="220"/>
      <c r="I34" s="220"/>
      <c r="J34" s="211" t="s">
        <v>1074</v>
      </c>
      <c r="K34" s="789"/>
    </row>
    <row r="35" spans="1:11" ht="15.75" customHeight="1">
      <c r="A35" s="357">
        <v>26</v>
      </c>
      <c r="B35" s="236" t="s">
        <v>23</v>
      </c>
      <c r="C35" s="375" t="s">
        <v>52</v>
      </c>
      <c r="D35" s="375" t="s">
        <v>1075</v>
      </c>
      <c r="E35" s="207"/>
      <c r="F35" s="198" t="s">
        <v>11</v>
      </c>
      <c r="G35" s="208"/>
      <c r="H35" s="220"/>
      <c r="I35" s="220"/>
      <c r="J35" s="211" t="s">
        <v>1076</v>
      </c>
      <c r="K35" s="789"/>
    </row>
    <row r="36" spans="1:11" ht="15.75" customHeight="1">
      <c r="A36" s="357">
        <v>27</v>
      </c>
      <c r="B36" s="236" t="s">
        <v>23</v>
      </c>
      <c r="C36" s="375" t="s">
        <v>52</v>
      </c>
      <c r="D36" s="375" t="s">
        <v>1077</v>
      </c>
      <c r="E36" s="207"/>
      <c r="F36" s="198" t="s">
        <v>11</v>
      </c>
      <c r="G36" s="208"/>
      <c r="H36" s="220"/>
      <c r="I36" s="220"/>
      <c r="J36" s="211" t="s">
        <v>1078</v>
      </c>
      <c r="K36" s="789"/>
    </row>
    <row r="37" spans="1:11" ht="15.75" customHeight="1">
      <c r="A37" s="357">
        <v>28</v>
      </c>
      <c r="B37" s="236" t="s">
        <v>23</v>
      </c>
      <c r="C37" s="375" t="s">
        <v>52</v>
      </c>
      <c r="D37" s="375" t="s">
        <v>177</v>
      </c>
      <c r="E37" s="207"/>
      <c r="F37" s="198" t="s">
        <v>11</v>
      </c>
      <c r="G37" s="208"/>
      <c r="H37" s="220"/>
      <c r="I37" s="220"/>
      <c r="J37" s="211" t="s">
        <v>178</v>
      </c>
      <c r="K37" s="789"/>
    </row>
    <row r="38" spans="1:11" ht="15.75" customHeight="1">
      <c r="A38" s="357">
        <v>29</v>
      </c>
      <c r="B38" s="236" t="s">
        <v>23</v>
      </c>
      <c r="C38" s="375" t="s">
        <v>52</v>
      </c>
      <c r="D38" s="375" t="s">
        <v>179</v>
      </c>
      <c r="E38" s="207"/>
      <c r="F38" s="198" t="s">
        <v>11</v>
      </c>
      <c r="G38" s="208"/>
      <c r="H38" s="220"/>
      <c r="I38" s="220"/>
      <c r="J38" s="211" t="s">
        <v>180</v>
      </c>
      <c r="K38" s="789"/>
    </row>
    <row r="39" spans="1:11" ht="15.75" customHeight="1">
      <c r="A39" s="357">
        <v>30</v>
      </c>
      <c r="B39" s="236" t="s">
        <v>23</v>
      </c>
      <c r="C39" s="375" t="s">
        <v>52</v>
      </c>
      <c r="D39" s="375" t="s">
        <v>1079</v>
      </c>
      <c r="E39" s="207"/>
      <c r="F39" s="198" t="s">
        <v>11</v>
      </c>
      <c r="G39" s="208"/>
      <c r="H39" s="220"/>
      <c r="I39" s="220"/>
      <c r="J39" s="211" t="s">
        <v>1080</v>
      </c>
      <c r="K39" s="789"/>
    </row>
    <row r="40" spans="1:11" ht="15.75" customHeight="1">
      <c r="A40" s="357">
        <v>31</v>
      </c>
      <c r="B40" s="236" t="s">
        <v>23</v>
      </c>
      <c r="C40" s="375" t="s">
        <v>52</v>
      </c>
      <c r="D40" s="375" t="s">
        <v>1081</v>
      </c>
      <c r="E40" s="207"/>
      <c r="F40" s="198" t="s">
        <v>11</v>
      </c>
      <c r="G40" s="208"/>
      <c r="H40" s="220"/>
      <c r="I40" s="220"/>
      <c r="J40" s="211" t="s">
        <v>1082</v>
      </c>
      <c r="K40" s="789"/>
    </row>
    <row r="41" spans="1:11" ht="15.75" customHeight="1">
      <c r="A41" s="357">
        <v>32</v>
      </c>
      <c r="B41" s="236" t="s">
        <v>23</v>
      </c>
      <c r="C41" s="375" t="s">
        <v>52</v>
      </c>
      <c r="D41" s="375" t="s">
        <v>1083</v>
      </c>
      <c r="E41" s="207"/>
      <c r="F41" s="198" t="s">
        <v>11</v>
      </c>
      <c r="G41" s="208"/>
      <c r="H41" s="220"/>
      <c r="I41" s="220"/>
      <c r="J41" s="211" t="s">
        <v>1084</v>
      </c>
      <c r="K41" s="789"/>
    </row>
    <row r="42" spans="1:11" ht="15.75" customHeight="1">
      <c r="A42" s="357">
        <v>33</v>
      </c>
      <c r="B42" s="236" t="s">
        <v>23</v>
      </c>
      <c r="C42" s="375" t="s">
        <v>52</v>
      </c>
      <c r="D42" s="375" t="s">
        <v>1085</v>
      </c>
      <c r="E42" s="207"/>
      <c r="F42" s="198" t="s">
        <v>11</v>
      </c>
      <c r="G42" s="208"/>
      <c r="H42" s="220"/>
      <c r="I42" s="220"/>
      <c r="J42" s="211" t="s">
        <v>1086</v>
      </c>
      <c r="K42" s="789"/>
    </row>
    <row r="43" spans="1:11" ht="15.75" customHeight="1">
      <c r="A43" s="357">
        <v>34</v>
      </c>
      <c r="B43" s="236" t="s">
        <v>23</v>
      </c>
      <c r="C43" s="375" t="s">
        <v>52</v>
      </c>
      <c r="D43" s="375" t="s">
        <v>1087</v>
      </c>
      <c r="E43" s="207"/>
      <c r="F43" s="198" t="s">
        <v>11</v>
      </c>
      <c r="G43" s="208"/>
      <c r="H43" s="220"/>
      <c r="I43" s="220"/>
      <c r="J43" s="211" t="s">
        <v>1088</v>
      </c>
      <c r="K43" s="789"/>
    </row>
    <row r="44" spans="1:11" ht="15.75" customHeight="1">
      <c r="A44" s="357">
        <v>35</v>
      </c>
      <c r="B44" s="236" t="s">
        <v>23</v>
      </c>
      <c r="C44" s="375" t="s">
        <v>52</v>
      </c>
      <c r="D44" s="205" t="s">
        <v>1089</v>
      </c>
      <c r="E44" s="207"/>
      <c r="F44" s="198" t="s">
        <v>11</v>
      </c>
      <c r="G44" s="208"/>
      <c r="H44" s="220"/>
      <c r="I44" s="220"/>
      <c r="J44" s="211" t="s">
        <v>181</v>
      </c>
      <c r="K44" s="789"/>
    </row>
    <row r="45" spans="1:11" ht="15.75" customHeight="1">
      <c r="A45" s="357">
        <v>36</v>
      </c>
      <c r="B45" s="236" t="s">
        <v>23</v>
      </c>
      <c r="C45" s="375" t="s">
        <v>52</v>
      </c>
      <c r="D45" s="375" t="s">
        <v>182</v>
      </c>
      <c r="E45" s="207"/>
      <c r="F45" s="198" t="s">
        <v>11</v>
      </c>
      <c r="G45" s="208"/>
      <c r="H45" s="220"/>
      <c r="I45" s="220"/>
      <c r="J45" s="211" t="s">
        <v>183</v>
      </c>
      <c r="K45" s="789"/>
    </row>
    <row r="46" spans="1:11" ht="15.75" customHeight="1">
      <c r="A46" s="357">
        <v>37</v>
      </c>
      <c r="B46" s="236" t="s">
        <v>23</v>
      </c>
      <c r="C46" s="375" t="s">
        <v>52</v>
      </c>
      <c r="D46" s="375" t="s">
        <v>184</v>
      </c>
      <c r="E46" s="207"/>
      <c r="F46" s="198" t="s">
        <v>11</v>
      </c>
      <c r="G46" s="208"/>
      <c r="H46" s="220"/>
      <c r="I46" s="220"/>
      <c r="J46" s="211" t="s">
        <v>185</v>
      </c>
      <c r="K46" s="789"/>
    </row>
    <row r="47" spans="1:11" ht="15.75" customHeight="1">
      <c r="A47" s="357">
        <v>38</v>
      </c>
      <c r="B47" s="236" t="s">
        <v>23</v>
      </c>
      <c r="C47" s="375" t="s">
        <v>52</v>
      </c>
      <c r="D47" s="375" t="s">
        <v>1090</v>
      </c>
      <c r="E47" s="207"/>
      <c r="F47" s="198" t="s">
        <v>11</v>
      </c>
      <c r="G47" s="208"/>
      <c r="H47" s="220"/>
      <c r="I47" s="220"/>
      <c r="J47" s="211" t="s">
        <v>1091</v>
      </c>
      <c r="K47" s="789"/>
    </row>
    <row r="48" spans="1:11" ht="15.75" customHeight="1">
      <c r="A48" s="357">
        <v>39</v>
      </c>
      <c r="B48" s="236" t="s">
        <v>23</v>
      </c>
      <c r="C48" s="375" t="s">
        <v>52</v>
      </c>
      <c r="D48" s="375" t="s">
        <v>1092</v>
      </c>
      <c r="E48" s="207"/>
      <c r="F48" s="198" t="s">
        <v>11</v>
      </c>
      <c r="G48" s="208"/>
      <c r="H48" s="220"/>
      <c r="I48" s="220"/>
      <c r="J48" s="211" t="s">
        <v>1966</v>
      </c>
      <c r="K48" s="789"/>
    </row>
    <row r="49" spans="1:11" ht="15.75" customHeight="1">
      <c r="A49" s="357">
        <v>40</v>
      </c>
      <c r="B49" s="236" t="s">
        <v>23</v>
      </c>
      <c r="C49" s="375" t="s">
        <v>284</v>
      </c>
      <c r="D49" s="375" t="s">
        <v>1094</v>
      </c>
      <c r="E49" s="207"/>
      <c r="F49" s="224" t="s">
        <v>6</v>
      </c>
      <c r="G49" s="208"/>
      <c r="H49" s="220"/>
      <c r="I49" s="220"/>
      <c r="J49" s="211" t="s">
        <v>1967</v>
      </c>
      <c r="K49" s="374"/>
    </row>
    <row r="50" spans="1:11" ht="15.75" customHeight="1">
      <c r="A50" s="357">
        <v>41</v>
      </c>
      <c r="B50" s="236" t="s">
        <v>23</v>
      </c>
      <c r="C50" s="375" t="s">
        <v>284</v>
      </c>
      <c r="D50" s="375" t="s">
        <v>1095</v>
      </c>
      <c r="E50" s="207"/>
      <c r="F50" s="224" t="s">
        <v>6</v>
      </c>
      <c r="G50" s="208"/>
      <c r="H50" s="220"/>
      <c r="I50" s="220"/>
      <c r="J50" s="211" t="s">
        <v>1210</v>
      </c>
      <c r="K50" s="374"/>
    </row>
    <row r="51" spans="1:11" ht="15.75" customHeight="1">
      <c r="A51" s="357">
        <v>42</v>
      </c>
      <c r="B51" s="236" t="s">
        <v>23</v>
      </c>
      <c r="C51" s="375" t="s">
        <v>284</v>
      </c>
      <c r="D51" s="375" t="s">
        <v>1096</v>
      </c>
      <c r="E51" s="207"/>
      <c r="F51" s="224" t="s">
        <v>6</v>
      </c>
      <c r="G51" s="208"/>
      <c r="H51" s="220"/>
      <c r="I51" s="220"/>
      <c r="J51" s="211" t="s">
        <v>1211</v>
      </c>
      <c r="K51" s="374"/>
    </row>
    <row r="52" spans="1:11" ht="15.75" customHeight="1">
      <c r="A52" s="357">
        <v>43</v>
      </c>
      <c r="B52" s="236" t="s">
        <v>23</v>
      </c>
      <c r="C52" s="375" t="s">
        <v>284</v>
      </c>
      <c r="D52" s="375" t="s">
        <v>1097</v>
      </c>
      <c r="E52" s="207"/>
      <c r="F52" s="224" t="s">
        <v>6</v>
      </c>
      <c r="G52" s="208"/>
      <c r="H52" s="220"/>
      <c r="I52" s="220"/>
      <c r="J52" s="211" t="s">
        <v>1965</v>
      </c>
      <c r="K52" s="374"/>
    </row>
    <row r="53" spans="1:11" ht="16.5" customHeight="1">
      <c r="A53" s="357">
        <v>44</v>
      </c>
      <c r="B53" s="236" t="s">
        <v>23</v>
      </c>
      <c r="C53" s="375" t="s">
        <v>207</v>
      </c>
      <c r="D53" s="206" t="s">
        <v>1068</v>
      </c>
      <c r="E53" s="204" t="s">
        <v>449</v>
      </c>
      <c r="F53" s="198" t="s">
        <v>11</v>
      </c>
      <c r="G53" s="208"/>
      <c r="H53" s="220"/>
      <c r="I53" s="220"/>
      <c r="J53" s="211" t="s">
        <v>1430</v>
      </c>
      <c r="K53" s="377"/>
    </row>
    <row r="54" spans="1:11" ht="16.5" customHeight="1">
      <c r="A54" s="357">
        <v>45</v>
      </c>
      <c r="B54" s="236" t="s">
        <v>23</v>
      </c>
      <c r="C54" s="375" t="s">
        <v>207</v>
      </c>
      <c r="D54" s="206" t="s">
        <v>1069</v>
      </c>
      <c r="E54" s="204" t="s">
        <v>450</v>
      </c>
      <c r="F54" s="198" t="s">
        <v>11</v>
      </c>
      <c r="G54" s="208"/>
      <c r="H54" s="220"/>
      <c r="I54" s="220"/>
      <c r="J54" s="211" t="s">
        <v>1213</v>
      </c>
      <c r="K54" s="377"/>
    </row>
    <row r="55" spans="1:11" ht="16.5" customHeight="1" thickBot="1">
      <c r="A55" s="357">
        <v>46</v>
      </c>
      <c r="B55" s="378" t="s">
        <v>23</v>
      </c>
      <c r="C55" s="379" t="s">
        <v>188</v>
      </c>
      <c r="D55" s="379" t="s">
        <v>189</v>
      </c>
      <c r="E55" s="380"/>
      <c r="F55" s="381" t="s">
        <v>11</v>
      </c>
      <c r="G55" s="382"/>
      <c r="H55" s="383"/>
      <c r="I55" s="383"/>
      <c r="J55" s="384" t="s">
        <v>2243</v>
      </c>
      <c r="K55" s="385"/>
    </row>
    <row r="56" spans="1:11" ht="15.75" customHeight="1">
      <c r="A56" s="98"/>
      <c r="B56" s="106"/>
      <c r="C56" s="87"/>
      <c r="D56" s="87"/>
      <c r="E56" s="98"/>
      <c r="F56" s="87"/>
      <c r="G56" s="87"/>
      <c r="H56" s="87"/>
      <c r="I56" s="87"/>
      <c r="J56" s="107"/>
      <c r="K56" s="87"/>
    </row>
    <row r="57" spans="1:11" ht="15.75" customHeight="1">
      <c r="A57" s="44"/>
      <c r="B57" s="88"/>
      <c r="C57" s="42"/>
      <c r="D57" s="42"/>
      <c r="E57" s="44"/>
      <c r="F57" s="42"/>
      <c r="G57" s="42"/>
      <c r="H57" s="42"/>
      <c r="I57" s="42"/>
      <c r="J57" s="76"/>
      <c r="K57" s="42"/>
    </row>
    <row r="58" spans="1:11" ht="15.75" customHeight="1">
      <c r="A58" s="44"/>
      <c r="B58" s="88"/>
      <c r="C58" s="42"/>
      <c r="D58" s="42"/>
      <c r="E58" s="44"/>
      <c r="F58" s="42"/>
      <c r="G58" s="42"/>
      <c r="H58" s="42"/>
      <c r="I58" s="42"/>
      <c r="J58" s="76"/>
      <c r="K58" s="42"/>
    </row>
    <row r="59" spans="1:11" ht="15.75" customHeight="1">
      <c r="A59" s="44"/>
      <c r="B59" s="88"/>
      <c r="C59" s="42"/>
      <c r="D59" s="42"/>
      <c r="E59" s="44"/>
      <c r="F59" s="42"/>
      <c r="G59" s="42"/>
      <c r="H59" s="42"/>
      <c r="I59" s="42"/>
      <c r="J59" s="76"/>
      <c r="K59" s="42"/>
    </row>
    <row r="60" spans="1:11" ht="15.75" customHeight="1">
      <c r="A60" s="44"/>
      <c r="B60" s="88"/>
      <c r="C60" s="42"/>
      <c r="D60" s="42"/>
      <c r="E60" s="44"/>
      <c r="F60" s="42"/>
      <c r="G60" s="42"/>
      <c r="H60" s="42"/>
      <c r="I60" s="42"/>
      <c r="J60" s="76"/>
      <c r="K60" s="42"/>
    </row>
    <row r="61" spans="1:11" ht="15.75" customHeight="1">
      <c r="A61" s="44"/>
      <c r="B61" s="88"/>
      <c r="C61" s="42"/>
      <c r="D61" s="42"/>
      <c r="E61" s="44"/>
      <c r="F61" s="42"/>
      <c r="G61" s="42"/>
      <c r="H61" s="42"/>
      <c r="I61" s="42"/>
      <c r="J61" s="76"/>
      <c r="K61" s="42"/>
    </row>
    <row r="62" spans="1:11" ht="15.75" customHeight="1">
      <c r="A62" s="44"/>
      <c r="B62" s="88"/>
      <c r="C62" s="42"/>
      <c r="D62" s="42"/>
      <c r="E62" s="44"/>
      <c r="F62" s="42"/>
      <c r="G62" s="42"/>
      <c r="H62" s="42"/>
      <c r="I62" s="42"/>
      <c r="J62" s="76"/>
      <c r="K62" s="42"/>
    </row>
    <row r="63" spans="1:11" ht="15.75" customHeight="1">
      <c r="A63" s="44"/>
      <c r="B63" s="88"/>
      <c r="C63" s="42"/>
      <c r="D63" s="42"/>
      <c r="E63" s="44"/>
      <c r="F63" s="42"/>
      <c r="G63" s="42"/>
      <c r="H63" s="42"/>
      <c r="I63" s="42"/>
      <c r="J63" s="76"/>
      <c r="K63" s="42"/>
    </row>
    <row r="64" spans="1:11" ht="15.75" customHeight="1">
      <c r="A64" s="44"/>
      <c r="B64" s="88"/>
      <c r="C64" s="42"/>
      <c r="D64" s="42"/>
      <c r="E64" s="44"/>
      <c r="F64" s="42"/>
      <c r="G64" s="42"/>
      <c r="H64" s="42"/>
      <c r="I64" s="42"/>
      <c r="J64" s="76"/>
      <c r="K64" s="42"/>
    </row>
    <row r="65" spans="1:11" ht="15.75" customHeight="1">
      <c r="A65" s="44"/>
      <c r="B65" s="88"/>
      <c r="C65" s="42"/>
      <c r="D65" s="42"/>
      <c r="E65" s="44"/>
      <c r="F65" s="42"/>
      <c r="G65" s="42"/>
      <c r="H65" s="42"/>
      <c r="I65" s="42"/>
      <c r="J65" s="76"/>
      <c r="K65" s="42"/>
    </row>
    <row r="66" spans="1:11" ht="15.75" customHeight="1">
      <c r="A66" s="44"/>
      <c r="B66" s="88"/>
      <c r="C66" s="42"/>
      <c r="D66" s="42"/>
      <c r="E66" s="44"/>
      <c r="F66" s="42"/>
      <c r="G66" s="42"/>
      <c r="H66" s="42"/>
      <c r="I66" s="42"/>
      <c r="J66" s="76"/>
      <c r="K66" s="42"/>
    </row>
    <row r="67" spans="1:11" ht="15.75" customHeight="1">
      <c r="A67" s="44"/>
      <c r="B67" s="88"/>
      <c r="C67" s="42"/>
      <c r="D67" s="42"/>
      <c r="E67" s="44"/>
      <c r="F67" s="42"/>
      <c r="G67" s="42"/>
      <c r="H67" s="42"/>
      <c r="I67" s="42"/>
      <c r="J67" s="76"/>
      <c r="K67" s="42"/>
    </row>
    <row r="68" spans="1:11" ht="15.75" customHeight="1">
      <c r="A68" s="44"/>
      <c r="B68" s="88"/>
      <c r="C68" s="42"/>
      <c r="D68" s="42"/>
      <c r="E68" s="44"/>
      <c r="F68" s="42"/>
      <c r="G68" s="42"/>
      <c r="H68" s="42"/>
      <c r="I68" s="42"/>
      <c r="J68" s="76"/>
      <c r="K68" s="42"/>
    </row>
    <row r="69" spans="1:11" ht="15.75" customHeight="1">
      <c r="A69" s="44"/>
      <c r="B69" s="88"/>
      <c r="C69" s="42"/>
      <c r="D69" s="42"/>
      <c r="E69" s="44"/>
      <c r="F69" s="42"/>
      <c r="G69" s="42"/>
      <c r="H69" s="42"/>
      <c r="I69" s="42"/>
      <c r="J69" s="76"/>
      <c r="K69" s="42"/>
    </row>
    <row r="70" spans="1:11" ht="15.75" customHeight="1">
      <c r="A70" s="44"/>
      <c r="B70" s="88"/>
      <c r="C70" s="42"/>
      <c r="D70" s="42"/>
      <c r="E70" s="44"/>
      <c r="F70" s="42"/>
      <c r="G70" s="42"/>
      <c r="H70" s="42"/>
      <c r="I70" s="42"/>
      <c r="J70" s="76"/>
      <c r="K70" s="42"/>
    </row>
    <row r="71" spans="1:11" ht="15.75" customHeight="1">
      <c r="A71" s="44"/>
      <c r="B71" s="88"/>
      <c r="C71" s="42"/>
      <c r="D71" s="42"/>
      <c r="E71" s="44"/>
      <c r="F71" s="42"/>
      <c r="G71" s="42"/>
      <c r="H71" s="42"/>
      <c r="I71" s="42"/>
      <c r="J71" s="76"/>
      <c r="K71" s="42"/>
    </row>
    <row r="72" spans="1:11" ht="15.75" customHeight="1">
      <c r="A72" s="44"/>
      <c r="B72" s="88"/>
      <c r="C72" s="42"/>
      <c r="D72" s="42"/>
      <c r="E72" s="44"/>
      <c r="F72" s="42"/>
      <c r="G72" s="42"/>
      <c r="H72" s="42"/>
      <c r="I72" s="42"/>
      <c r="J72" s="76"/>
      <c r="K72" s="42"/>
    </row>
    <row r="73" spans="1:11" ht="15.75" customHeight="1">
      <c r="A73" s="44"/>
      <c r="B73" s="88"/>
      <c r="C73" s="42"/>
      <c r="D73" s="42"/>
      <c r="E73" s="44"/>
      <c r="F73" s="42"/>
      <c r="G73" s="42"/>
      <c r="H73" s="42"/>
      <c r="I73" s="42"/>
      <c r="J73" s="76"/>
      <c r="K73" s="42"/>
    </row>
    <row r="74" spans="1:11" ht="15.75" customHeight="1">
      <c r="A74" s="44"/>
      <c r="B74" s="88"/>
      <c r="C74" s="42"/>
      <c r="D74" s="42"/>
      <c r="E74" s="44"/>
      <c r="F74" s="42"/>
      <c r="G74" s="42"/>
      <c r="H74" s="42"/>
      <c r="I74" s="42"/>
      <c r="J74" s="76"/>
      <c r="K74" s="42"/>
    </row>
    <row r="75" spans="1:11" ht="15.75" customHeight="1">
      <c r="A75" s="44"/>
      <c r="B75" s="88"/>
      <c r="C75" s="42"/>
      <c r="D75" s="42"/>
      <c r="E75" s="44"/>
      <c r="F75" s="42"/>
      <c r="G75" s="42"/>
      <c r="H75" s="42"/>
      <c r="I75" s="42"/>
      <c r="J75" s="76"/>
      <c r="K75" s="42"/>
    </row>
    <row r="76" spans="1:11" ht="15.75" customHeight="1">
      <c r="A76" s="44"/>
      <c r="B76" s="88"/>
      <c r="C76" s="42"/>
      <c r="D76" s="42"/>
      <c r="E76" s="44"/>
      <c r="F76" s="42"/>
      <c r="G76" s="42"/>
      <c r="H76" s="42"/>
      <c r="I76" s="42"/>
      <c r="J76" s="76"/>
      <c r="K76" s="42"/>
    </row>
    <row r="77" spans="1:11" ht="15.75" customHeight="1">
      <c r="A77" s="44"/>
      <c r="B77" s="88"/>
      <c r="C77" s="42"/>
      <c r="D77" s="42"/>
      <c r="E77" s="44"/>
      <c r="F77" s="42"/>
      <c r="G77" s="42"/>
      <c r="H77" s="42"/>
      <c r="I77" s="42"/>
      <c r="J77" s="76"/>
      <c r="K77" s="42"/>
    </row>
    <row r="78" spans="1:11" ht="15.75" customHeight="1">
      <c r="A78" s="44"/>
      <c r="B78" s="88"/>
      <c r="C78" s="42"/>
      <c r="D78" s="42"/>
      <c r="E78" s="44"/>
      <c r="F78" s="42"/>
      <c r="G78" s="42"/>
      <c r="H78" s="42"/>
      <c r="I78" s="42"/>
      <c r="J78" s="76"/>
      <c r="K78" s="42"/>
    </row>
    <row r="79" spans="1:11" ht="15.75" customHeight="1">
      <c r="A79" s="44"/>
      <c r="B79" s="88"/>
      <c r="C79" s="42"/>
      <c r="D79" s="42"/>
      <c r="E79" s="44"/>
      <c r="F79" s="42"/>
      <c r="G79" s="42"/>
      <c r="H79" s="42"/>
      <c r="I79" s="42"/>
      <c r="J79" s="76"/>
      <c r="K79" s="42"/>
    </row>
    <row r="80" spans="1:11" ht="15.75" customHeight="1">
      <c r="A80" s="44"/>
      <c r="B80" s="88"/>
      <c r="C80" s="42"/>
      <c r="D80" s="42"/>
      <c r="E80" s="44"/>
      <c r="F80" s="42"/>
      <c r="G80" s="42"/>
      <c r="H80" s="42"/>
      <c r="I80" s="42"/>
      <c r="J80" s="76"/>
      <c r="K80" s="42"/>
    </row>
    <row r="81" spans="1:11" ht="15.75" customHeight="1">
      <c r="A81" s="44"/>
      <c r="B81" s="88"/>
      <c r="C81" s="42"/>
      <c r="D81" s="42"/>
      <c r="E81" s="44"/>
      <c r="F81" s="42"/>
      <c r="G81" s="42"/>
      <c r="H81" s="42"/>
      <c r="I81" s="42"/>
      <c r="J81" s="76"/>
      <c r="K81" s="42"/>
    </row>
    <row r="82" spans="1:11" ht="15.75" customHeight="1">
      <c r="A82" s="44"/>
      <c r="B82" s="88"/>
      <c r="C82" s="42"/>
      <c r="D82" s="42"/>
      <c r="E82" s="44"/>
      <c r="F82" s="42"/>
      <c r="G82" s="42"/>
      <c r="H82" s="42"/>
      <c r="I82" s="42"/>
      <c r="J82" s="76"/>
      <c r="K82" s="42"/>
    </row>
    <row r="83" spans="1:11" ht="15.75" customHeight="1">
      <c r="A83" s="44"/>
      <c r="B83" s="88"/>
      <c r="C83" s="42"/>
      <c r="D83" s="42"/>
      <c r="E83" s="44"/>
      <c r="F83" s="42"/>
      <c r="G83" s="42"/>
      <c r="H83" s="42"/>
      <c r="I83" s="42"/>
      <c r="J83" s="76"/>
      <c r="K83" s="42"/>
    </row>
    <row r="84" spans="1:11" ht="15.75" customHeight="1">
      <c r="A84" s="44"/>
      <c r="B84" s="88"/>
      <c r="C84" s="42"/>
      <c r="D84" s="42"/>
      <c r="E84" s="44"/>
      <c r="F84" s="42"/>
      <c r="G84" s="42"/>
      <c r="H84" s="42"/>
      <c r="I84" s="42"/>
      <c r="J84" s="76"/>
      <c r="K84" s="42"/>
    </row>
    <row r="85" spans="1:11" ht="15.75" customHeight="1">
      <c r="A85" s="44"/>
      <c r="B85" s="88"/>
      <c r="C85" s="42"/>
      <c r="D85" s="42"/>
      <c r="E85" s="44"/>
      <c r="F85" s="42"/>
      <c r="G85" s="42"/>
      <c r="H85" s="42"/>
      <c r="I85" s="42"/>
      <c r="J85" s="76"/>
      <c r="K85" s="42"/>
    </row>
    <row r="86" spans="1:11" ht="15.75" customHeight="1">
      <c r="A86" s="44"/>
      <c r="B86" s="88"/>
      <c r="C86" s="42"/>
      <c r="D86" s="42"/>
      <c r="E86" s="44"/>
      <c r="F86" s="42"/>
      <c r="G86" s="42"/>
      <c r="H86" s="42"/>
      <c r="I86" s="42"/>
      <c r="J86" s="76"/>
      <c r="K86" s="42"/>
    </row>
    <row r="87" spans="1:11" ht="15.75" customHeight="1">
      <c r="A87" s="44"/>
      <c r="B87" s="88"/>
      <c r="C87" s="42"/>
      <c r="D87" s="42"/>
      <c r="E87" s="44"/>
      <c r="F87" s="42"/>
      <c r="G87" s="42"/>
      <c r="H87" s="42"/>
      <c r="I87" s="42"/>
      <c r="J87" s="76"/>
      <c r="K87" s="42"/>
    </row>
    <row r="88" spans="1:11" ht="15.75" customHeight="1">
      <c r="A88" s="44"/>
      <c r="B88" s="88"/>
      <c r="C88" s="42"/>
      <c r="D88" s="42"/>
      <c r="E88" s="44"/>
      <c r="F88" s="42"/>
      <c r="G88" s="42"/>
      <c r="H88" s="42"/>
      <c r="I88" s="42"/>
      <c r="J88" s="76"/>
      <c r="K88" s="42"/>
    </row>
    <row r="89" spans="1:11" ht="15.75" customHeight="1">
      <c r="A89" s="44"/>
      <c r="B89" s="88"/>
      <c r="C89" s="42"/>
      <c r="D89" s="42"/>
      <c r="E89" s="44"/>
      <c r="F89" s="42"/>
      <c r="G89" s="42"/>
      <c r="H89" s="42"/>
      <c r="I89" s="42"/>
      <c r="J89" s="76"/>
      <c r="K89" s="42"/>
    </row>
    <row r="90" spans="1:11" ht="15.75" customHeight="1">
      <c r="A90" s="44"/>
      <c r="B90" s="88"/>
      <c r="C90" s="42"/>
      <c r="D90" s="42"/>
      <c r="E90" s="44"/>
      <c r="F90" s="42"/>
      <c r="G90" s="42"/>
      <c r="H90" s="42"/>
      <c r="I90" s="42"/>
      <c r="J90" s="76"/>
      <c r="K90" s="42"/>
    </row>
    <row r="91" spans="1:11" ht="15.75" customHeight="1">
      <c r="A91" s="44"/>
      <c r="B91" s="88"/>
      <c r="C91" s="42"/>
      <c r="D91" s="42"/>
      <c r="E91" s="44"/>
      <c r="F91" s="42"/>
      <c r="G91" s="42"/>
      <c r="H91" s="42"/>
      <c r="I91" s="42"/>
      <c r="J91" s="76"/>
      <c r="K91" s="42"/>
    </row>
    <row r="92" spans="1:11" ht="15.75" customHeight="1">
      <c r="A92" s="44"/>
      <c r="B92" s="88"/>
      <c r="C92" s="42"/>
      <c r="D92" s="42"/>
      <c r="E92" s="44"/>
      <c r="F92" s="42"/>
      <c r="G92" s="42"/>
      <c r="H92" s="42"/>
      <c r="I92" s="42"/>
      <c r="J92" s="76"/>
      <c r="K92" s="42"/>
    </row>
    <row r="93" spans="1:11" ht="15.75" customHeight="1">
      <c r="A93" s="44"/>
      <c r="B93" s="88"/>
      <c r="C93" s="42"/>
      <c r="D93" s="42"/>
      <c r="E93" s="44"/>
      <c r="F93" s="42"/>
      <c r="G93" s="42"/>
      <c r="H93" s="42"/>
      <c r="I93" s="42"/>
      <c r="J93" s="76"/>
      <c r="K93" s="42"/>
    </row>
    <row r="94" spans="1:11" ht="15.75" customHeight="1">
      <c r="A94" s="44"/>
      <c r="B94" s="88"/>
      <c r="C94" s="42"/>
      <c r="D94" s="42"/>
      <c r="E94" s="44"/>
      <c r="F94" s="42"/>
      <c r="G94" s="42"/>
      <c r="H94" s="42"/>
      <c r="I94" s="42"/>
      <c r="J94" s="76"/>
      <c r="K94" s="42"/>
    </row>
    <row r="95" spans="1:11" ht="15.75" customHeight="1">
      <c r="A95" s="44"/>
      <c r="B95" s="88"/>
      <c r="C95" s="42"/>
      <c r="D95" s="42"/>
      <c r="E95" s="44"/>
      <c r="F95" s="42"/>
      <c r="G95" s="42"/>
      <c r="H95" s="42"/>
      <c r="I95" s="42"/>
      <c r="J95" s="76"/>
      <c r="K95" s="42"/>
    </row>
    <row r="96" spans="1:11" ht="15.75" customHeight="1">
      <c r="A96" s="44"/>
      <c r="B96" s="88"/>
      <c r="C96" s="42"/>
      <c r="D96" s="42"/>
      <c r="E96" s="44"/>
      <c r="F96" s="42"/>
      <c r="G96" s="42"/>
      <c r="H96" s="42"/>
      <c r="I96" s="42"/>
      <c r="J96" s="76"/>
      <c r="K96" s="42"/>
    </row>
    <row r="97" spans="1:11" ht="15.75" customHeight="1">
      <c r="A97" s="44"/>
      <c r="B97" s="88"/>
      <c r="C97" s="42"/>
      <c r="D97" s="42"/>
      <c r="E97" s="44"/>
      <c r="F97" s="42"/>
      <c r="G97" s="42"/>
      <c r="H97" s="42"/>
      <c r="I97" s="42"/>
      <c r="J97" s="76"/>
      <c r="K97" s="42"/>
    </row>
    <row r="98" spans="1:11" ht="15.75" customHeight="1">
      <c r="A98" s="44"/>
      <c r="B98" s="88"/>
      <c r="C98" s="42"/>
      <c r="D98" s="42"/>
      <c r="E98" s="44"/>
      <c r="F98" s="42"/>
      <c r="G98" s="42"/>
      <c r="H98" s="42"/>
      <c r="I98" s="42"/>
      <c r="J98" s="76"/>
      <c r="K98" s="42"/>
    </row>
    <row r="99" spans="1:11" ht="15.75" customHeight="1">
      <c r="A99" s="44"/>
      <c r="B99" s="88"/>
      <c r="C99" s="42"/>
      <c r="D99" s="42"/>
      <c r="E99" s="44"/>
      <c r="F99" s="42"/>
      <c r="G99" s="42"/>
      <c r="H99" s="42"/>
      <c r="I99" s="42"/>
      <c r="J99" s="76"/>
      <c r="K99" s="42"/>
    </row>
    <row r="100" spans="1:11" ht="15.75" customHeight="1">
      <c r="A100" s="44"/>
      <c r="B100" s="88"/>
      <c r="C100" s="42"/>
      <c r="D100" s="42"/>
      <c r="E100" s="44"/>
      <c r="F100" s="42"/>
      <c r="G100" s="42"/>
      <c r="H100" s="42"/>
      <c r="I100" s="42"/>
      <c r="J100" s="76"/>
      <c r="K100" s="42"/>
    </row>
    <row r="101" spans="1:11" ht="15.75" customHeight="1">
      <c r="A101" s="44"/>
      <c r="B101" s="88"/>
      <c r="C101" s="42"/>
      <c r="D101" s="42"/>
      <c r="E101" s="44"/>
      <c r="F101" s="42"/>
      <c r="G101" s="42"/>
      <c r="H101" s="42"/>
      <c r="I101" s="42"/>
      <c r="J101" s="76"/>
      <c r="K101" s="42"/>
    </row>
    <row r="102" spans="1:11" ht="15.75" customHeight="1">
      <c r="A102" s="44"/>
      <c r="B102" s="88"/>
      <c r="C102" s="42"/>
      <c r="D102" s="42"/>
      <c r="E102" s="44"/>
      <c r="F102" s="42"/>
      <c r="G102" s="42"/>
      <c r="H102" s="42"/>
      <c r="I102" s="42"/>
      <c r="J102" s="76"/>
      <c r="K102" s="42"/>
    </row>
    <row r="103" spans="1:11" ht="15.75" customHeight="1">
      <c r="A103" s="44"/>
      <c r="B103" s="88"/>
      <c r="C103" s="42"/>
      <c r="D103" s="42"/>
      <c r="E103" s="44"/>
      <c r="F103" s="42"/>
      <c r="G103" s="42"/>
      <c r="H103" s="42"/>
      <c r="I103" s="42"/>
      <c r="J103" s="76"/>
      <c r="K103" s="42"/>
    </row>
    <row r="104" spans="1:11" ht="15.75" customHeight="1">
      <c r="A104" s="44"/>
      <c r="B104" s="88"/>
      <c r="C104" s="42"/>
      <c r="D104" s="42"/>
      <c r="E104" s="44"/>
      <c r="F104" s="42"/>
      <c r="G104" s="42"/>
      <c r="H104" s="42"/>
      <c r="I104" s="42"/>
      <c r="J104" s="76"/>
      <c r="K104" s="42"/>
    </row>
    <row r="105" spans="1:11" ht="15.75" customHeight="1">
      <c r="A105" s="44"/>
      <c r="B105" s="88"/>
      <c r="C105" s="42"/>
      <c r="D105" s="42"/>
      <c r="E105" s="44"/>
      <c r="F105" s="42"/>
      <c r="G105" s="42"/>
      <c r="H105" s="42"/>
      <c r="I105" s="42"/>
      <c r="J105" s="76"/>
      <c r="K105" s="42"/>
    </row>
    <row r="106" spans="1:11" ht="15.75" customHeight="1">
      <c r="A106" s="44"/>
      <c r="B106" s="88"/>
      <c r="C106" s="42"/>
      <c r="D106" s="42"/>
      <c r="E106" s="44"/>
      <c r="F106" s="42"/>
      <c r="G106" s="42"/>
      <c r="H106" s="42"/>
      <c r="I106" s="42"/>
      <c r="J106" s="76"/>
      <c r="K106" s="42"/>
    </row>
    <row r="107" spans="1:11" ht="15.75" customHeight="1">
      <c r="A107" s="44"/>
      <c r="B107" s="88"/>
      <c r="C107" s="42"/>
      <c r="D107" s="42"/>
      <c r="E107" s="44"/>
      <c r="F107" s="42"/>
      <c r="G107" s="42"/>
      <c r="H107" s="42"/>
      <c r="I107" s="42"/>
      <c r="J107" s="76"/>
      <c r="K107" s="42"/>
    </row>
    <row r="108" spans="1:11" ht="15.75" customHeight="1">
      <c r="A108" s="44"/>
      <c r="B108" s="88"/>
      <c r="C108" s="42"/>
      <c r="D108" s="42"/>
      <c r="E108" s="44"/>
      <c r="F108" s="42"/>
      <c r="G108" s="42"/>
      <c r="H108" s="42"/>
      <c r="I108" s="42"/>
      <c r="J108" s="76"/>
      <c r="K108" s="42"/>
    </row>
    <row r="109" spans="1:11" ht="15.75" customHeight="1">
      <c r="A109" s="44"/>
      <c r="B109" s="88"/>
      <c r="C109" s="42"/>
      <c r="D109" s="42"/>
      <c r="E109" s="44"/>
      <c r="F109" s="42"/>
      <c r="G109" s="42"/>
      <c r="H109" s="42"/>
      <c r="I109" s="42"/>
      <c r="J109" s="76"/>
      <c r="K109" s="42"/>
    </row>
    <row r="110" spans="1:11" ht="15.75" customHeight="1">
      <c r="A110" s="44"/>
      <c r="B110" s="88"/>
      <c r="C110" s="42"/>
      <c r="D110" s="42"/>
      <c r="E110" s="44"/>
      <c r="F110" s="42"/>
      <c r="G110" s="42"/>
      <c r="H110" s="42"/>
      <c r="I110" s="42"/>
      <c r="J110" s="76"/>
      <c r="K110" s="42"/>
    </row>
    <row r="111" spans="1:11" ht="15.75" customHeight="1">
      <c r="A111" s="44"/>
      <c r="B111" s="88"/>
      <c r="C111" s="42"/>
      <c r="D111" s="42"/>
      <c r="E111" s="44"/>
      <c r="F111" s="42"/>
      <c r="G111" s="42"/>
      <c r="H111" s="42"/>
      <c r="I111" s="42"/>
      <c r="J111" s="76"/>
      <c r="K111" s="42"/>
    </row>
    <row r="112" spans="1:11" ht="15.75" customHeight="1">
      <c r="A112" s="44"/>
      <c r="B112" s="88"/>
      <c r="C112" s="42"/>
      <c r="D112" s="42"/>
      <c r="E112" s="44"/>
      <c r="F112" s="42"/>
      <c r="G112" s="42"/>
      <c r="H112" s="42"/>
      <c r="I112" s="42"/>
      <c r="J112" s="76"/>
      <c r="K112" s="42"/>
    </row>
    <row r="113" spans="1:11" ht="15.75" customHeight="1">
      <c r="A113" s="44"/>
      <c r="B113" s="88"/>
      <c r="C113" s="42"/>
      <c r="D113" s="42"/>
      <c r="E113" s="44"/>
      <c r="F113" s="42"/>
      <c r="G113" s="42"/>
      <c r="H113" s="42"/>
      <c r="I113" s="42"/>
      <c r="J113" s="76"/>
      <c r="K113" s="42"/>
    </row>
    <row r="114" spans="1:11" ht="15.75" customHeight="1">
      <c r="A114" s="44"/>
      <c r="B114" s="88"/>
      <c r="C114" s="42"/>
      <c r="D114" s="42"/>
      <c r="E114" s="44"/>
      <c r="F114" s="42"/>
      <c r="G114" s="42"/>
      <c r="H114" s="42"/>
      <c r="I114" s="42"/>
      <c r="J114" s="76"/>
      <c r="K114" s="42"/>
    </row>
    <row r="115" spans="1:11" ht="15.75" customHeight="1">
      <c r="A115" s="44"/>
      <c r="B115" s="88"/>
      <c r="C115" s="42"/>
      <c r="D115" s="42"/>
      <c r="E115" s="44"/>
      <c r="F115" s="42"/>
      <c r="G115" s="42"/>
      <c r="H115" s="42"/>
      <c r="I115" s="42"/>
      <c r="J115" s="76"/>
      <c r="K115" s="42"/>
    </row>
    <row r="116" spans="1:11" ht="15.75" customHeight="1">
      <c r="A116" s="44"/>
      <c r="B116" s="88"/>
      <c r="C116" s="42"/>
      <c r="D116" s="42"/>
      <c r="E116" s="44"/>
      <c r="F116" s="42"/>
      <c r="G116" s="42"/>
      <c r="H116" s="42"/>
      <c r="I116" s="42"/>
      <c r="J116" s="76"/>
      <c r="K116" s="42"/>
    </row>
    <row r="117" spans="1:11" ht="15.75" customHeight="1">
      <c r="A117" s="44"/>
      <c r="B117" s="88"/>
      <c r="C117" s="42"/>
      <c r="D117" s="42"/>
      <c r="E117" s="44"/>
      <c r="F117" s="42"/>
      <c r="G117" s="42"/>
      <c r="H117" s="42"/>
      <c r="I117" s="42"/>
      <c r="J117" s="76"/>
      <c r="K117" s="42"/>
    </row>
    <row r="118" spans="1:11" ht="15.75" customHeight="1">
      <c r="A118" s="44"/>
      <c r="B118" s="88"/>
      <c r="C118" s="42"/>
      <c r="D118" s="42"/>
      <c r="E118" s="44"/>
      <c r="F118" s="42"/>
      <c r="G118" s="42"/>
      <c r="H118" s="42"/>
      <c r="I118" s="42"/>
      <c r="J118" s="76"/>
      <c r="K118" s="42"/>
    </row>
    <row r="119" spans="1:11" ht="15.75" customHeight="1">
      <c r="A119" s="44"/>
      <c r="B119" s="88"/>
      <c r="C119" s="42"/>
      <c r="D119" s="42"/>
      <c r="E119" s="44"/>
      <c r="F119" s="42"/>
      <c r="G119" s="42"/>
      <c r="H119" s="42"/>
      <c r="I119" s="42"/>
      <c r="J119" s="76"/>
      <c r="K119" s="42"/>
    </row>
    <row r="120" spans="1:11" ht="15.75" customHeight="1">
      <c r="A120" s="44"/>
      <c r="B120" s="88"/>
      <c r="C120" s="42"/>
      <c r="D120" s="42"/>
      <c r="E120" s="44"/>
      <c r="F120" s="42"/>
      <c r="G120" s="42"/>
      <c r="H120" s="42"/>
      <c r="I120" s="42"/>
      <c r="J120" s="76"/>
      <c r="K120" s="42"/>
    </row>
    <row r="121" spans="1:11" ht="15.75" customHeight="1">
      <c r="A121" s="44"/>
      <c r="B121" s="88"/>
      <c r="C121" s="42"/>
      <c r="D121" s="42"/>
      <c r="E121" s="44"/>
      <c r="F121" s="42"/>
      <c r="G121" s="42"/>
      <c r="H121" s="42"/>
      <c r="I121" s="42"/>
      <c r="J121" s="76"/>
      <c r="K121" s="42"/>
    </row>
    <row r="122" spans="1:11" ht="15.75" customHeight="1">
      <c r="A122" s="44"/>
      <c r="B122" s="88"/>
      <c r="C122" s="42"/>
      <c r="D122" s="42"/>
      <c r="E122" s="44"/>
      <c r="F122" s="42"/>
      <c r="G122" s="42"/>
      <c r="H122" s="42"/>
      <c r="I122" s="42"/>
      <c r="J122" s="76"/>
      <c r="K122" s="42"/>
    </row>
    <row r="123" spans="1:11" ht="15.75" customHeight="1">
      <c r="A123" s="44"/>
      <c r="B123" s="88"/>
      <c r="C123" s="42"/>
      <c r="D123" s="42"/>
      <c r="E123" s="44"/>
      <c r="F123" s="42"/>
      <c r="G123" s="42"/>
      <c r="H123" s="42"/>
      <c r="I123" s="42"/>
      <c r="J123" s="76"/>
      <c r="K123" s="42"/>
    </row>
    <row r="124" spans="1:11" ht="15.75" customHeight="1">
      <c r="A124" s="44"/>
      <c r="B124" s="88"/>
      <c r="C124" s="42"/>
      <c r="D124" s="42"/>
      <c r="E124" s="44"/>
      <c r="F124" s="42"/>
      <c r="G124" s="42"/>
      <c r="H124" s="42"/>
      <c r="I124" s="42"/>
      <c r="J124" s="76"/>
      <c r="K124" s="42"/>
    </row>
    <row r="125" spans="1:11" ht="15.75" customHeight="1">
      <c r="A125" s="44"/>
      <c r="B125" s="88"/>
      <c r="C125" s="42"/>
      <c r="D125" s="42"/>
      <c r="E125" s="44"/>
      <c r="F125" s="42"/>
      <c r="G125" s="42"/>
      <c r="H125" s="42"/>
      <c r="I125" s="42"/>
      <c r="J125" s="76"/>
      <c r="K125" s="42"/>
    </row>
    <row r="126" spans="1:11" ht="15.75" customHeight="1">
      <c r="A126" s="44"/>
      <c r="B126" s="88"/>
      <c r="C126" s="42"/>
      <c r="D126" s="42"/>
      <c r="E126" s="44"/>
      <c r="F126" s="42"/>
      <c r="G126" s="42"/>
      <c r="H126" s="42"/>
      <c r="I126" s="42"/>
      <c r="J126" s="76"/>
      <c r="K126" s="42"/>
    </row>
    <row r="127" spans="1:11" ht="15.75" customHeight="1">
      <c r="A127" s="44"/>
      <c r="B127" s="88"/>
      <c r="C127" s="42"/>
      <c r="D127" s="42"/>
      <c r="E127" s="44"/>
      <c r="F127" s="42"/>
      <c r="G127" s="42"/>
      <c r="H127" s="42"/>
      <c r="I127" s="42"/>
      <c r="J127" s="76"/>
      <c r="K127" s="42"/>
    </row>
    <row r="128" spans="1:11" ht="15.75" customHeight="1">
      <c r="A128" s="44"/>
      <c r="B128" s="88"/>
      <c r="C128" s="42"/>
      <c r="D128" s="42"/>
      <c r="E128" s="44"/>
      <c r="F128" s="42"/>
      <c r="G128" s="42"/>
      <c r="H128" s="42"/>
      <c r="I128" s="42"/>
      <c r="J128" s="76"/>
      <c r="K128" s="42"/>
    </row>
    <row r="129" spans="1:11" ht="15.75" customHeight="1">
      <c r="A129" s="44"/>
      <c r="B129" s="88"/>
      <c r="C129" s="42"/>
      <c r="D129" s="42"/>
      <c r="E129" s="44"/>
      <c r="F129" s="42"/>
      <c r="G129" s="42"/>
      <c r="H129" s="42"/>
      <c r="I129" s="42"/>
      <c r="J129" s="76"/>
      <c r="K129" s="42"/>
    </row>
    <row r="130" spans="1:11" ht="15.75" customHeight="1">
      <c r="A130" s="44"/>
      <c r="B130" s="88"/>
      <c r="C130" s="42"/>
      <c r="D130" s="42"/>
      <c r="E130" s="44"/>
      <c r="F130" s="42"/>
      <c r="G130" s="42"/>
      <c r="H130" s="42"/>
      <c r="I130" s="42"/>
      <c r="J130" s="76"/>
      <c r="K130" s="42"/>
    </row>
    <row r="131" spans="1:11" ht="15.75" customHeight="1">
      <c r="A131" s="44"/>
      <c r="B131" s="88"/>
      <c r="C131" s="42"/>
      <c r="D131" s="42"/>
      <c r="E131" s="44"/>
      <c r="F131" s="42"/>
      <c r="G131" s="42"/>
      <c r="H131" s="42"/>
      <c r="I131" s="42"/>
      <c r="J131" s="76"/>
      <c r="K131" s="42"/>
    </row>
    <row r="132" spans="1:11" ht="15.75" customHeight="1">
      <c r="A132" s="44"/>
      <c r="B132" s="88"/>
      <c r="C132" s="42"/>
      <c r="D132" s="42"/>
      <c r="E132" s="44"/>
      <c r="F132" s="42"/>
      <c r="G132" s="42"/>
      <c r="H132" s="42"/>
      <c r="I132" s="42"/>
      <c r="J132" s="76"/>
      <c r="K132" s="42"/>
    </row>
    <row r="133" spans="1:11" ht="15.75" customHeight="1">
      <c r="A133" s="44"/>
      <c r="B133" s="88"/>
      <c r="C133" s="42"/>
      <c r="D133" s="42"/>
      <c r="E133" s="44"/>
      <c r="F133" s="42"/>
      <c r="G133" s="42"/>
      <c r="H133" s="42"/>
      <c r="I133" s="42"/>
      <c r="J133" s="76"/>
      <c r="K133" s="42"/>
    </row>
    <row r="134" spans="1:11" ht="15.75" customHeight="1">
      <c r="A134" s="44"/>
      <c r="B134" s="88"/>
      <c r="C134" s="42"/>
      <c r="D134" s="42"/>
      <c r="E134" s="44"/>
      <c r="F134" s="42"/>
      <c r="G134" s="42"/>
      <c r="H134" s="42"/>
      <c r="I134" s="42"/>
      <c r="J134" s="76"/>
      <c r="K134" s="42"/>
    </row>
    <row r="135" spans="1:11" ht="15.75" customHeight="1">
      <c r="A135" s="44"/>
      <c r="B135" s="88"/>
      <c r="C135" s="42"/>
      <c r="D135" s="42"/>
      <c r="E135" s="44"/>
      <c r="F135" s="42"/>
      <c r="G135" s="42"/>
      <c r="H135" s="42"/>
      <c r="I135" s="42"/>
      <c r="J135" s="76"/>
      <c r="K135" s="42"/>
    </row>
    <row r="136" spans="1:11" ht="15.75" customHeight="1">
      <c r="A136" s="44"/>
      <c r="B136" s="88"/>
      <c r="C136" s="42"/>
      <c r="D136" s="42"/>
      <c r="E136" s="44"/>
      <c r="F136" s="42"/>
      <c r="G136" s="42"/>
      <c r="H136" s="42"/>
      <c r="I136" s="42"/>
      <c r="J136" s="76"/>
      <c r="K136" s="42"/>
    </row>
    <row r="137" spans="1:11" ht="15.75" customHeight="1">
      <c r="A137" s="44"/>
      <c r="B137" s="88"/>
      <c r="C137" s="42"/>
      <c r="D137" s="42"/>
      <c r="E137" s="44"/>
      <c r="F137" s="42"/>
      <c r="G137" s="42"/>
      <c r="H137" s="42"/>
      <c r="I137" s="42"/>
      <c r="J137" s="76"/>
      <c r="K137" s="42"/>
    </row>
    <row r="138" spans="1:11" ht="15.75" customHeight="1">
      <c r="A138" s="44"/>
      <c r="B138" s="88"/>
      <c r="C138" s="42"/>
      <c r="D138" s="42"/>
      <c r="E138" s="44"/>
      <c r="F138" s="42"/>
      <c r="G138" s="42"/>
      <c r="H138" s="42"/>
      <c r="I138" s="42"/>
      <c r="J138" s="76"/>
      <c r="K138" s="42"/>
    </row>
    <row r="139" spans="1:11" ht="15.75" customHeight="1">
      <c r="A139" s="44"/>
      <c r="B139" s="88"/>
      <c r="C139" s="42"/>
      <c r="D139" s="42"/>
      <c r="E139" s="44"/>
      <c r="F139" s="42"/>
      <c r="G139" s="42"/>
      <c r="H139" s="42"/>
      <c r="I139" s="42"/>
      <c r="J139" s="76"/>
      <c r="K139" s="42"/>
    </row>
    <row r="140" spans="1:11" ht="15.75" customHeight="1">
      <c r="A140" s="44"/>
      <c r="B140" s="88"/>
      <c r="C140" s="42"/>
      <c r="D140" s="42"/>
      <c r="E140" s="44"/>
      <c r="F140" s="42"/>
      <c r="G140" s="42"/>
      <c r="H140" s="42"/>
      <c r="I140" s="42"/>
      <c r="J140" s="76"/>
      <c r="K140" s="42"/>
    </row>
    <row r="141" spans="1:11" ht="15.75" customHeight="1">
      <c r="A141" s="44"/>
      <c r="B141" s="88"/>
      <c r="C141" s="42"/>
      <c r="D141" s="42"/>
      <c r="E141" s="44"/>
      <c r="F141" s="42"/>
      <c r="G141" s="42"/>
      <c r="H141" s="42"/>
      <c r="I141" s="42"/>
      <c r="J141" s="76"/>
      <c r="K141" s="42"/>
    </row>
    <row r="142" spans="1:11" ht="15.75" customHeight="1">
      <c r="A142" s="44"/>
      <c r="B142" s="88"/>
      <c r="C142" s="42"/>
      <c r="D142" s="42"/>
      <c r="E142" s="44"/>
      <c r="F142" s="42"/>
      <c r="G142" s="42"/>
      <c r="H142" s="42"/>
      <c r="I142" s="42"/>
      <c r="J142" s="76"/>
      <c r="K142" s="42"/>
    </row>
    <row r="143" spans="1:11" ht="15.75" customHeight="1">
      <c r="A143" s="44"/>
      <c r="B143" s="88"/>
      <c r="C143" s="42"/>
      <c r="D143" s="42"/>
      <c r="E143" s="44"/>
      <c r="F143" s="42"/>
      <c r="G143" s="42"/>
      <c r="H143" s="42"/>
      <c r="I143" s="42"/>
      <c r="J143" s="76"/>
      <c r="K143" s="42"/>
    </row>
    <row r="144" spans="1:11" ht="15.75" customHeight="1">
      <c r="A144" s="44"/>
      <c r="B144" s="88"/>
      <c r="C144" s="42"/>
      <c r="D144" s="42"/>
      <c r="E144" s="44"/>
      <c r="F144" s="42"/>
      <c r="G144" s="42"/>
      <c r="H144" s="42"/>
      <c r="I144" s="42"/>
      <c r="J144" s="76"/>
      <c r="K144" s="42"/>
    </row>
    <row r="145" spans="1:11" ht="15.75" customHeight="1">
      <c r="A145" s="44"/>
      <c r="B145" s="88"/>
      <c r="C145" s="42"/>
      <c r="D145" s="42"/>
      <c r="E145" s="44"/>
      <c r="F145" s="42"/>
      <c r="G145" s="42"/>
      <c r="H145" s="42"/>
      <c r="I145" s="42"/>
      <c r="J145" s="76"/>
      <c r="K145" s="42"/>
    </row>
    <row r="146" spans="1:11" ht="15.75" customHeight="1">
      <c r="A146" s="44"/>
      <c r="B146" s="88"/>
      <c r="C146" s="42"/>
      <c r="D146" s="42"/>
      <c r="E146" s="44"/>
      <c r="F146" s="42"/>
      <c r="G146" s="42"/>
      <c r="H146" s="42"/>
      <c r="I146" s="42"/>
      <c r="J146" s="76"/>
      <c r="K146" s="42"/>
    </row>
    <row r="147" spans="1:11" ht="15.75" customHeight="1">
      <c r="A147" s="44"/>
      <c r="B147" s="88"/>
      <c r="C147" s="42"/>
      <c r="D147" s="42"/>
      <c r="E147" s="44"/>
      <c r="F147" s="42"/>
      <c r="G147" s="42"/>
      <c r="H147" s="42"/>
      <c r="I147" s="42"/>
      <c r="J147" s="76"/>
      <c r="K147" s="42"/>
    </row>
    <row r="148" spans="1:11" ht="15.75" customHeight="1">
      <c r="A148" s="44"/>
      <c r="B148" s="88"/>
      <c r="C148" s="42"/>
      <c r="D148" s="42"/>
      <c r="E148" s="44"/>
      <c r="F148" s="42"/>
      <c r="G148" s="42"/>
      <c r="H148" s="42"/>
      <c r="I148" s="42"/>
      <c r="J148" s="76"/>
      <c r="K148" s="42"/>
    </row>
    <row r="149" spans="1:11" ht="15.75" customHeight="1">
      <c r="A149" s="44"/>
      <c r="B149" s="88"/>
      <c r="C149" s="42"/>
      <c r="D149" s="42"/>
      <c r="E149" s="44"/>
      <c r="F149" s="42"/>
      <c r="G149" s="42"/>
      <c r="H149" s="42"/>
      <c r="I149" s="42"/>
      <c r="J149" s="76"/>
      <c r="K149" s="42"/>
    </row>
    <row r="150" spans="1:11" ht="15.75" customHeight="1">
      <c r="A150" s="44"/>
      <c r="B150" s="88"/>
      <c r="C150" s="42"/>
      <c r="D150" s="42"/>
      <c r="E150" s="44"/>
      <c r="F150" s="42"/>
      <c r="G150" s="42"/>
      <c r="H150" s="42"/>
      <c r="I150" s="42"/>
      <c r="J150" s="76"/>
      <c r="K150" s="42"/>
    </row>
    <row r="151" spans="1:11" ht="15.75" customHeight="1">
      <c r="A151" s="44"/>
      <c r="B151" s="88"/>
      <c r="C151" s="42"/>
      <c r="D151" s="42"/>
      <c r="E151" s="44"/>
      <c r="F151" s="42"/>
      <c r="G151" s="42"/>
      <c r="H151" s="42"/>
      <c r="I151" s="42"/>
      <c r="J151" s="76"/>
      <c r="K151" s="42"/>
    </row>
    <row r="152" spans="1:11" ht="15.75" customHeight="1">
      <c r="A152" s="44"/>
      <c r="B152" s="88"/>
      <c r="C152" s="42"/>
      <c r="D152" s="42"/>
      <c r="E152" s="44"/>
      <c r="F152" s="42"/>
      <c r="G152" s="42"/>
      <c r="H152" s="42"/>
      <c r="I152" s="42"/>
      <c r="J152" s="76"/>
      <c r="K152" s="42"/>
    </row>
    <row r="153" spans="1:11" ht="15.75" customHeight="1">
      <c r="A153" s="44"/>
      <c r="B153" s="88"/>
      <c r="C153" s="42"/>
      <c r="D153" s="42"/>
      <c r="E153" s="44"/>
      <c r="F153" s="42"/>
      <c r="G153" s="42"/>
      <c r="H153" s="42"/>
      <c r="I153" s="42"/>
      <c r="J153" s="76"/>
      <c r="K153" s="42"/>
    </row>
    <row r="154" spans="1:11" ht="15.75" customHeight="1">
      <c r="A154" s="44"/>
      <c r="B154" s="88"/>
      <c r="C154" s="42"/>
      <c r="D154" s="42"/>
      <c r="E154" s="44"/>
      <c r="F154" s="42"/>
      <c r="G154" s="42"/>
      <c r="H154" s="42"/>
      <c r="I154" s="42"/>
      <c r="J154" s="76"/>
      <c r="K154" s="42"/>
    </row>
    <row r="155" spans="1:11" ht="15.75" customHeight="1">
      <c r="A155" s="44"/>
      <c r="B155" s="88"/>
      <c r="C155" s="42"/>
      <c r="D155" s="42"/>
      <c r="E155" s="44"/>
      <c r="F155" s="42"/>
      <c r="G155" s="42"/>
      <c r="H155" s="42"/>
      <c r="I155" s="42"/>
      <c r="J155" s="76"/>
      <c r="K155" s="42"/>
    </row>
    <row r="156" spans="1:11" ht="15.75" customHeight="1">
      <c r="A156" s="44"/>
      <c r="B156" s="88"/>
      <c r="C156" s="42"/>
      <c r="D156" s="42"/>
      <c r="E156" s="44"/>
      <c r="F156" s="42"/>
      <c r="G156" s="42"/>
      <c r="H156" s="42"/>
      <c r="I156" s="42"/>
      <c r="J156" s="76"/>
      <c r="K156" s="42"/>
    </row>
    <row r="157" spans="1:11" ht="15.75" customHeight="1">
      <c r="A157" s="44"/>
      <c r="B157" s="88"/>
      <c r="C157" s="42"/>
      <c r="D157" s="42"/>
      <c r="E157" s="44"/>
      <c r="F157" s="42"/>
      <c r="G157" s="42"/>
      <c r="H157" s="42"/>
      <c r="I157" s="42"/>
      <c r="J157" s="76"/>
      <c r="K157" s="42"/>
    </row>
    <row r="158" spans="1:11" ht="15.75" customHeight="1">
      <c r="A158" s="44"/>
      <c r="B158" s="88"/>
      <c r="C158" s="42"/>
      <c r="D158" s="42"/>
      <c r="E158" s="44"/>
      <c r="F158" s="42"/>
      <c r="G158" s="42"/>
      <c r="H158" s="42"/>
      <c r="I158" s="42"/>
      <c r="J158" s="76"/>
      <c r="K158" s="42"/>
    </row>
    <row r="159" spans="1:11" ht="15.75" customHeight="1">
      <c r="A159" s="44"/>
      <c r="B159" s="88"/>
      <c r="C159" s="42"/>
      <c r="D159" s="42"/>
      <c r="E159" s="44"/>
      <c r="F159" s="42"/>
      <c r="G159" s="42"/>
      <c r="H159" s="42"/>
      <c r="I159" s="42"/>
      <c r="J159" s="76"/>
      <c r="K159" s="42"/>
    </row>
    <row r="160" spans="1:11" ht="15.75" customHeight="1">
      <c r="A160" s="44"/>
      <c r="B160" s="88"/>
      <c r="C160" s="42"/>
      <c r="D160" s="42"/>
      <c r="E160" s="44"/>
      <c r="F160" s="42"/>
      <c r="G160" s="42"/>
      <c r="H160" s="42"/>
      <c r="I160" s="42"/>
      <c r="J160" s="76"/>
      <c r="K160" s="42"/>
    </row>
    <row r="161" spans="1:11" ht="15.75" customHeight="1">
      <c r="A161" s="44"/>
      <c r="B161" s="88"/>
      <c r="C161" s="42"/>
      <c r="D161" s="42"/>
      <c r="E161" s="44"/>
      <c r="F161" s="42"/>
      <c r="G161" s="42"/>
      <c r="H161" s="42"/>
      <c r="I161" s="42"/>
      <c r="J161" s="76"/>
      <c r="K161" s="42"/>
    </row>
    <row r="162" spans="1:11" ht="15.75" customHeight="1">
      <c r="A162" s="44"/>
      <c r="B162" s="88"/>
      <c r="C162" s="42"/>
      <c r="D162" s="42"/>
      <c r="E162" s="44"/>
      <c r="F162" s="42"/>
      <c r="G162" s="42"/>
      <c r="H162" s="42"/>
      <c r="I162" s="42"/>
      <c r="J162" s="76"/>
      <c r="K162" s="42"/>
    </row>
    <row r="163" spans="1:11" ht="15.75" customHeight="1">
      <c r="A163" s="44"/>
      <c r="B163" s="88"/>
      <c r="C163" s="42"/>
      <c r="D163" s="42"/>
      <c r="E163" s="44"/>
      <c r="F163" s="42"/>
      <c r="G163" s="42"/>
      <c r="H163" s="42"/>
      <c r="I163" s="42"/>
      <c r="J163" s="76"/>
      <c r="K163" s="42"/>
    </row>
    <row r="164" spans="1:11" ht="15.75" customHeight="1">
      <c r="A164" s="44"/>
      <c r="B164" s="88"/>
      <c r="C164" s="42"/>
      <c r="D164" s="42"/>
      <c r="E164" s="44"/>
      <c r="F164" s="42"/>
      <c r="G164" s="42"/>
      <c r="H164" s="42"/>
      <c r="I164" s="42"/>
      <c r="J164" s="76"/>
      <c r="K164" s="42"/>
    </row>
    <row r="165" spans="1:11" ht="15.75" customHeight="1">
      <c r="A165" s="44"/>
      <c r="B165" s="88"/>
      <c r="C165" s="42"/>
      <c r="D165" s="42"/>
      <c r="E165" s="44"/>
      <c r="F165" s="42"/>
      <c r="G165" s="42"/>
      <c r="H165" s="42"/>
      <c r="I165" s="42"/>
      <c r="J165" s="76"/>
      <c r="K165" s="42"/>
    </row>
    <row r="166" spans="1:11" ht="15.75" customHeight="1">
      <c r="A166" s="44"/>
      <c r="B166" s="88"/>
      <c r="C166" s="42"/>
      <c r="D166" s="42"/>
      <c r="E166" s="44"/>
      <c r="F166" s="42"/>
      <c r="G166" s="42"/>
      <c r="H166" s="42"/>
      <c r="I166" s="42"/>
      <c r="J166" s="76"/>
      <c r="K166" s="42"/>
    </row>
    <row r="167" spans="1:11" ht="15.75" customHeight="1">
      <c r="A167" s="44"/>
      <c r="B167" s="88"/>
      <c r="C167" s="42"/>
      <c r="D167" s="42"/>
      <c r="E167" s="44"/>
      <c r="F167" s="42"/>
      <c r="G167" s="42"/>
      <c r="H167" s="42"/>
      <c r="I167" s="42"/>
      <c r="J167" s="76"/>
      <c r="K167" s="42"/>
    </row>
    <row r="168" spans="1:11" ht="15.75" customHeight="1">
      <c r="A168" s="44"/>
      <c r="B168" s="88"/>
      <c r="C168" s="42"/>
      <c r="D168" s="42"/>
      <c r="E168" s="44"/>
      <c r="F168" s="42"/>
      <c r="G168" s="42"/>
      <c r="H168" s="42"/>
      <c r="I168" s="42"/>
      <c r="J168" s="76"/>
      <c r="K168" s="42"/>
    </row>
    <row r="169" spans="1:11" ht="15.75" customHeight="1">
      <c r="A169" s="44"/>
      <c r="B169" s="88"/>
      <c r="C169" s="42"/>
      <c r="D169" s="42"/>
      <c r="E169" s="44"/>
      <c r="F169" s="42"/>
      <c r="G169" s="42"/>
      <c r="H169" s="42"/>
      <c r="I169" s="42"/>
      <c r="J169" s="76"/>
      <c r="K169" s="42"/>
    </row>
    <row r="170" spans="1:11" ht="15.75" customHeight="1">
      <c r="A170" s="44"/>
      <c r="B170" s="88"/>
      <c r="C170" s="42"/>
      <c r="D170" s="42"/>
      <c r="E170" s="44"/>
      <c r="F170" s="42"/>
      <c r="G170" s="42"/>
      <c r="H170" s="42"/>
      <c r="I170" s="42"/>
      <c r="J170" s="76"/>
      <c r="K170" s="42"/>
    </row>
    <row r="171" spans="1:11" ht="15.75" customHeight="1">
      <c r="A171" s="44"/>
      <c r="B171" s="88"/>
      <c r="C171" s="42"/>
      <c r="D171" s="42"/>
      <c r="E171" s="44"/>
      <c r="F171" s="42"/>
      <c r="G171" s="42"/>
      <c r="H171" s="42"/>
      <c r="I171" s="42"/>
      <c r="J171" s="76"/>
      <c r="K171" s="42"/>
    </row>
    <row r="172" spans="1:11" ht="15.75" customHeight="1">
      <c r="A172" s="44"/>
      <c r="B172" s="88"/>
      <c r="C172" s="42"/>
      <c r="D172" s="42"/>
      <c r="E172" s="44"/>
      <c r="F172" s="42"/>
      <c r="G172" s="42"/>
      <c r="H172" s="42"/>
      <c r="I172" s="42"/>
      <c r="J172" s="76"/>
      <c r="K172" s="42"/>
    </row>
    <row r="173" spans="1:11" ht="15.75" customHeight="1">
      <c r="A173" s="44"/>
      <c r="B173" s="88"/>
      <c r="C173" s="42"/>
      <c r="D173" s="42"/>
      <c r="E173" s="44"/>
      <c r="F173" s="42"/>
      <c r="G173" s="42"/>
      <c r="H173" s="42"/>
      <c r="I173" s="42"/>
      <c r="J173" s="76"/>
      <c r="K173" s="42"/>
    </row>
    <row r="174" spans="1:11" ht="15.75" customHeight="1">
      <c r="A174" s="44"/>
      <c r="B174" s="88"/>
      <c r="C174" s="42"/>
      <c r="D174" s="42"/>
      <c r="E174" s="44"/>
      <c r="F174" s="42"/>
      <c r="G174" s="42"/>
      <c r="H174" s="42"/>
      <c r="I174" s="42"/>
      <c r="J174" s="76"/>
      <c r="K174" s="42"/>
    </row>
    <row r="175" spans="1:11" ht="15.75" customHeight="1">
      <c r="A175" s="44"/>
      <c r="B175" s="88"/>
      <c r="C175" s="42"/>
      <c r="D175" s="42"/>
      <c r="E175" s="44"/>
      <c r="F175" s="42"/>
      <c r="G175" s="42"/>
      <c r="H175" s="42"/>
      <c r="I175" s="42"/>
      <c r="J175" s="76"/>
      <c r="K175" s="42"/>
    </row>
    <row r="176" spans="1:11" ht="15.75" customHeight="1">
      <c r="A176" s="44"/>
      <c r="B176" s="88"/>
      <c r="C176" s="42"/>
      <c r="D176" s="42"/>
      <c r="E176" s="44"/>
      <c r="F176" s="42"/>
      <c r="G176" s="42"/>
      <c r="H176" s="42"/>
      <c r="I176" s="42"/>
      <c r="J176" s="76"/>
      <c r="K176" s="42"/>
    </row>
    <row r="177" spans="1:11" ht="15.75" customHeight="1">
      <c r="A177" s="44"/>
      <c r="B177" s="88"/>
      <c r="C177" s="42"/>
      <c r="D177" s="42"/>
      <c r="E177" s="44"/>
      <c r="F177" s="42"/>
      <c r="G177" s="42"/>
      <c r="H177" s="42"/>
      <c r="I177" s="42"/>
      <c r="J177" s="76"/>
      <c r="K177" s="42"/>
    </row>
    <row r="178" spans="1:11" ht="15.75" customHeight="1">
      <c r="A178" s="44"/>
      <c r="B178" s="88"/>
      <c r="C178" s="42"/>
      <c r="D178" s="42"/>
      <c r="E178" s="44"/>
      <c r="F178" s="42"/>
      <c r="G178" s="42"/>
      <c r="H178" s="42"/>
      <c r="I178" s="42"/>
      <c r="J178" s="76"/>
      <c r="K178" s="42"/>
    </row>
    <row r="179" spans="1:11" ht="15.75" customHeight="1">
      <c r="A179" s="44"/>
      <c r="B179" s="88"/>
      <c r="C179" s="42"/>
      <c r="D179" s="42"/>
      <c r="E179" s="44"/>
      <c r="F179" s="42"/>
      <c r="G179" s="42"/>
      <c r="H179" s="42"/>
      <c r="I179" s="42"/>
      <c r="J179" s="76"/>
      <c r="K179" s="42"/>
    </row>
    <row r="180" spans="1:11" ht="15.75" customHeight="1">
      <c r="A180" s="44"/>
      <c r="B180" s="88"/>
      <c r="C180" s="42"/>
      <c r="D180" s="42"/>
      <c r="E180" s="44"/>
      <c r="F180" s="42"/>
      <c r="G180" s="42"/>
      <c r="H180" s="42"/>
      <c r="I180" s="42"/>
      <c r="J180" s="76"/>
      <c r="K180" s="42"/>
    </row>
    <row r="181" spans="1:11" ht="15.75" customHeight="1">
      <c r="A181" s="44"/>
      <c r="B181" s="88"/>
      <c r="C181" s="42"/>
      <c r="D181" s="42"/>
      <c r="E181" s="44"/>
      <c r="F181" s="42"/>
      <c r="G181" s="42"/>
      <c r="H181" s="42"/>
      <c r="I181" s="42"/>
      <c r="J181" s="76"/>
      <c r="K181" s="42"/>
    </row>
    <row r="182" spans="1:11" ht="15.75" customHeight="1">
      <c r="A182" s="44"/>
      <c r="B182" s="88"/>
      <c r="C182" s="42"/>
      <c r="D182" s="42"/>
      <c r="E182" s="44"/>
      <c r="F182" s="42"/>
      <c r="G182" s="42"/>
      <c r="H182" s="42"/>
      <c r="I182" s="42"/>
      <c r="J182" s="76"/>
      <c r="K182" s="42"/>
    </row>
    <row r="183" spans="1:11" ht="15.75" customHeight="1">
      <c r="A183" s="44"/>
      <c r="B183" s="88"/>
      <c r="C183" s="42"/>
      <c r="D183" s="42"/>
      <c r="E183" s="44"/>
      <c r="F183" s="42"/>
      <c r="G183" s="42"/>
      <c r="H183" s="42"/>
      <c r="I183" s="42"/>
      <c r="J183" s="76"/>
      <c r="K183" s="42"/>
    </row>
    <row r="184" spans="1:11" ht="15.75" customHeight="1">
      <c r="A184" s="44"/>
      <c r="B184" s="88"/>
      <c r="C184" s="42"/>
      <c r="D184" s="42"/>
      <c r="E184" s="44"/>
      <c r="F184" s="42"/>
      <c r="G184" s="42"/>
      <c r="H184" s="42"/>
      <c r="I184" s="42"/>
      <c r="J184" s="76"/>
      <c r="K184" s="42"/>
    </row>
    <row r="185" spans="1:11" ht="15.75" customHeight="1">
      <c r="A185" s="44"/>
      <c r="B185" s="88"/>
      <c r="C185" s="42"/>
      <c r="D185" s="42"/>
      <c r="E185" s="44"/>
      <c r="F185" s="42"/>
      <c r="G185" s="42"/>
      <c r="H185" s="42"/>
      <c r="I185" s="42"/>
      <c r="J185" s="76"/>
      <c r="K185" s="42"/>
    </row>
    <row r="186" spans="1:11" ht="15.75" customHeight="1">
      <c r="A186" s="44"/>
      <c r="B186" s="88"/>
      <c r="C186" s="42"/>
      <c r="D186" s="42"/>
      <c r="E186" s="44"/>
      <c r="F186" s="42"/>
      <c r="G186" s="42"/>
      <c r="H186" s="42"/>
      <c r="I186" s="42"/>
      <c r="J186" s="76"/>
      <c r="K186" s="42"/>
    </row>
    <row r="187" spans="1:11" ht="15.75" customHeight="1">
      <c r="A187" s="44"/>
      <c r="B187" s="88"/>
      <c r="C187" s="42"/>
      <c r="D187" s="42"/>
      <c r="E187" s="44"/>
      <c r="F187" s="42"/>
      <c r="G187" s="42"/>
      <c r="H187" s="42"/>
      <c r="I187" s="42"/>
      <c r="J187" s="76"/>
      <c r="K187" s="42"/>
    </row>
    <row r="188" spans="1:11" ht="15.75" customHeight="1">
      <c r="A188" s="44"/>
      <c r="B188" s="88"/>
      <c r="C188" s="42"/>
      <c r="D188" s="42"/>
      <c r="E188" s="44"/>
      <c r="F188" s="42"/>
      <c r="G188" s="42"/>
      <c r="H188" s="42"/>
      <c r="I188" s="42"/>
      <c r="J188" s="76"/>
      <c r="K188" s="42"/>
    </row>
    <row r="189" spans="1:11" ht="15.75" customHeight="1">
      <c r="A189" s="44"/>
      <c r="B189" s="88"/>
      <c r="C189" s="42"/>
      <c r="D189" s="42"/>
      <c r="E189" s="44"/>
      <c r="F189" s="42"/>
      <c r="G189" s="42"/>
      <c r="H189" s="42"/>
      <c r="I189" s="42"/>
      <c r="J189" s="76"/>
      <c r="K189" s="42"/>
    </row>
    <row r="190" spans="1:11" ht="15.75" customHeight="1">
      <c r="A190" s="44"/>
      <c r="B190" s="88"/>
      <c r="C190" s="42"/>
      <c r="D190" s="42"/>
      <c r="E190" s="44"/>
      <c r="F190" s="42"/>
      <c r="G190" s="42"/>
      <c r="H190" s="42"/>
      <c r="I190" s="42"/>
      <c r="J190" s="76"/>
      <c r="K190" s="42"/>
    </row>
    <row r="191" spans="1:11" ht="15.75" customHeight="1">
      <c r="A191" s="44"/>
      <c r="B191" s="88"/>
      <c r="C191" s="42"/>
      <c r="D191" s="42"/>
      <c r="E191" s="44"/>
      <c r="F191" s="42"/>
      <c r="G191" s="42"/>
      <c r="H191" s="42"/>
      <c r="I191" s="42"/>
      <c r="J191" s="76"/>
      <c r="K191" s="42"/>
    </row>
    <row r="192" spans="1:11" ht="15.75" customHeight="1">
      <c r="A192" s="44"/>
      <c r="B192" s="88"/>
      <c r="C192" s="42"/>
      <c r="D192" s="42"/>
      <c r="E192" s="44"/>
      <c r="F192" s="42"/>
      <c r="G192" s="42"/>
      <c r="H192" s="42"/>
      <c r="I192" s="42"/>
      <c r="J192" s="76"/>
      <c r="K192" s="42"/>
    </row>
    <row r="193" spans="1:11" ht="15.75" customHeight="1">
      <c r="A193" s="44"/>
      <c r="B193" s="88"/>
      <c r="C193" s="42"/>
      <c r="D193" s="42"/>
      <c r="E193" s="44"/>
      <c r="F193" s="42"/>
      <c r="G193" s="42"/>
      <c r="H193" s="42"/>
      <c r="I193" s="42"/>
      <c r="J193" s="76"/>
      <c r="K193" s="42"/>
    </row>
    <row r="194" spans="1:11" ht="15.75" customHeight="1">
      <c r="A194" s="44"/>
      <c r="B194" s="88"/>
      <c r="C194" s="42"/>
      <c r="D194" s="42"/>
      <c r="E194" s="44"/>
      <c r="F194" s="42"/>
      <c r="G194" s="42"/>
      <c r="H194" s="42"/>
      <c r="I194" s="42"/>
      <c r="J194" s="76"/>
      <c r="K194" s="42"/>
    </row>
    <row r="195" spans="1:11" ht="15.75" customHeight="1">
      <c r="A195" s="44"/>
      <c r="B195" s="88"/>
      <c r="C195" s="42"/>
      <c r="D195" s="42"/>
      <c r="E195" s="44"/>
      <c r="F195" s="42"/>
      <c r="G195" s="42"/>
      <c r="H195" s="42"/>
      <c r="I195" s="42"/>
      <c r="J195" s="76"/>
      <c r="K195" s="42"/>
    </row>
    <row r="196" spans="1:11" ht="15.75" customHeight="1">
      <c r="A196" s="44"/>
      <c r="B196" s="88"/>
      <c r="C196" s="42"/>
      <c r="D196" s="42"/>
      <c r="E196" s="44"/>
      <c r="F196" s="42"/>
      <c r="G196" s="42"/>
      <c r="H196" s="42"/>
      <c r="I196" s="42"/>
      <c r="J196" s="76"/>
      <c r="K196" s="42"/>
    </row>
    <row r="197" spans="1:11" ht="15.75" customHeight="1">
      <c r="A197" s="44"/>
      <c r="B197" s="88"/>
      <c r="C197" s="42"/>
      <c r="D197" s="42"/>
      <c r="E197" s="44"/>
      <c r="F197" s="42"/>
      <c r="G197" s="42"/>
      <c r="H197" s="42"/>
      <c r="I197" s="42"/>
      <c r="J197" s="76"/>
      <c r="K197" s="42"/>
    </row>
    <row r="198" spans="1:11" ht="15.75" customHeight="1">
      <c r="A198" s="44"/>
      <c r="B198" s="88"/>
      <c r="C198" s="42"/>
      <c r="D198" s="42"/>
      <c r="E198" s="44"/>
      <c r="F198" s="42"/>
      <c r="G198" s="42"/>
      <c r="H198" s="42"/>
      <c r="I198" s="42"/>
      <c r="J198" s="76"/>
      <c r="K198" s="42"/>
    </row>
    <row r="199" spans="1:11" ht="15.75" customHeight="1">
      <c r="A199" s="44"/>
      <c r="B199" s="88"/>
      <c r="C199" s="42"/>
      <c r="D199" s="42"/>
      <c r="E199" s="44"/>
      <c r="F199" s="42"/>
      <c r="G199" s="42"/>
      <c r="H199" s="42"/>
      <c r="I199" s="42"/>
      <c r="J199" s="76"/>
      <c r="K199" s="42"/>
    </row>
    <row r="200" spans="1:11" ht="15.75" customHeight="1">
      <c r="A200" s="44"/>
      <c r="B200" s="88"/>
      <c r="C200" s="42"/>
      <c r="D200" s="42"/>
      <c r="E200" s="44"/>
      <c r="F200" s="42"/>
      <c r="G200" s="42"/>
      <c r="H200" s="42"/>
      <c r="I200" s="42"/>
      <c r="J200" s="76"/>
      <c r="K200" s="42"/>
    </row>
    <row r="201" spans="1:11" ht="15.75" customHeight="1">
      <c r="A201" s="44"/>
      <c r="B201" s="88"/>
      <c r="C201" s="42"/>
      <c r="D201" s="42"/>
      <c r="E201" s="44"/>
      <c r="F201" s="42"/>
      <c r="G201" s="42"/>
      <c r="H201" s="42"/>
      <c r="I201" s="42"/>
      <c r="J201" s="76"/>
      <c r="K201" s="42"/>
    </row>
    <row r="202" spans="1:11" ht="15.75" customHeight="1">
      <c r="A202" s="44"/>
      <c r="B202" s="88"/>
      <c r="C202" s="42"/>
      <c r="D202" s="42"/>
      <c r="E202" s="44"/>
      <c r="F202" s="42"/>
      <c r="G202" s="42"/>
      <c r="H202" s="42"/>
      <c r="I202" s="42"/>
      <c r="J202" s="76"/>
      <c r="K202" s="42"/>
    </row>
    <row r="203" spans="1:11" ht="15.75" customHeight="1">
      <c r="A203" s="44"/>
      <c r="B203" s="88"/>
      <c r="C203" s="42"/>
      <c r="D203" s="42"/>
      <c r="E203" s="44"/>
      <c r="F203" s="42"/>
      <c r="G203" s="42"/>
      <c r="H203" s="42"/>
      <c r="I203" s="42"/>
      <c r="J203" s="76"/>
      <c r="K203" s="42"/>
    </row>
    <row r="204" spans="1:11" ht="15.75" customHeight="1">
      <c r="A204" s="44"/>
      <c r="B204" s="88"/>
      <c r="C204" s="42"/>
      <c r="D204" s="42"/>
      <c r="E204" s="44"/>
      <c r="F204" s="42"/>
      <c r="G204" s="42"/>
      <c r="H204" s="42"/>
      <c r="I204" s="42"/>
      <c r="J204" s="76"/>
      <c r="K204" s="42"/>
    </row>
    <row r="205" spans="1:11" ht="15.75" customHeight="1">
      <c r="A205" s="44"/>
      <c r="B205" s="88"/>
      <c r="C205" s="42"/>
      <c r="D205" s="42"/>
      <c r="E205" s="44"/>
      <c r="F205" s="42"/>
      <c r="G205" s="42"/>
      <c r="H205" s="42"/>
      <c r="I205" s="42"/>
      <c r="J205" s="76"/>
      <c r="K205" s="42"/>
    </row>
    <row r="206" spans="1:11" ht="15.75" customHeight="1">
      <c r="A206" s="44"/>
      <c r="B206" s="88"/>
      <c r="C206" s="42"/>
      <c r="D206" s="42"/>
      <c r="E206" s="44"/>
      <c r="F206" s="42"/>
      <c r="G206" s="42"/>
      <c r="H206" s="42"/>
      <c r="I206" s="42"/>
      <c r="J206" s="76"/>
      <c r="K206" s="42"/>
    </row>
    <row r="207" spans="1:11" ht="15.75" customHeight="1">
      <c r="A207" s="44"/>
      <c r="B207" s="88"/>
      <c r="C207" s="42"/>
      <c r="D207" s="42"/>
      <c r="E207" s="44"/>
      <c r="F207" s="42"/>
      <c r="G207" s="42"/>
      <c r="H207" s="42"/>
      <c r="I207" s="42"/>
      <c r="J207" s="76"/>
      <c r="K207" s="42"/>
    </row>
    <row r="208" spans="1:11" ht="15.75" customHeight="1">
      <c r="A208" s="44"/>
      <c r="B208" s="88"/>
      <c r="C208" s="42"/>
      <c r="D208" s="42"/>
      <c r="E208" s="44"/>
      <c r="F208" s="42"/>
      <c r="G208" s="42"/>
      <c r="H208" s="42"/>
      <c r="I208" s="42"/>
      <c r="J208" s="76"/>
      <c r="K208" s="42"/>
    </row>
    <row r="209" spans="1:11" ht="15.75" customHeight="1">
      <c r="A209" s="44"/>
      <c r="B209" s="88"/>
      <c r="C209" s="42"/>
      <c r="D209" s="42"/>
      <c r="E209" s="44"/>
      <c r="F209" s="42"/>
      <c r="G209" s="42"/>
      <c r="H209" s="42"/>
      <c r="I209" s="42"/>
      <c r="J209" s="76"/>
      <c r="K209" s="42"/>
    </row>
    <row r="210" spans="1:11" ht="15.75" customHeight="1">
      <c r="A210" s="44"/>
      <c r="B210" s="88"/>
      <c r="C210" s="42"/>
      <c r="D210" s="42"/>
      <c r="E210" s="44"/>
      <c r="F210" s="42"/>
      <c r="G210" s="42"/>
      <c r="H210" s="42"/>
      <c r="I210" s="42"/>
      <c r="J210" s="76"/>
      <c r="K210" s="42"/>
    </row>
    <row r="211" spans="1:11" ht="15.75" customHeight="1">
      <c r="A211" s="44"/>
      <c r="B211" s="88"/>
      <c r="C211" s="42"/>
      <c r="D211" s="42"/>
      <c r="E211" s="44"/>
      <c r="F211" s="42"/>
      <c r="G211" s="42"/>
      <c r="H211" s="42"/>
      <c r="I211" s="42"/>
      <c r="J211" s="76"/>
      <c r="K211" s="42"/>
    </row>
    <row r="212" spans="1:11" ht="15.75" customHeight="1">
      <c r="A212" s="44"/>
      <c r="B212" s="88"/>
      <c r="C212" s="42"/>
      <c r="D212" s="42"/>
      <c r="E212" s="44"/>
      <c r="F212" s="42"/>
      <c r="G212" s="42"/>
      <c r="H212" s="42"/>
      <c r="I212" s="42"/>
      <c r="J212" s="76"/>
      <c r="K212" s="42"/>
    </row>
    <row r="213" spans="1:11" ht="15.75" customHeight="1">
      <c r="A213" s="44"/>
      <c r="B213" s="88"/>
      <c r="C213" s="42"/>
      <c r="D213" s="42"/>
      <c r="E213" s="44"/>
      <c r="F213" s="42"/>
      <c r="G213" s="42"/>
      <c r="H213" s="42"/>
      <c r="I213" s="42"/>
      <c r="J213" s="76"/>
      <c r="K213" s="42"/>
    </row>
    <row r="214" spans="1:11" ht="15.75" customHeight="1">
      <c r="A214" s="44"/>
      <c r="B214" s="88"/>
      <c r="C214" s="42"/>
      <c r="D214" s="42"/>
      <c r="E214" s="44"/>
      <c r="F214" s="42"/>
      <c r="G214" s="42"/>
      <c r="H214" s="42"/>
      <c r="I214" s="42"/>
      <c r="J214" s="76"/>
      <c r="K214" s="42"/>
    </row>
    <row r="215" spans="1:11" ht="15.75" customHeight="1">
      <c r="A215" s="44"/>
      <c r="B215" s="88"/>
      <c r="C215" s="42"/>
      <c r="D215" s="42"/>
      <c r="E215" s="44"/>
      <c r="F215" s="42"/>
      <c r="G215" s="42"/>
      <c r="H215" s="42"/>
      <c r="I215" s="42"/>
      <c r="J215" s="76"/>
      <c r="K215" s="42"/>
    </row>
    <row r="216" spans="1:11" ht="15.75" customHeight="1">
      <c r="A216" s="44"/>
      <c r="B216" s="88"/>
      <c r="C216" s="42"/>
      <c r="D216" s="42"/>
      <c r="E216" s="44"/>
      <c r="F216" s="42"/>
      <c r="G216" s="42"/>
      <c r="H216" s="42"/>
      <c r="I216" s="42"/>
      <c r="J216" s="76"/>
      <c r="K216" s="42"/>
    </row>
    <row r="217" spans="1:11" ht="15.75" customHeight="1">
      <c r="A217" s="44"/>
      <c r="B217" s="88"/>
      <c r="C217" s="42"/>
      <c r="D217" s="42"/>
      <c r="E217" s="44"/>
      <c r="F217" s="42"/>
      <c r="G217" s="42"/>
      <c r="H217" s="42"/>
      <c r="I217" s="42"/>
      <c r="J217" s="76"/>
      <c r="K217" s="42"/>
    </row>
    <row r="218" spans="1:11" ht="15.75" customHeight="1">
      <c r="A218" s="44"/>
      <c r="B218" s="88"/>
      <c r="C218" s="42"/>
      <c r="D218" s="42"/>
      <c r="E218" s="44"/>
      <c r="F218" s="42"/>
      <c r="G218" s="42"/>
      <c r="H218" s="42"/>
      <c r="I218" s="42"/>
      <c r="J218" s="76"/>
      <c r="K218" s="42"/>
    </row>
    <row r="219" spans="1:11" ht="15.75" customHeight="1">
      <c r="A219" s="44"/>
      <c r="B219" s="88"/>
      <c r="C219" s="42"/>
      <c r="D219" s="42"/>
      <c r="E219" s="44"/>
      <c r="F219" s="42"/>
      <c r="G219" s="42"/>
      <c r="H219" s="42"/>
      <c r="I219" s="42"/>
      <c r="J219" s="76"/>
      <c r="K219" s="42"/>
    </row>
    <row r="220" spans="1:11" ht="15.75" customHeight="1">
      <c r="A220" s="44"/>
      <c r="B220" s="88"/>
      <c r="C220" s="42"/>
      <c r="D220" s="42"/>
      <c r="E220" s="44"/>
      <c r="F220" s="42"/>
      <c r="G220" s="42"/>
      <c r="H220" s="42"/>
      <c r="I220" s="42"/>
      <c r="J220" s="76"/>
      <c r="K220" s="42"/>
    </row>
    <row r="221" spans="1:11" ht="15.75" customHeight="1">
      <c r="A221" s="44"/>
      <c r="B221" s="88"/>
      <c r="C221" s="42"/>
      <c r="D221" s="42"/>
      <c r="E221" s="44"/>
      <c r="F221" s="42"/>
      <c r="G221" s="42"/>
      <c r="H221" s="42"/>
      <c r="I221" s="42"/>
      <c r="J221" s="76"/>
      <c r="K221" s="42"/>
    </row>
    <row r="222" spans="1:11" ht="15.75" customHeight="1">
      <c r="A222" s="44"/>
      <c r="B222" s="88"/>
      <c r="C222" s="42"/>
      <c r="D222" s="42"/>
      <c r="E222" s="44"/>
      <c r="F222" s="42"/>
      <c r="G222" s="42"/>
      <c r="H222" s="42"/>
      <c r="I222" s="42"/>
      <c r="J222" s="76"/>
      <c r="K222" s="42"/>
    </row>
    <row r="223" spans="1:11" ht="15.75" customHeight="1">
      <c r="A223" s="44"/>
      <c r="B223" s="88"/>
      <c r="C223" s="42"/>
      <c r="D223" s="42"/>
      <c r="E223" s="44"/>
      <c r="F223" s="42"/>
      <c r="G223" s="42"/>
      <c r="H223" s="42"/>
      <c r="I223" s="42"/>
      <c r="J223" s="76"/>
      <c r="K223" s="42"/>
    </row>
    <row r="224" spans="1:11" ht="15.75" customHeight="1">
      <c r="A224" s="44"/>
      <c r="B224" s="88"/>
      <c r="C224" s="42"/>
      <c r="D224" s="42"/>
      <c r="E224" s="44"/>
      <c r="F224" s="42"/>
      <c r="G224" s="42"/>
      <c r="H224" s="42"/>
      <c r="I224" s="42"/>
      <c r="J224" s="76"/>
      <c r="K224" s="42"/>
    </row>
    <row r="225" spans="1:11" ht="15.75" customHeight="1">
      <c r="A225" s="44"/>
      <c r="B225" s="88"/>
      <c r="C225" s="42"/>
      <c r="D225" s="42"/>
      <c r="E225" s="44"/>
      <c r="F225" s="42"/>
      <c r="G225" s="42"/>
      <c r="H225" s="42"/>
      <c r="I225" s="42"/>
      <c r="J225" s="76"/>
      <c r="K225" s="42"/>
    </row>
    <row r="226" spans="1:11" ht="15.75" customHeight="1">
      <c r="A226" s="44"/>
      <c r="B226" s="88"/>
      <c r="C226" s="42"/>
      <c r="D226" s="42"/>
      <c r="E226" s="44"/>
      <c r="F226" s="42"/>
      <c r="G226" s="42"/>
      <c r="H226" s="42"/>
      <c r="I226" s="42"/>
      <c r="J226" s="76"/>
      <c r="K226" s="42"/>
    </row>
    <row r="227" spans="1:11" ht="15.75" customHeight="1">
      <c r="A227" s="44"/>
      <c r="B227" s="88"/>
      <c r="C227" s="42"/>
      <c r="D227" s="42"/>
      <c r="E227" s="44"/>
      <c r="F227" s="42"/>
      <c r="G227" s="42"/>
      <c r="H227" s="42"/>
      <c r="I227" s="42"/>
      <c r="J227" s="76"/>
      <c r="K227" s="42"/>
    </row>
    <row r="228" spans="1:11" ht="15.75" customHeight="1">
      <c r="A228" s="44"/>
      <c r="B228" s="88"/>
      <c r="C228" s="42"/>
      <c r="D228" s="42"/>
      <c r="E228" s="44"/>
      <c r="F228" s="42"/>
      <c r="G228" s="42"/>
      <c r="H228" s="42"/>
      <c r="I228" s="42"/>
      <c r="J228" s="76"/>
      <c r="K228" s="42"/>
    </row>
    <row r="229" spans="1:11" ht="15.75" customHeight="1">
      <c r="A229" s="44"/>
      <c r="B229" s="88"/>
      <c r="C229" s="42"/>
      <c r="D229" s="42"/>
      <c r="E229" s="44"/>
      <c r="F229" s="42"/>
      <c r="G229" s="42"/>
      <c r="H229" s="42"/>
      <c r="I229" s="42"/>
      <c r="J229" s="76"/>
      <c r="K229" s="42"/>
    </row>
    <row r="230" spans="1:11" ht="15.75" customHeight="1">
      <c r="A230" s="44"/>
      <c r="B230" s="88"/>
      <c r="C230" s="42"/>
      <c r="D230" s="42"/>
      <c r="E230" s="44"/>
      <c r="F230" s="42"/>
      <c r="G230" s="42"/>
      <c r="H230" s="42"/>
      <c r="I230" s="42"/>
      <c r="J230" s="76"/>
      <c r="K230" s="42"/>
    </row>
    <row r="231" spans="1:11" ht="15.75" customHeight="1">
      <c r="A231" s="44"/>
      <c r="B231" s="88"/>
      <c r="C231" s="42"/>
      <c r="D231" s="42"/>
      <c r="E231" s="44"/>
      <c r="F231" s="42"/>
      <c r="G231" s="42"/>
      <c r="H231" s="42"/>
      <c r="I231" s="42"/>
      <c r="J231" s="76"/>
      <c r="K231" s="42"/>
    </row>
    <row r="232" spans="1:11" ht="15.75" customHeight="1">
      <c r="A232" s="44"/>
      <c r="B232" s="88"/>
      <c r="C232" s="42"/>
      <c r="D232" s="42"/>
      <c r="E232" s="44"/>
      <c r="F232" s="42"/>
      <c r="G232" s="42"/>
      <c r="H232" s="42"/>
      <c r="I232" s="42"/>
      <c r="J232" s="76"/>
      <c r="K232" s="42"/>
    </row>
    <row r="233" spans="1:11" ht="15.75" customHeight="1">
      <c r="A233" s="44"/>
      <c r="B233" s="88"/>
      <c r="C233" s="42"/>
      <c r="D233" s="42"/>
      <c r="E233" s="44"/>
      <c r="F233" s="42"/>
      <c r="G233" s="42"/>
      <c r="H233" s="42"/>
      <c r="I233" s="42"/>
      <c r="J233" s="76"/>
      <c r="K233" s="42"/>
    </row>
    <row r="234" spans="1:11" ht="15.75" customHeight="1">
      <c r="A234" s="44"/>
      <c r="B234" s="88"/>
      <c r="C234" s="42"/>
      <c r="D234" s="42"/>
      <c r="E234" s="44"/>
      <c r="F234" s="42"/>
      <c r="G234" s="42"/>
      <c r="H234" s="42"/>
      <c r="I234" s="42"/>
      <c r="J234" s="76"/>
      <c r="K234" s="42"/>
    </row>
    <row r="235" spans="1:11" ht="15.75" customHeight="1">
      <c r="A235" s="44"/>
      <c r="B235" s="88"/>
      <c r="C235" s="42"/>
      <c r="D235" s="42"/>
      <c r="E235" s="44"/>
      <c r="F235" s="42"/>
      <c r="G235" s="42"/>
      <c r="H235" s="42"/>
      <c r="I235" s="42"/>
      <c r="J235" s="76"/>
      <c r="K235" s="42"/>
    </row>
    <row r="236" spans="1:11" ht="15.75" customHeight="1">
      <c r="A236" s="44"/>
      <c r="B236" s="88"/>
      <c r="C236" s="42"/>
      <c r="D236" s="42"/>
      <c r="E236" s="44"/>
      <c r="F236" s="42"/>
      <c r="G236" s="42"/>
      <c r="H236" s="42"/>
      <c r="I236" s="42"/>
      <c r="J236" s="76"/>
      <c r="K236" s="42"/>
    </row>
    <row r="237" spans="1:11" ht="15.75" customHeight="1">
      <c r="A237" s="44"/>
      <c r="B237" s="88"/>
      <c r="C237" s="42"/>
      <c r="D237" s="42"/>
      <c r="E237" s="44"/>
      <c r="F237" s="42"/>
      <c r="G237" s="42"/>
      <c r="H237" s="42"/>
      <c r="I237" s="42"/>
      <c r="J237" s="76"/>
      <c r="K237" s="42"/>
    </row>
    <row r="238" spans="1:11" ht="15.75" customHeight="1">
      <c r="A238" s="44"/>
      <c r="B238" s="88"/>
      <c r="C238" s="42"/>
      <c r="D238" s="42"/>
      <c r="E238" s="44"/>
      <c r="F238" s="42"/>
      <c r="G238" s="42"/>
      <c r="H238" s="42"/>
      <c r="I238" s="42"/>
      <c r="J238" s="76"/>
      <c r="K238" s="42"/>
    </row>
    <row r="239" spans="1:11" ht="15.75" customHeight="1">
      <c r="A239" s="44"/>
      <c r="B239" s="88"/>
      <c r="C239" s="42"/>
      <c r="D239" s="42"/>
      <c r="E239" s="44"/>
      <c r="F239" s="42"/>
      <c r="G239" s="42"/>
      <c r="H239" s="42"/>
      <c r="I239" s="42"/>
      <c r="J239" s="76"/>
      <c r="K239" s="42"/>
    </row>
    <row r="240" spans="1:11" ht="15.75" customHeight="1">
      <c r="A240" s="44"/>
      <c r="B240" s="88"/>
      <c r="C240" s="42"/>
      <c r="D240" s="42"/>
      <c r="E240" s="44"/>
      <c r="F240" s="42"/>
      <c r="G240" s="42"/>
      <c r="H240" s="42"/>
      <c r="I240" s="42"/>
      <c r="J240" s="76"/>
      <c r="K240" s="42"/>
    </row>
    <row r="241" spans="1:11" ht="15.75" customHeight="1">
      <c r="A241" s="44"/>
      <c r="B241" s="88"/>
      <c r="C241" s="42"/>
      <c r="D241" s="42"/>
      <c r="E241" s="44"/>
      <c r="F241" s="42"/>
      <c r="G241" s="42"/>
      <c r="H241" s="42"/>
      <c r="I241" s="42"/>
      <c r="J241" s="76"/>
      <c r="K241" s="42"/>
    </row>
    <row r="242" spans="1:11" ht="15.75" customHeight="1">
      <c r="A242" s="44"/>
      <c r="B242" s="88"/>
      <c r="C242" s="42"/>
      <c r="D242" s="42"/>
      <c r="E242" s="44"/>
      <c r="F242" s="42"/>
      <c r="G242" s="42"/>
      <c r="H242" s="42"/>
      <c r="I242" s="42"/>
      <c r="J242" s="76"/>
      <c r="K242" s="42"/>
    </row>
    <row r="243" spans="1:11" ht="15.75" customHeight="1">
      <c r="A243" s="44"/>
      <c r="B243" s="88"/>
      <c r="C243" s="42"/>
      <c r="D243" s="42"/>
      <c r="E243" s="44"/>
      <c r="F243" s="42"/>
      <c r="G243" s="42"/>
      <c r="H243" s="42"/>
      <c r="I243" s="42"/>
      <c r="J243" s="76"/>
      <c r="K243" s="42"/>
    </row>
    <row r="244" spans="1:11" ht="15.75" customHeight="1">
      <c r="A244" s="44"/>
      <c r="B244" s="88"/>
      <c r="C244" s="42"/>
      <c r="D244" s="42"/>
      <c r="E244" s="44"/>
      <c r="F244" s="42"/>
      <c r="G244" s="42"/>
      <c r="H244" s="42"/>
      <c r="I244" s="42"/>
      <c r="J244" s="76"/>
      <c r="K244" s="42"/>
    </row>
    <row r="245" spans="1:11" ht="15.75" customHeight="1">
      <c r="A245" s="44"/>
      <c r="B245" s="88"/>
      <c r="C245" s="42"/>
      <c r="D245" s="42"/>
      <c r="E245" s="44"/>
      <c r="F245" s="42"/>
      <c r="G245" s="42"/>
      <c r="H245" s="42"/>
      <c r="I245" s="42"/>
      <c r="J245" s="76"/>
      <c r="K245" s="42"/>
    </row>
    <row r="246" spans="1:11" ht="15.75" customHeight="1">
      <c r="A246" s="44"/>
      <c r="B246" s="88"/>
      <c r="C246" s="42"/>
      <c r="D246" s="42"/>
      <c r="E246" s="44"/>
      <c r="F246" s="42"/>
      <c r="G246" s="42"/>
      <c r="H246" s="42"/>
      <c r="I246" s="42"/>
      <c r="J246" s="76"/>
      <c r="K246" s="42"/>
    </row>
    <row r="247" spans="1:11" ht="15.75" customHeight="1">
      <c r="A247" s="44"/>
      <c r="B247" s="88"/>
      <c r="C247" s="42"/>
      <c r="D247" s="42"/>
      <c r="E247" s="44"/>
      <c r="F247" s="42"/>
      <c r="G247" s="42"/>
      <c r="H247" s="42"/>
      <c r="I247" s="42"/>
      <c r="J247" s="76"/>
      <c r="K247" s="42"/>
    </row>
    <row r="248" spans="1:11" ht="15.75" customHeight="1">
      <c r="A248" s="44"/>
      <c r="B248" s="88"/>
      <c r="C248" s="42"/>
      <c r="D248" s="42"/>
      <c r="E248" s="44"/>
      <c r="F248" s="42"/>
      <c r="G248" s="42"/>
      <c r="H248" s="42"/>
      <c r="I248" s="42"/>
      <c r="J248" s="76"/>
      <c r="K248" s="42"/>
    </row>
    <row r="249" spans="1:11" ht="15.75" customHeight="1">
      <c r="A249" s="44"/>
      <c r="B249" s="88"/>
      <c r="C249" s="42"/>
      <c r="D249" s="42"/>
      <c r="E249" s="44"/>
      <c r="F249" s="42"/>
      <c r="G249" s="42"/>
      <c r="H249" s="42"/>
      <c r="I249" s="42"/>
      <c r="J249" s="76"/>
      <c r="K249" s="42"/>
    </row>
    <row r="250" spans="1:11" ht="15.75" customHeight="1">
      <c r="A250" s="44"/>
      <c r="B250" s="88"/>
      <c r="C250" s="42"/>
      <c r="D250" s="42"/>
      <c r="E250" s="44"/>
      <c r="F250" s="42"/>
      <c r="G250" s="42"/>
      <c r="H250" s="42"/>
      <c r="I250" s="42"/>
      <c r="J250" s="76"/>
      <c r="K250" s="42"/>
    </row>
    <row r="251" spans="1:11" ht="15.75" customHeight="1">
      <c r="A251" s="44"/>
      <c r="B251" s="88"/>
      <c r="C251" s="42"/>
      <c r="D251" s="42"/>
      <c r="E251" s="44"/>
      <c r="F251" s="42"/>
      <c r="G251" s="42"/>
      <c r="H251" s="42"/>
      <c r="I251" s="42"/>
      <c r="J251" s="76"/>
      <c r="K251" s="42"/>
    </row>
    <row r="252" spans="1:11" ht="15.75" customHeight="1">
      <c r="A252" s="44"/>
      <c r="B252" s="88"/>
      <c r="C252" s="42"/>
      <c r="D252" s="42"/>
      <c r="E252" s="44"/>
      <c r="F252" s="42"/>
      <c r="G252" s="42"/>
      <c r="H252" s="42"/>
      <c r="I252" s="42"/>
      <c r="J252" s="76"/>
      <c r="K252" s="42"/>
    </row>
    <row r="253" spans="1:11" ht="15.75" customHeight="1">
      <c r="A253" s="44"/>
      <c r="B253" s="88"/>
      <c r="C253" s="42"/>
      <c r="D253" s="42"/>
      <c r="E253" s="44"/>
      <c r="F253" s="42"/>
      <c r="G253" s="42"/>
      <c r="H253" s="42"/>
      <c r="I253" s="42"/>
      <c r="J253" s="76"/>
      <c r="K253" s="42"/>
    </row>
    <row r="254" spans="1:11" ht="15.75" customHeight="1">
      <c r="A254" s="44"/>
      <c r="B254" s="88"/>
      <c r="C254" s="42"/>
      <c r="D254" s="42"/>
      <c r="E254" s="44"/>
      <c r="F254" s="42"/>
      <c r="G254" s="42"/>
      <c r="H254" s="42"/>
      <c r="I254" s="42"/>
      <c r="J254" s="76"/>
      <c r="K254" s="42"/>
    </row>
    <row r="255" spans="1:11" ht="15.75" customHeight="1">
      <c r="A255" s="44"/>
      <c r="B255" s="88"/>
      <c r="C255" s="42"/>
      <c r="D255" s="42"/>
      <c r="E255" s="44"/>
      <c r="F255" s="42"/>
      <c r="G255" s="42"/>
      <c r="H255" s="42"/>
      <c r="I255" s="42"/>
      <c r="J255" s="76"/>
      <c r="K255" s="42"/>
    </row>
    <row r="256" spans="1:11" ht="15.75" customHeight="1">
      <c r="A256" s="44"/>
      <c r="B256" s="88"/>
      <c r="C256" s="42"/>
      <c r="D256" s="42"/>
      <c r="E256" s="44"/>
      <c r="F256" s="42"/>
      <c r="G256" s="42"/>
      <c r="H256" s="42"/>
      <c r="I256" s="42"/>
      <c r="J256" s="76"/>
      <c r="K256" s="42"/>
    </row>
    <row r="257" spans="1:11" ht="15.75" customHeight="1">
      <c r="A257" s="44"/>
      <c r="B257" s="88"/>
      <c r="C257" s="42"/>
      <c r="D257" s="42"/>
      <c r="E257" s="44"/>
      <c r="F257" s="42"/>
      <c r="G257" s="42"/>
      <c r="H257" s="42"/>
      <c r="I257" s="42"/>
      <c r="J257" s="76"/>
      <c r="K257" s="42"/>
    </row>
    <row r="258" spans="1:11" ht="15.75" customHeight="1">
      <c r="A258" s="44"/>
      <c r="B258" s="88"/>
      <c r="C258" s="42"/>
      <c r="D258" s="42"/>
      <c r="E258" s="44"/>
      <c r="F258" s="42"/>
      <c r="G258" s="42"/>
      <c r="H258" s="42"/>
      <c r="I258" s="42"/>
      <c r="J258" s="76"/>
      <c r="K258" s="42"/>
    </row>
    <row r="259" spans="1:11" ht="15.75" customHeight="1">
      <c r="A259" s="44"/>
      <c r="B259" s="88"/>
      <c r="C259" s="42"/>
      <c r="D259" s="42"/>
      <c r="E259" s="44"/>
      <c r="F259" s="42"/>
      <c r="G259" s="42"/>
      <c r="H259" s="42"/>
      <c r="I259" s="42"/>
      <c r="J259" s="76"/>
      <c r="K259" s="42"/>
    </row>
    <row r="260" spans="1:11" ht="15.75" customHeight="1">
      <c r="A260" s="44"/>
      <c r="B260" s="88"/>
      <c r="C260" s="42"/>
      <c r="D260" s="42"/>
      <c r="E260" s="44"/>
      <c r="F260" s="42"/>
      <c r="G260" s="42"/>
      <c r="H260" s="42"/>
      <c r="I260" s="42"/>
      <c r="J260" s="76"/>
      <c r="K260" s="42"/>
    </row>
    <row r="261" spans="1:11" ht="15.75" customHeight="1">
      <c r="A261" s="44"/>
      <c r="B261" s="88"/>
      <c r="C261" s="42"/>
      <c r="D261" s="42"/>
      <c r="E261" s="44"/>
      <c r="F261" s="42"/>
      <c r="G261" s="42"/>
      <c r="H261" s="42"/>
      <c r="I261" s="42"/>
      <c r="J261" s="76"/>
      <c r="K261" s="42"/>
    </row>
    <row r="262" spans="1:11" ht="15.75" customHeight="1">
      <c r="A262" s="44"/>
      <c r="B262" s="88"/>
      <c r="C262" s="42"/>
      <c r="D262" s="42"/>
      <c r="E262" s="44"/>
      <c r="F262" s="42"/>
      <c r="G262" s="42"/>
      <c r="H262" s="42"/>
      <c r="I262" s="42"/>
      <c r="J262" s="76"/>
      <c r="K262" s="42"/>
    </row>
    <row r="263" spans="1:11" ht="15.75" customHeight="1">
      <c r="A263" s="44"/>
      <c r="B263" s="88"/>
      <c r="C263" s="42"/>
      <c r="D263" s="42"/>
      <c r="E263" s="44"/>
      <c r="F263" s="42"/>
      <c r="G263" s="42"/>
      <c r="H263" s="42"/>
      <c r="I263" s="42"/>
      <c r="J263" s="76"/>
      <c r="K263" s="42"/>
    </row>
    <row r="264" spans="1:11" ht="15.75" customHeight="1">
      <c r="A264" s="44"/>
      <c r="B264" s="88"/>
      <c r="C264" s="42"/>
      <c r="D264" s="42"/>
      <c r="E264" s="44"/>
      <c r="F264" s="42"/>
      <c r="G264" s="42"/>
      <c r="H264" s="42"/>
      <c r="I264" s="42"/>
      <c r="J264" s="76"/>
      <c r="K264" s="42"/>
    </row>
    <row r="265" spans="1:11" ht="15.75" customHeight="1">
      <c r="A265" s="44"/>
      <c r="B265" s="88"/>
      <c r="C265" s="42"/>
      <c r="D265" s="42"/>
      <c r="E265" s="44"/>
      <c r="F265" s="42"/>
      <c r="G265" s="42"/>
      <c r="H265" s="42"/>
      <c r="I265" s="42"/>
      <c r="J265" s="76"/>
      <c r="K265" s="42"/>
    </row>
    <row r="266" spans="1:11" ht="15.75" customHeight="1">
      <c r="A266" s="44"/>
      <c r="B266" s="88"/>
      <c r="C266" s="42"/>
      <c r="D266" s="42"/>
      <c r="E266" s="44"/>
      <c r="F266" s="42"/>
      <c r="G266" s="42"/>
      <c r="H266" s="42"/>
      <c r="I266" s="42"/>
      <c r="J266" s="76"/>
      <c r="K266" s="42"/>
    </row>
    <row r="267" spans="1:11" ht="15.75" customHeight="1">
      <c r="A267" s="44"/>
      <c r="B267" s="88"/>
      <c r="C267" s="42"/>
      <c r="D267" s="42"/>
      <c r="E267" s="44"/>
      <c r="F267" s="42"/>
      <c r="G267" s="42"/>
      <c r="H267" s="42"/>
      <c r="I267" s="42"/>
      <c r="J267" s="76"/>
      <c r="K267" s="42"/>
    </row>
    <row r="268" spans="1:11" ht="15.75" customHeight="1">
      <c r="A268" s="44"/>
      <c r="B268" s="88"/>
      <c r="C268" s="42"/>
      <c r="D268" s="42"/>
      <c r="E268" s="44"/>
      <c r="F268" s="42"/>
      <c r="G268" s="42"/>
      <c r="H268" s="42"/>
      <c r="I268" s="42"/>
      <c r="J268" s="76"/>
      <c r="K268" s="42"/>
    </row>
    <row r="269" spans="1:11" ht="15.75" customHeight="1">
      <c r="A269" s="44"/>
      <c r="B269" s="88"/>
      <c r="C269" s="42"/>
      <c r="D269" s="42"/>
      <c r="E269" s="44"/>
      <c r="F269" s="42"/>
      <c r="G269" s="42"/>
      <c r="H269" s="42"/>
      <c r="I269" s="42"/>
      <c r="J269" s="76"/>
      <c r="K269" s="42"/>
    </row>
    <row r="270" spans="1:11" ht="15.75" customHeight="1">
      <c r="A270" s="44"/>
      <c r="B270" s="88"/>
      <c r="C270" s="42"/>
      <c r="D270" s="42"/>
      <c r="E270" s="44"/>
      <c r="F270" s="42"/>
      <c r="G270" s="42"/>
      <c r="H270" s="42"/>
      <c r="I270" s="42"/>
      <c r="J270" s="76"/>
      <c r="K270" s="42"/>
    </row>
    <row r="271" spans="1:11" ht="15.75" customHeight="1">
      <c r="A271" s="44"/>
      <c r="B271" s="88"/>
      <c r="C271" s="42"/>
      <c r="D271" s="42"/>
      <c r="E271" s="44"/>
      <c r="F271" s="42"/>
      <c r="G271" s="42"/>
      <c r="H271" s="42"/>
      <c r="I271" s="42"/>
      <c r="J271" s="76"/>
      <c r="K271" s="42"/>
    </row>
    <row r="272" spans="1:11" ht="15.75" customHeight="1">
      <c r="A272" s="44"/>
      <c r="B272" s="88"/>
      <c r="C272" s="42"/>
      <c r="D272" s="42"/>
      <c r="E272" s="44"/>
      <c r="F272" s="42"/>
      <c r="G272" s="42"/>
      <c r="H272" s="42"/>
      <c r="I272" s="42"/>
      <c r="J272" s="76"/>
      <c r="K272" s="42"/>
    </row>
    <row r="273" spans="1:11" ht="15.75" customHeight="1">
      <c r="A273" s="44"/>
      <c r="B273" s="88"/>
      <c r="C273" s="42"/>
      <c r="D273" s="42"/>
      <c r="E273" s="44"/>
      <c r="F273" s="42"/>
      <c r="G273" s="42"/>
      <c r="H273" s="42"/>
      <c r="I273" s="42"/>
      <c r="J273" s="76"/>
      <c r="K273" s="42"/>
    </row>
    <row r="274" spans="1:11" ht="15.75" customHeight="1">
      <c r="A274" s="44"/>
      <c r="B274" s="88"/>
      <c r="C274" s="42"/>
      <c r="D274" s="42"/>
      <c r="E274" s="44"/>
      <c r="F274" s="42"/>
      <c r="G274" s="42"/>
      <c r="H274" s="42"/>
      <c r="I274" s="42"/>
      <c r="J274" s="76"/>
      <c r="K274" s="42"/>
    </row>
    <row r="275" spans="1:11" ht="15.75" customHeight="1">
      <c r="A275" s="44"/>
      <c r="B275" s="88"/>
      <c r="C275" s="42"/>
      <c r="D275" s="42"/>
      <c r="E275" s="44"/>
      <c r="F275" s="42"/>
      <c r="G275" s="42"/>
      <c r="H275" s="42"/>
      <c r="I275" s="42"/>
      <c r="J275" s="76"/>
      <c r="K275" s="42"/>
    </row>
    <row r="276" spans="1:11" ht="15.75" customHeight="1">
      <c r="A276" s="44"/>
      <c r="B276" s="88"/>
      <c r="C276" s="42"/>
      <c r="D276" s="42"/>
      <c r="E276" s="44"/>
      <c r="F276" s="42"/>
      <c r="G276" s="42"/>
      <c r="H276" s="42"/>
      <c r="I276" s="42"/>
      <c r="J276" s="76"/>
      <c r="K276" s="42"/>
    </row>
    <row r="277" spans="1:11" ht="15.75" customHeight="1">
      <c r="A277" s="44"/>
      <c r="B277" s="88"/>
      <c r="C277" s="42"/>
      <c r="D277" s="42"/>
      <c r="E277" s="44"/>
      <c r="F277" s="42"/>
      <c r="G277" s="42"/>
      <c r="H277" s="42"/>
      <c r="I277" s="42"/>
      <c r="J277" s="76"/>
      <c r="K277" s="42"/>
    </row>
    <row r="278" spans="1:11" ht="15.75" customHeight="1">
      <c r="A278" s="44"/>
      <c r="B278" s="88"/>
      <c r="C278" s="42"/>
      <c r="D278" s="42"/>
      <c r="E278" s="44"/>
      <c r="F278" s="42"/>
      <c r="G278" s="42"/>
      <c r="H278" s="42"/>
      <c r="I278" s="42"/>
      <c r="J278" s="76"/>
      <c r="K278" s="42"/>
    </row>
    <row r="279" spans="1:11" ht="15.75" customHeight="1">
      <c r="A279" s="44"/>
      <c r="B279" s="88"/>
      <c r="C279" s="42"/>
      <c r="D279" s="42"/>
      <c r="E279" s="44"/>
      <c r="F279" s="42"/>
      <c r="G279" s="42"/>
      <c r="H279" s="42"/>
      <c r="I279" s="42"/>
      <c r="J279" s="76"/>
      <c r="K279" s="42"/>
    </row>
    <row r="280" spans="1:11" ht="15.75" customHeight="1">
      <c r="A280" s="44"/>
      <c r="B280" s="88"/>
      <c r="C280" s="42"/>
      <c r="D280" s="42"/>
      <c r="E280" s="44"/>
      <c r="F280" s="42"/>
      <c r="G280" s="42"/>
      <c r="H280" s="42"/>
      <c r="I280" s="42"/>
      <c r="J280" s="76"/>
      <c r="K280" s="42"/>
    </row>
    <row r="281" spans="1:11" ht="15.75" customHeight="1">
      <c r="A281" s="44"/>
      <c r="B281" s="88"/>
      <c r="C281" s="42"/>
      <c r="D281" s="42"/>
      <c r="E281" s="44"/>
      <c r="F281" s="42"/>
      <c r="G281" s="42"/>
      <c r="H281" s="42"/>
      <c r="I281" s="42"/>
      <c r="J281" s="76"/>
      <c r="K281" s="42"/>
    </row>
    <row r="282" spans="1:11" ht="15.75" customHeight="1">
      <c r="A282" s="44"/>
      <c r="B282" s="88"/>
      <c r="C282" s="42"/>
      <c r="D282" s="42"/>
      <c r="E282" s="44"/>
      <c r="F282" s="42"/>
      <c r="G282" s="42"/>
      <c r="H282" s="42"/>
      <c r="I282" s="42"/>
      <c r="J282" s="76"/>
      <c r="K282" s="42"/>
    </row>
    <row r="283" spans="1:11" ht="15.75" customHeight="1">
      <c r="A283" s="44"/>
      <c r="B283" s="88"/>
      <c r="C283" s="42"/>
      <c r="D283" s="42"/>
      <c r="E283" s="44"/>
      <c r="F283" s="42"/>
      <c r="G283" s="42"/>
      <c r="H283" s="42"/>
      <c r="I283" s="42"/>
      <c r="J283" s="76"/>
      <c r="K283" s="42"/>
    </row>
    <row r="284" spans="1:11" ht="15.75" customHeight="1">
      <c r="A284" s="44"/>
      <c r="B284" s="88"/>
      <c r="C284" s="42"/>
      <c r="D284" s="42"/>
      <c r="E284" s="44"/>
      <c r="F284" s="42"/>
      <c r="G284" s="42"/>
      <c r="H284" s="42"/>
      <c r="I284" s="42"/>
      <c r="J284" s="76"/>
      <c r="K284" s="42"/>
    </row>
    <row r="285" spans="1:11" ht="15.75" customHeight="1">
      <c r="A285" s="44"/>
      <c r="B285" s="88"/>
      <c r="C285" s="42"/>
      <c r="D285" s="42"/>
      <c r="E285" s="44"/>
      <c r="F285" s="42"/>
      <c r="G285" s="42"/>
      <c r="H285" s="42"/>
      <c r="I285" s="42"/>
      <c r="J285" s="76"/>
      <c r="K285" s="42"/>
    </row>
    <row r="286" spans="1:11" ht="15.75" customHeight="1">
      <c r="A286" s="44"/>
      <c r="B286" s="88"/>
      <c r="C286" s="42"/>
      <c r="D286" s="42"/>
      <c r="E286" s="44"/>
      <c r="F286" s="42"/>
      <c r="G286" s="42"/>
      <c r="H286" s="42"/>
      <c r="I286" s="42"/>
      <c r="J286" s="76"/>
      <c r="K286" s="42"/>
    </row>
    <row r="287" spans="1:11" ht="15.75" customHeight="1">
      <c r="A287" s="44"/>
      <c r="B287" s="88"/>
      <c r="C287" s="42"/>
      <c r="D287" s="42"/>
      <c r="E287" s="44"/>
      <c r="F287" s="42"/>
      <c r="G287" s="42"/>
      <c r="H287" s="42"/>
      <c r="I287" s="42"/>
      <c r="J287" s="76"/>
      <c r="K287" s="42"/>
    </row>
    <row r="288" spans="1:11" ht="15.75" customHeight="1">
      <c r="A288" s="44"/>
      <c r="B288" s="88"/>
      <c r="C288" s="42"/>
      <c r="D288" s="42"/>
      <c r="E288" s="44"/>
      <c r="F288" s="42"/>
      <c r="G288" s="42"/>
      <c r="H288" s="42"/>
      <c r="I288" s="42"/>
      <c r="J288" s="76"/>
      <c r="K288" s="42"/>
    </row>
    <row r="289" spans="1:11" ht="15.75" customHeight="1">
      <c r="A289" s="44"/>
      <c r="B289" s="88"/>
      <c r="C289" s="42"/>
      <c r="D289" s="42"/>
      <c r="E289" s="44"/>
      <c r="F289" s="42"/>
      <c r="G289" s="42"/>
      <c r="H289" s="42"/>
      <c r="I289" s="42"/>
      <c r="J289" s="76"/>
      <c r="K289" s="42"/>
    </row>
    <row r="290" spans="1:11" ht="15.75" customHeight="1">
      <c r="A290" s="44"/>
      <c r="B290" s="88"/>
      <c r="C290" s="42"/>
      <c r="D290" s="42"/>
      <c r="E290" s="44"/>
      <c r="F290" s="42"/>
      <c r="G290" s="42"/>
      <c r="H290" s="42"/>
      <c r="I290" s="42"/>
      <c r="J290" s="76"/>
      <c r="K290" s="42"/>
    </row>
    <row r="291" spans="1:11" ht="15.75" customHeight="1">
      <c r="A291" s="44"/>
      <c r="B291" s="88"/>
      <c r="C291" s="42"/>
      <c r="D291" s="42"/>
      <c r="E291" s="44"/>
      <c r="F291" s="42"/>
      <c r="G291" s="42"/>
      <c r="H291" s="42"/>
      <c r="I291" s="42"/>
      <c r="J291" s="76"/>
      <c r="K291" s="42"/>
    </row>
    <row r="292" spans="1:11" ht="15.75" customHeight="1">
      <c r="A292" s="44"/>
      <c r="B292" s="88"/>
      <c r="C292" s="42"/>
      <c r="D292" s="42"/>
      <c r="E292" s="44"/>
      <c r="F292" s="42"/>
      <c r="G292" s="42"/>
      <c r="H292" s="42"/>
      <c r="I292" s="42"/>
      <c r="J292" s="76"/>
      <c r="K292" s="42"/>
    </row>
    <row r="293" spans="1:11" ht="15.75" customHeight="1">
      <c r="A293" s="44"/>
      <c r="B293" s="88"/>
      <c r="C293" s="42"/>
      <c r="D293" s="42"/>
      <c r="E293" s="44"/>
      <c r="F293" s="42"/>
      <c r="G293" s="42"/>
      <c r="H293" s="42"/>
      <c r="I293" s="42"/>
      <c r="J293" s="76"/>
      <c r="K293" s="42"/>
    </row>
    <row r="294" spans="1:11" ht="15.75" customHeight="1">
      <c r="A294" s="44"/>
      <c r="B294" s="88"/>
      <c r="C294" s="42"/>
      <c r="D294" s="42"/>
      <c r="E294" s="44"/>
      <c r="F294" s="42"/>
      <c r="G294" s="42"/>
      <c r="H294" s="42"/>
      <c r="I294" s="42"/>
      <c r="J294" s="76"/>
      <c r="K294" s="42"/>
    </row>
    <row r="295" spans="1:11" ht="15.75" customHeight="1">
      <c r="A295" s="44"/>
      <c r="B295" s="88"/>
      <c r="C295" s="42"/>
      <c r="D295" s="42"/>
      <c r="E295" s="44"/>
      <c r="F295" s="42"/>
      <c r="G295" s="42"/>
      <c r="H295" s="42"/>
      <c r="I295" s="42"/>
      <c r="J295" s="76"/>
      <c r="K295" s="42"/>
    </row>
    <row r="296" spans="1:11" ht="15.75" customHeight="1">
      <c r="A296" s="44"/>
      <c r="B296" s="88"/>
      <c r="C296" s="42"/>
      <c r="D296" s="42"/>
      <c r="E296" s="44"/>
      <c r="F296" s="42"/>
      <c r="G296" s="42"/>
      <c r="H296" s="42"/>
      <c r="I296" s="42"/>
      <c r="J296" s="76"/>
      <c r="K296" s="42"/>
    </row>
    <row r="297" spans="1:11" ht="15.75" customHeight="1">
      <c r="A297" s="44"/>
      <c r="B297" s="88"/>
      <c r="C297" s="42"/>
      <c r="D297" s="42"/>
      <c r="E297" s="44"/>
      <c r="F297" s="42"/>
      <c r="G297" s="42"/>
      <c r="H297" s="42"/>
      <c r="I297" s="42"/>
      <c r="J297" s="76"/>
      <c r="K297" s="42"/>
    </row>
    <row r="298" spans="1:11" ht="15.75" customHeight="1">
      <c r="A298" s="44"/>
      <c r="B298" s="88"/>
      <c r="C298" s="42"/>
      <c r="D298" s="42"/>
      <c r="E298" s="44"/>
      <c r="F298" s="42"/>
      <c r="G298" s="42"/>
      <c r="H298" s="42"/>
      <c r="I298" s="42"/>
      <c r="J298" s="76"/>
      <c r="K298" s="42"/>
    </row>
    <row r="299" spans="1:11" ht="15.75" customHeight="1">
      <c r="A299" s="44"/>
      <c r="B299" s="88"/>
      <c r="C299" s="42"/>
      <c r="D299" s="42"/>
      <c r="E299" s="44"/>
      <c r="F299" s="42"/>
      <c r="G299" s="42"/>
      <c r="H299" s="42"/>
      <c r="I299" s="42"/>
      <c r="J299" s="76"/>
      <c r="K299" s="42"/>
    </row>
    <row r="300" spans="1:11" ht="15.75" customHeight="1">
      <c r="A300" s="44"/>
      <c r="B300" s="88"/>
      <c r="C300" s="42"/>
      <c r="D300" s="42"/>
      <c r="E300" s="44"/>
      <c r="F300" s="42"/>
      <c r="G300" s="42"/>
      <c r="H300" s="42"/>
      <c r="I300" s="42"/>
      <c r="J300" s="76"/>
      <c r="K300" s="42"/>
    </row>
    <row r="301" spans="1:11" ht="15.75" customHeight="1">
      <c r="A301" s="44"/>
      <c r="B301" s="88"/>
      <c r="C301" s="42"/>
      <c r="D301" s="42"/>
      <c r="E301" s="44"/>
      <c r="F301" s="42"/>
      <c r="G301" s="42"/>
      <c r="H301" s="42"/>
      <c r="I301" s="42"/>
      <c r="J301" s="76"/>
      <c r="K301" s="42"/>
    </row>
    <row r="302" spans="1:11" ht="15.75" customHeight="1">
      <c r="A302" s="44"/>
      <c r="B302" s="88"/>
      <c r="C302" s="42"/>
      <c r="D302" s="42"/>
      <c r="E302" s="44"/>
      <c r="F302" s="42"/>
      <c r="G302" s="42"/>
      <c r="H302" s="42"/>
      <c r="I302" s="42"/>
      <c r="J302" s="76"/>
      <c r="K302" s="42"/>
    </row>
    <row r="303" spans="1:11" ht="15.75" customHeight="1">
      <c r="A303" s="44"/>
      <c r="B303" s="88"/>
      <c r="C303" s="42"/>
      <c r="D303" s="42"/>
      <c r="E303" s="44"/>
      <c r="F303" s="42"/>
      <c r="G303" s="42"/>
      <c r="H303" s="42"/>
      <c r="I303" s="42"/>
      <c r="J303" s="76"/>
      <c r="K303" s="42"/>
    </row>
    <row r="304" spans="1:11" ht="15.75" customHeight="1">
      <c r="A304" s="44"/>
      <c r="B304" s="88"/>
      <c r="C304" s="42"/>
      <c r="D304" s="42"/>
      <c r="E304" s="44"/>
      <c r="F304" s="42"/>
      <c r="G304" s="42"/>
      <c r="H304" s="42"/>
      <c r="I304" s="42"/>
      <c r="J304" s="76"/>
      <c r="K304" s="42"/>
    </row>
    <row r="305" spans="1:11" ht="15.75" customHeight="1">
      <c r="A305" s="44"/>
      <c r="B305" s="88"/>
      <c r="C305" s="42"/>
      <c r="D305" s="42"/>
      <c r="E305" s="44"/>
      <c r="F305" s="42"/>
      <c r="G305" s="42"/>
      <c r="H305" s="42"/>
      <c r="I305" s="42"/>
      <c r="J305" s="76"/>
      <c r="K305" s="42"/>
    </row>
    <row r="306" spans="1:11" ht="15.75" customHeight="1">
      <c r="A306" s="44"/>
      <c r="B306" s="88"/>
      <c r="C306" s="42"/>
      <c r="D306" s="42"/>
      <c r="E306" s="44"/>
      <c r="F306" s="42"/>
      <c r="G306" s="42"/>
      <c r="H306" s="42"/>
      <c r="I306" s="42"/>
      <c r="J306" s="76"/>
      <c r="K306" s="42"/>
    </row>
    <row r="307" spans="1:11" ht="15.75" customHeight="1">
      <c r="A307" s="44"/>
      <c r="B307" s="88"/>
      <c r="C307" s="42"/>
      <c r="D307" s="42"/>
      <c r="E307" s="44"/>
      <c r="F307" s="42"/>
      <c r="G307" s="42"/>
      <c r="H307" s="42"/>
      <c r="I307" s="42"/>
      <c r="J307" s="76"/>
      <c r="K307" s="42"/>
    </row>
    <row r="308" spans="1:11" ht="15.75" customHeight="1">
      <c r="A308" s="44"/>
      <c r="B308" s="88"/>
      <c r="C308" s="42"/>
      <c r="D308" s="42"/>
      <c r="E308" s="44"/>
      <c r="F308" s="42"/>
      <c r="G308" s="42"/>
      <c r="H308" s="42"/>
      <c r="I308" s="42"/>
      <c r="J308" s="76"/>
      <c r="K308" s="42"/>
    </row>
    <row r="309" spans="1:11" ht="15.75" customHeight="1">
      <c r="A309" s="44"/>
      <c r="B309" s="88"/>
      <c r="C309" s="42"/>
      <c r="D309" s="42"/>
      <c r="E309" s="44"/>
      <c r="F309" s="42"/>
      <c r="G309" s="42"/>
      <c r="H309" s="42"/>
      <c r="I309" s="42"/>
      <c r="J309" s="76"/>
      <c r="K309" s="42"/>
    </row>
    <row r="310" spans="1:11" ht="15.75" customHeight="1">
      <c r="A310" s="44"/>
      <c r="B310" s="88"/>
      <c r="C310" s="42"/>
      <c r="D310" s="42"/>
      <c r="E310" s="44"/>
      <c r="F310" s="42"/>
      <c r="G310" s="42"/>
      <c r="H310" s="42"/>
      <c r="I310" s="42"/>
      <c r="J310" s="76"/>
      <c r="K310" s="42"/>
    </row>
    <row r="311" spans="1:11" ht="15.75" customHeight="1">
      <c r="A311" s="44"/>
      <c r="B311" s="88"/>
      <c r="C311" s="42"/>
      <c r="D311" s="42"/>
      <c r="E311" s="44"/>
      <c r="F311" s="42"/>
      <c r="G311" s="42"/>
      <c r="H311" s="42"/>
      <c r="I311" s="42"/>
      <c r="J311" s="76"/>
      <c r="K311" s="42"/>
    </row>
  </sheetData>
  <mergeCells count="5">
    <mergeCell ref="E1:E8"/>
    <mergeCell ref="C1:D8"/>
    <mergeCell ref="J21:J26"/>
    <mergeCell ref="K29:K48"/>
    <mergeCell ref="K21:K26"/>
  </mergeCells>
  <phoneticPr fontId="22"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364"/>
  <sheetViews>
    <sheetView tabSelected="1" topLeftCell="A174" zoomScale="85" zoomScaleNormal="85" zoomScalePageLayoutView="150" workbookViewId="0">
      <selection activeCell="M197" sqref="M197:M201"/>
    </sheetView>
  </sheetViews>
  <sheetFormatPr defaultColWidth="8.625" defaultRowHeight="15.75"/>
  <cols>
    <col min="1" max="1" width="5.375" style="134" bestFit="1" customWidth="1"/>
    <col min="2" max="3" width="6.125" style="521" bestFit="1" customWidth="1"/>
    <col min="4" max="4" width="5.625" style="146" bestFit="1" customWidth="1"/>
    <col min="5" max="5" width="13.625" style="174" bestFit="1" customWidth="1"/>
    <col min="6" max="6" width="45.5" style="169" bestFit="1" customWidth="1"/>
    <col min="7" max="8" width="20.25" style="134" bestFit="1" customWidth="1"/>
    <col min="9" max="9" width="13.75" style="140" bestFit="1" customWidth="1"/>
    <col min="10" max="10" width="16" style="140" bestFit="1" customWidth="1"/>
    <col min="11" max="11" width="13.375" style="140" bestFit="1" customWidth="1"/>
    <col min="12" max="12" width="26.875" style="139" bestFit="1" customWidth="1"/>
    <col min="13" max="13" width="67.5" style="139" customWidth="1"/>
    <col min="14" max="14" width="42.125" style="140" bestFit="1" customWidth="1"/>
    <col min="15" max="15" width="25.625" style="140" customWidth="1"/>
    <col min="16" max="16384" width="8.625" style="140"/>
  </cols>
  <sheetData>
    <row r="1" spans="1:15" ht="15.6" customHeight="1">
      <c r="B1" s="603"/>
      <c r="C1" s="603"/>
      <c r="D1" s="135"/>
      <c r="E1" s="172"/>
      <c r="F1" s="135"/>
      <c r="G1" s="912"/>
      <c r="H1" s="912"/>
      <c r="I1" s="136"/>
      <c r="J1" s="137" t="s">
        <v>1473</v>
      </c>
      <c r="K1" s="138"/>
    </row>
    <row r="2" spans="1:15" ht="16.5" customHeight="1">
      <c r="B2" s="603"/>
      <c r="C2" s="603"/>
      <c r="D2" s="135"/>
      <c r="E2" s="172"/>
      <c r="F2" s="135"/>
      <c r="G2" s="912"/>
      <c r="H2" s="912"/>
      <c r="I2" s="141" t="s">
        <v>1474</v>
      </c>
      <c r="J2" s="142">
        <f>COUNTIF(I10:I338,"Not POR")</f>
        <v>1</v>
      </c>
      <c r="K2" s="143"/>
    </row>
    <row r="3" spans="1:15" ht="16.5" customHeight="1">
      <c r="B3" s="603"/>
      <c r="C3" s="603"/>
      <c r="D3" s="135"/>
      <c r="E3" s="172"/>
      <c r="F3" s="135"/>
      <c r="G3" s="912"/>
      <c r="H3" s="912"/>
      <c r="I3" s="144" t="s">
        <v>1475</v>
      </c>
      <c r="J3" s="142">
        <f>COUNTIF(I11:I339,"CHN validation")</f>
        <v>0</v>
      </c>
      <c r="K3" s="143"/>
    </row>
    <row r="4" spans="1:15" ht="17.100000000000001" customHeight="1">
      <c r="B4" s="603"/>
      <c r="C4" s="603"/>
      <c r="D4" s="135"/>
      <c r="E4" s="172"/>
      <c r="F4" s="135"/>
      <c r="G4" s="912"/>
      <c r="H4" s="912"/>
      <c r="I4" s="145" t="s">
        <v>9</v>
      </c>
      <c r="J4" s="142">
        <f>COUNTIF(I12:I340,"New Item")</f>
        <v>0</v>
      </c>
      <c r="K4" s="143"/>
    </row>
    <row r="5" spans="1:15" ht="19.5" customHeight="1">
      <c r="A5" s="140"/>
      <c r="B5" s="603"/>
      <c r="C5" s="603"/>
      <c r="E5" s="173"/>
      <c r="F5" s="146"/>
      <c r="G5" s="912"/>
      <c r="H5" s="912"/>
      <c r="I5" s="147" t="s">
        <v>1476</v>
      </c>
      <c r="J5" s="142">
        <f>COUNTIF(I13:I341,"Pending update")</f>
        <v>0</v>
      </c>
      <c r="K5" s="148"/>
      <c r="L5" s="140"/>
      <c r="M5" s="140"/>
    </row>
    <row r="6" spans="1:15" ht="19.5" customHeight="1">
      <c r="B6" s="603"/>
      <c r="C6" s="603"/>
      <c r="D6" s="135"/>
      <c r="E6" s="172"/>
      <c r="F6" s="135"/>
      <c r="G6" s="912"/>
      <c r="H6" s="912"/>
      <c r="I6" s="149" t="s">
        <v>10</v>
      </c>
      <c r="J6" s="142">
        <f>COUNTIF(I14:I342,"Modified")</f>
        <v>1</v>
      </c>
      <c r="K6" s="143"/>
    </row>
    <row r="7" spans="1:15" ht="18.75" customHeight="1">
      <c r="B7" s="603"/>
      <c r="C7" s="603"/>
      <c r="D7" s="135"/>
      <c r="E7" s="172"/>
      <c r="F7" s="135"/>
      <c r="G7" s="912"/>
      <c r="H7" s="912"/>
      <c r="I7" s="150" t="s">
        <v>1477</v>
      </c>
      <c r="J7" s="142">
        <f>COUNTIF(I10:I338,"Ready")</f>
        <v>277</v>
      </c>
      <c r="K7" s="143"/>
    </row>
    <row r="8" spans="1:15" ht="17.25" customHeight="1" thickBot="1">
      <c r="B8" s="604"/>
      <c r="C8" s="604"/>
      <c r="D8" s="135"/>
      <c r="E8" s="172"/>
      <c r="F8" s="135"/>
      <c r="G8" s="912"/>
      <c r="H8" s="912"/>
      <c r="I8" s="170" t="s">
        <v>1478</v>
      </c>
      <c r="J8" s="151">
        <f>COUNTIF(I16:I344,"Not ready")</f>
        <v>0</v>
      </c>
      <c r="K8" s="143"/>
    </row>
    <row r="9" spans="1:15" ht="31.5">
      <c r="A9" s="323" t="s">
        <v>13</v>
      </c>
      <c r="B9" s="646" t="s">
        <v>2875</v>
      </c>
      <c r="C9" s="646" t="s">
        <v>2876</v>
      </c>
      <c r="D9" s="324" t="s">
        <v>14</v>
      </c>
      <c r="E9" s="324" t="s">
        <v>1479</v>
      </c>
      <c r="F9" s="324" t="s">
        <v>1480</v>
      </c>
      <c r="G9" s="646" t="s">
        <v>2415</v>
      </c>
      <c r="H9" s="646" t="s">
        <v>1616</v>
      </c>
      <c r="I9" s="324" t="s">
        <v>1581</v>
      </c>
      <c r="J9" s="325" t="s">
        <v>1584</v>
      </c>
      <c r="K9" s="324" t="s">
        <v>1582</v>
      </c>
      <c r="L9" s="324" t="s">
        <v>1583</v>
      </c>
      <c r="M9" s="324" t="s">
        <v>1468</v>
      </c>
      <c r="N9" s="326" t="s">
        <v>1574</v>
      </c>
    </row>
    <row r="10" spans="1:15" ht="18.75" customHeight="1">
      <c r="A10" s="327">
        <v>1</v>
      </c>
      <c r="B10" s="605"/>
      <c r="C10" s="605"/>
      <c r="D10" s="249" t="s">
        <v>1481</v>
      </c>
      <c r="E10" s="250" t="s">
        <v>26</v>
      </c>
      <c r="F10" s="250" t="s">
        <v>27</v>
      </c>
      <c r="G10" s="248" t="s">
        <v>2968</v>
      </c>
      <c r="H10" s="248" t="s">
        <v>2968</v>
      </c>
      <c r="I10" s="251" t="s">
        <v>11</v>
      </c>
      <c r="J10" s="252"/>
      <c r="K10" s="252"/>
      <c r="L10" s="253"/>
      <c r="M10" s="254"/>
      <c r="N10" s="328"/>
    </row>
    <row r="11" spans="1:15" ht="18" customHeight="1">
      <c r="A11" s="327">
        <v>2</v>
      </c>
      <c r="B11" s="605"/>
      <c r="C11" s="605"/>
      <c r="D11" s="249" t="s">
        <v>1481</v>
      </c>
      <c r="E11" s="250" t="s">
        <v>26</v>
      </c>
      <c r="F11" s="250" t="s">
        <v>29</v>
      </c>
      <c r="G11" s="248"/>
      <c r="H11" s="248"/>
      <c r="I11" s="251" t="s">
        <v>11</v>
      </c>
      <c r="J11" s="252"/>
      <c r="K11" s="252"/>
      <c r="L11" s="253"/>
      <c r="M11" s="254"/>
      <c r="N11" s="328"/>
    </row>
    <row r="12" spans="1:15" s="152" customFormat="1" ht="17.25" customHeight="1">
      <c r="A12" s="327">
        <v>3</v>
      </c>
      <c r="B12" s="605"/>
      <c r="C12" s="605"/>
      <c r="D12" s="249" t="s">
        <v>1481</v>
      </c>
      <c r="E12" s="250" t="s">
        <v>31</v>
      </c>
      <c r="F12" s="255" t="s">
        <v>32</v>
      </c>
      <c r="G12" s="256"/>
      <c r="H12" s="256"/>
      <c r="I12" s="251" t="s">
        <v>11</v>
      </c>
      <c r="J12" s="257"/>
      <c r="K12" s="257"/>
      <c r="L12" s="258" t="s">
        <v>1482</v>
      </c>
      <c r="M12" s="259"/>
      <c r="N12" s="329"/>
    </row>
    <row r="13" spans="1:15" ht="17.25" customHeight="1">
      <c r="A13" s="327">
        <v>4</v>
      </c>
      <c r="B13" s="605"/>
      <c r="C13" s="605"/>
      <c r="D13" s="249" t="s">
        <v>1481</v>
      </c>
      <c r="E13" s="250" t="s">
        <v>24</v>
      </c>
      <c r="F13" s="255" t="s">
        <v>1483</v>
      </c>
      <c r="G13" s="248"/>
      <c r="H13" s="248"/>
      <c r="I13" s="251" t="s">
        <v>11</v>
      </c>
      <c r="J13" s="252"/>
      <c r="K13" s="252"/>
      <c r="L13" s="261"/>
      <c r="M13" s="262" t="s">
        <v>1968</v>
      </c>
      <c r="N13" s="328"/>
    </row>
    <row r="14" spans="1:15" ht="17.100000000000001" customHeight="1">
      <c r="A14" s="327">
        <v>5</v>
      </c>
      <c r="B14" s="605"/>
      <c r="C14" s="605"/>
      <c r="D14" s="249" t="s">
        <v>1481</v>
      </c>
      <c r="E14" s="250" t="s">
        <v>24</v>
      </c>
      <c r="F14" s="255" t="s">
        <v>1238</v>
      </c>
      <c r="G14" s="248"/>
      <c r="H14" s="248"/>
      <c r="I14" s="251" t="s">
        <v>11</v>
      </c>
      <c r="J14" s="252"/>
      <c r="K14" s="252" t="s">
        <v>1484</v>
      </c>
      <c r="L14" s="253"/>
      <c r="M14" s="262" t="s">
        <v>1572</v>
      </c>
      <c r="N14" s="328"/>
    </row>
    <row r="15" spans="1:15" ht="17.100000000000001" customHeight="1">
      <c r="A15" s="327">
        <v>6</v>
      </c>
      <c r="B15" s="605"/>
      <c r="C15" s="605"/>
      <c r="D15" s="249" t="s">
        <v>1481</v>
      </c>
      <c r="E15" s="250" t="s">
        <v>24</v>
      </c>
      <c r="F15" s="255" t="s">
        <v>1485</v>
      </c>
      <c r="G15" s="248"/>
      <c r="H15" s="248"/>
      <c r="I15" s="251" t="s">
        <v>11</v>
      </c>
      <c r="J15" s="252"/>
      <c r="K15" s="248"/>
      <c r="L15" s="252"/>
      <c r="M15" s="262"/>
      <c r="N15" s="328"/>
      <c r="O15" s="153"/>
    </row>
    <row r="16" spans="1:15" ht="17.100000000000001" customHeight="1">
      <c r="A16" s="327">
        <v>7</v>
      </c>
      <c r="B16" s="605"/>
      <c r="C16" s="605"/>
      <c r="D16" s="249" t="s">
        <v>1481</v>
      </c>
      <c r="E16" s="250" t="s">
        <v>207</v>
      </c>
      <c r="F16" s="255" t="s">
        <v>208</v>
      </c>
      <c r="G16" s="248" t="s">
        <v>1486</v>
      </c>
      <c r="H16" s="248" t="s">
        <v>1486</v>
      </c>
      <c r="I16" s="251" t="s">
        <v>11</v>
      </c>
      <c r="J16" s="252"/>
      <c r="K16" s="252"/>
      <c r="L16" s="253"/>
      <c r="M16" s="262" t="s">
        <v>1487</v>
      </c>
      <c r="N16" s="328"/>
      <c r="O16" s="153"/>
    </row>
    <row r="17" spans="1:15" ht="17.100000000000001" customHeight="1">
      <c r="A17" s="327">
        <v>8</v>
      </c>
      <c r="B17" s="605"/>
      <c r="C17" s="605"/>
      <c r="D17" s="249" t="s">
        <v>1481</v>
      </c>
      <c r="E17" s="250" t="s">
        <v>207</v>
      </c>
      <c r="F17" s="255" t="s">
        <v>210</v>
      </c>
      <c r="G17" s="248" t="s">
        <v>211</v>
      </c>
      <c r="H17" s="248" t="s">
        <v>211</v>
      </c>
      <c r="I17" s="251" t="s">
        <v>11</v>
      </c>
      <c r="J17" s="252"/>
      <c r="K17" s="252"/>
      <c r="L17" s="253"/>
      <c r="M17" s="262" t="s">
        <v>1488</v>
      </c>
      <c r="N17" s="328"/>
      <c r="O17" s="153"/>
    </row>
    <row r="18" spans="1:15" ht="17.100000000000001" customHeight="1">
      <c r="A18" s="327">
        <v>9</v>
      </c>
      <c r="B18" s="605"/>
      <c r="C18" s="605"/>
      <c r="D18" s="249" t="s">
        <v>1481</v>
      </c>
      <c r="E18" s="250" t="s">
        <v>207</v>
      </c>
      <c r="F18" s="263" t="s">
        <v>1391</v>
      </c>
      <c r="G18" s="784" t="s">
        <v>1847</v>
      </c>
      <c r="H18" s="784" t="s">
        <v>3507</v>
      </c>
      <c r="I18" s="251" t="s">
        <v>11</v>
      </c>
      <c r="J18" s="252"/>
      <c r="K18" s="252"/>
      <c r="L18" s="253"/>
      <c r="M18" s="788" t="s">
        <v>3512</v>
      </c>
      <c r="N18" s="328"/>
      <c r="O18" s="153"/>
    </row>
    <row r="19" spans="1:15" ht="18" customHeight="1">
      <c r="A19" s="327">
        <v>10</v>
      </c>
      <c r="B19" s="605"/>
      <c r="C19" s="605"/>
      <c r="D19" s="249" t="s">
        <v>1481</v>
      </c>
      <c r="E19" s="250" t="s">
        <v>207</v>
      </c>
      <c r="F19" s="255" t="s">
        <v>214</v>
      </c>
      <c r="G19" s="264" t="s">
        <v>1489</v>
      </c>
      <c r="H19" s="264" t="s">
        <v>1489</v>
      </c>
      <c r="I19" s="251" t="s">
        <v>11</v>
      </c>
      <c r="J19" s="252"/>
      <c r="K19" s="252"/>
      <c r="L19" s="253"/>
      <c r="M19" s="262" t="s">
        <v>1490</v>
      </c>
      <c r="N19" s="328"/>
      <c r="O19" s="153"/>
    </row>
    <row r="20" spans="1:15" ht="18" customHeight="1">
      <c r="A20" s="327">
        <v>11</v>
      </c>
      <c r="B20" s="605"/>
      <c r="C20" s="605"/>
      <c r="D20" s="249" t="s">
        <v>1481</v>
      </c>
      <c r="E20" s="250" t="s">
        <v>207</v>
      </c>
      <c r="F20" s="255" t="s">
        <v>216</v>
      </c>
      <c r="G20" s="248" t="s">
        <v>1491</v>
      </c>
      <c r="H20" s="248" t="s">
        <v>1491</v>
      </c>
      <c r="I20" s="251" t="s">
        <v>11</v>
      </c>
      <c r="J20" s="252"/>
      <c r="K20" s="252"/>
      <c r="L20" s="253"/>
      <c r="M20" s="262"/>
      <c r="N20" s="328"/>
      <c r="O20" s="153"/>
    </row>
    <row r="21" spans="1:15" ht="18" customHeight="1">
      <c r="A21" s="327">
        <v>12</v>
      </c>
      <c r="B21" s="605"/>
      <c r="C21" s="605"/>
      <c r="D21" s="249" t="s">
        <v>1481</v>
      </c>
      <c r="E21" s="250" t="s">
        <v>207</v>
      </c>
      <c r="F21" s="255" t="s">
        <v>217</v>
      </c>
      <c r="G21" s="248" t="s">
        <v>1491</v>
      </c>
      <c r="H21" s="248" t="s">
        <v>1491</v>
      </c>
      <c r="I21" s="251" t="s">
        <v>11</v>
      </c>
      <c r="J21" s="252"/>
      <c r="K21" s="252"/>
      <c r="L21" s="253"/>
      <c r="M21" s="262"/>
      <c r="N21" s="328"/>
      <c r="O21" s="153"/>
    </row>
    <row r="22" spans="1:15" ht="18" customHeight="1">
      <c r="A22" s="327">
        <v>13</v>
      </c>
      <c r="B22" s="605"/>
      <c r="C22" s="605"/>
      <c r="D22" s="249" t="s">
        <v>1481</v>
      </c>
      <c r="E22" s="250" t="s">
        <v>207</v>
      </c>
      <c r="F22" s="255" t="s">
        <v>218</v>
      </c>
      <c r="G22" s="248" t="s">
        <v>1491</v>
      </c>
      <c r="H22" s="248" t="s">
        <v>1491</v>
      </c>
      <c r="I22" s="251" t="s">
        <v>11</v>
      </c>
      <c r="J22" s="252"/>
      <c r="K22" s="252"/>
      <c r="L22" s="253"/>
      <c r="M22" s="262"/>
      <c r="N22" s="328"/>
      <c r="O22" s="153"/>
    </row>
    <row r="23" spans="1:15" ht="18" customHeight="1">
      <c r="A23" s="327">
        <v>14</v>
      </c>
      <c r="B23" s="605"/>
      <c r="C23" s="605"/>
      <c r="D23" s="249" t="s">
        <v>1481</v>
      </c>
      <c r="E23" s="250" t="s">
        <v>207</v>
      </c>
      <c r="F23" s="255" t="s">
        <v>219</v>
      </c>
      <c r="G23" s="248" t="s">
        <v>1491</v>
      </c>
      <c r="H23" s="248" t="s">
        <v>1491</v>
      </c>
      <c r="I23" s="251" t="s">
        <v>3522</v>
      </c>
      <c r="J23" s="252"/>
      <c r="K23" s="252"/>
      <c r="L23" s="253"/>
      <c r="M23" s="262"/>
      <c r="N23" s="328"/>
      <c r="O23" s="153"/>
    </row>
    <row r="24" spans="1:15" ht="18" customHeight="1">
      <c r="A24" s="327">
        <v>15</v>
      </c>
      <c r="B24" s="605"/>
      <c r="C24" s="605"/>
      <c r="D24" s="249" t="s">
        <v>1481</v>
      </c>
      <c r="E24" s="250" t="s">
        <v>207</v>
      </c>
      <c r="F24" s="255" t="s">
        <v>220</v>
      </c>
      <c r="G24" s="248" t="s">
        <v>1491</v>
      </c>
      <c r="H24" s="248" t="s">
        <v>1491</v>
      </c>
      <c r="I24" s="251" t="s">
        <v>11</v>
      </c>
      <c r="J24" s="252"/>
      <c r="K24" s="252"/>
      <c r="L24" s="253"/>
      <c r="M24" s="262"/>
      <c r="N24" s="328"/>
      <c r="O24" s="153"/>
    </row>
    <row r="25" spans="1:15" ht="18" customHeight="1">
      <c r="A25" s="327">
        <v>16</v>
      </c>
      <c r="B25" s="605"/>
      <c r="C25" s="605"/>
      <c r="D25" s="249" t="s">
        <v>1481</v>
      </c>
      <c r="E25" s="250" t="s">
        <v>207</v>
      </c>
      <c r="F25" s="265" t="s">
        <v>2027</v>
      </c>
      <c r="G25" s="266"/>
      <c r="H25" s="266"/>
      <c r="I25" s="251" t="s">
        <v>11</v>
      </c>
      <c r="J25" s="252"/>
      <c r="K25" s="252"/>
      <c r="L25" s="253"/>
      <c r="M25" s="262"/>
      <c r="N25" s="330" t="s">
        <v>2017</v>
      </c>
      <c r="O25" s="153"/>
    </row>
    <row r="26" spans="1:15" s="545" customFormat="1" ht="16.5" customHeight="1">
      <c r="A26" s="327">
        <v>17</v>
      </c>
      <c r="B26" s="606" t="s">
        <v>23</v>
      </c>
      <c r="C26" s="606" t="s">
        <v>23</v>
      </c>
      <c r="D26" s="249" t="s">
        <v>1481</v>
      </c>
      <c r="E26" s="682" t="s">
        <v>207</v>
      </c>
      <c r="F26" s="681" t="s">
        <v>2933</v>
      </c>
      <c r="G26" s="609" t="s">
        <v>1491</v>
      </c>
      <c r="H26" s="609" t="s">
        <v>1491</v>
      </c>
      <c r="I26" s="251" t="s">
        <v>11</v>
      </c>
      <c r="J26" s="611"/>
      <c r="K26" s="684"/>
      <c r="L26" s="611"/>
      <c r="M26" s="683" t="s">
        <v>2908</v>
      </c>
      <c r="N26" s="677" t="s">
        <v>2930</v>
      </c>
    </row>
    <row r="27" spans="1:15" s="545" customFormat="1" ht="16.5" customHeight="1">
      <c r="A27" s="327">
        <v>18</v>
      </c>
      <c r="B27" s="606" t="s">
        <v>23</v>
      </c>
      <c r="C27" s="605" t="s">
        <v>2877</v>
      </c>
      <c r="D27" s="249" t="s">
        <v>1481</v>
      </c>
      <c r="E27" s="682" t="s">
        <v>207</v>
      </c>
      <c r="F27" s="681" t="s">
        <v>2900</v>
      </c>
      <c r="G27" s="605" t="s">
        <v>2877</v>
      </c>
      <c r="H27" s="609" t="s">
        <v>1491</v>
      </c>
      <c r="I27" s="251" t="s">
        <v>11</v>
      </c>
      <c r="J27" s="611"/>
      <c r="K27" s="684"/>
      <c r="L27" s="611"/>
      <c r="M27" s="683" t="s">
        <v>2910</v>
      </c>
      <c r="N27" s="677" t="s">
        <v>2548</v>
      </c>
    </row>
    <row r="28" spans="1:15" s="545" customFormat="1" ht="16.5" customHeight="1">
      <c r="A28" s="327">
        <v>19</v>
      </c>
      <c r="B28" s="606" t="s">
        <v>23</v>
      </c>
      <c r="C28" s="605" t="s">
        <v>2877</v>
      </c>
      <c r="D28" s="249" t="s">
        <v>1481</v>
      </c>
      <c r="E28" s="682" t="s">
        <v>207</v>
      </c>
      <c r="F28" s="681" t="s">
        <v>2901</v>
      </c>
      <c r="G28" s="605" t="s">
        <v>2877</v>
      </c>
      <c r="H28" s="693" t="s">
        <v>2961</v>
      </c>
      <c r="I28" s="251" t="s">
        <v>11</v>
      </c>
      <c r="J28" s="611"/>
      <c r="K28" s="684"/>
      <c r="L28" s="611"/>
      <c r="M28" s="683"/>
      <c r="N28" s="677" t="s">
        <v>2915</v>
      </c>
    </row>
    <row r="29" spans="1:15" s="545" customFormat="1" ht="16.5" customHeight="1">
      <c r="A29" s="327">
        <v>20</v>
      </c>
      <c r="B29" s="606" t="s">
        <v>23</v>
      </c>
      <c r="C29" s="606" t="s">
        <v>23</v>
      </c>
      <c r="D29" s="249" t="s">
        <v>1481</v>
      </c>
      <c r="E29" s="682" t="s">
        <v>207</v>
      </c>
      <c r="F29" s="681" t="s">
        <v>2902</v>
      </c>
      <c r="G29" s="609" t="s">
        <v>1491</v>
      </c>
      <c r="H29" s="609" t="s">
        <v>1491</v>
      </c>
      <c r="I29" s="251" t="s">
        <v>11</v>
      </c>
      <c r="J29" s="611"/>
      <c r="K29" s="684"/>
      <c r="L29" s="611"/>
      <c r="M29" s="683" t="s">
        <v>2911</v>
      </c>
      <c r="N29" s="677" t="s">
        <v>2919</v>
      </c>
    </row>
    <row r="30" spans="1:15" s="545" customFormat="1" ht="16.5" customHeight="1">
      <c r="A30" s="327">
        <v>21</v>
      </c>
      <c r="B30" s="606" t="s">
        <v>23</v>
      </c>
      <c r="C30" s="606" t="s">
        <v>23</v>
      </c>
      <c r="D30" s="249" t="s">
        <v>1481</v>
      </c>
      <c r="E30" s="682" t="s">
        <v>207</v>
      </c>
      <c r="F30" s="681" t="s">
        <v>2903</v>
      </c>
      <c r="G30" s="609" t="s">
        <v>1491</v>
      </c>
      <c r="H30" s="617" t="s">
        <v>2956</v>
      </c>
      <c r="I30" s="251" t="s">
        <v>11</v>
      </c>
      <c r="J30" s="611"/>
      <c r="K30" s="684"/>
      <c r="L30" s="611"/>
      <c r="M30" s="683"/>
      <c r="N30" s="677" t="s">
        <v>2916</v>
      </c>
    </row>
    <row r="31" spans="1:15" s="545" customFormat="1" ht="16.5" customHeight="1">
      <c r="A31" s="327">
        <v>22</v>
      </c>
      <c r="B31" s="606" t="s">
        <v>23</v>
      </c>
      <c r="C31" s="606" t="s">
        <v>23</v>
      </c>
      <c r="D31" s="249" t="s">
        <v>1481</v>
      </c>
      <c r="E31" s="682" t="s">
        <v>207</v>
      </c>
      <c r="F31" s="681" t="s">
        <v>2904</v>
      </c>
      <c r="G31" s="609" t="s">
        <v>1491</v>
      </c>
      <c r="H31" s="609" t="s">
        <v>1491</v>
      </c>
      <c r="I31" s="251" t="s">
        <v>11</v>
      </c>
      <c r="J31" s="611"/>
      <c r="K31" s="684"/>
      <c r="L31" s="611"/>
      <c r="M31" s="683" t="s">
        <v>2912</v>
      </c>
      <c r="N31" s="677" t="s">
        <v>2920</v>
      </c>
    </row>
    <row r="32" spans="1:15" s="545" customFormat="1" ht="16.5" customHeight="1">
      <c r="A32" s="327">
        <v>23</v>
      </c>
      <c r="B32" s="606" t="s">
        <v>23</v>
      </c>
      <c r="C32" s="606" t="s">
        <v>23</v>
      </c>
      <c r="D32" s="249" t="s">
        <v>1481</v>
      </c>
      <c r="E32" s="682" t="s">
        <v>207</v>
      </c>
      <c r="F32" s="681" t="s">
        <v>2905</v>
      </c>
      <c r="G32" s="609" t="s">
        <v>1491</v>
      </c>
      <c r="H32" s="617" t="s">
        <v>2957</v>
      </c>
      <c r="I32" s="251" t="s">
        <v>11</v>
      </c>
      <c r="J32" s="611"/>
      <c r="K32" s="684"/>
      <c r="L32" s="611"/>
      <c r="M32" s="683"/>
      <c r="N32" s="677" t="s">
        <v>2917</v>
      </c>
    </row>
    <row r="33" spans="1:14" s="545" customFormat="1" ht="16.5" customHeight="1">
      <c r="A33" s="327">
        <v>24</v>
      </c>
      <c r="B33" s="605" t="s">
        <v>2877</v>
      </c>
      <c r="C33" s="606" t="s">
        <v>23</v>
      </c>
      <c r="D33" s="249" t="s">
        <v>1481</v>
      </c>
      <c r="E33" s="682" t="s">
        <v>207</v>
      </c>
      <c r="F33" s="681" t="s">
        <v>2922</v>
      </c>
      <c r="G33" s="609" t="s">
        <v>1491</v>
      </c>
      <c r="H33" s="605" t="s">
        <v>2877</v>
      </c>
      <c r="I33" s="251" t="s">
        <v>11</v>
      </c>
      <c r="J33" s="611"/>
      <c r="K33" s="684"/>
      <c r="L33" s="611"/>
      <c r="M33" s="683" t="s">
        <v>2926</v>
      </c>
      <c r="N33" s="677" t="s">
        <v>2922</v>
      </c>
    </row>
    <row r="34" spans="1:14" s="545" customFormat="1" ht="16.5" customHeight="1">
      <c r="A34" s="327">
        <v>25</v>
      </c>
      <c r="B34" s="605" t="s">
        <v>2877</v>
      </c>
      <c r="C34" s="606" t="s">
        <v>23</v>
      </c>
      <c r="D34" s="249" t="s">
        <v>1481</v>
      </c>
      <c r="E34" s="682" t="s">
        <v>207</v>
      </c>
      <c r="F34" s="681" t="s">
        <v>2923</v>
      </c>
      <c r="G34" s="609" t="s">
        <v>1491</v>
      </c>
      <c r="H34" s="605" t="s">
        <v>2877</v>
      </c>
      <c r="I34" s="251" t="s">
        <v>11</v>
      </c>
      <c r="J34" s="611"/>
      <c r="K34" s="684"/>
      <c r="L34" s="611"/>
      <c r="M34" s="683"/>
      <c r="N34" s="677" t="s">
        <v>2929</v>
      </c>
    </row>
    <row r="35" spans="1:14" s="545" customFormat="1" ht="16.5" customHeight="1">
      <c r="A35" s="327">
        <v>26</v>
      </c>
      <c r="B35" s="606" t="s">
        <v>23</v>
      </c>
      <c r="C35" s="605" t="s">
        <v>2877</v>
      </c>
      <c r="D35" s="249" t="s">
        <v>1481</v>
      </c>
      <c r="E35" s="682" t="s">
        <v>207</v>
      </c>
      <c r="F35" s="681" t="s">
        <v>2906</v>
      </c>
      <c r="G35" s="605" t="s">
        <v>2877</v>
      </c>
      <c r="H35" s="609" t="s">
        <v>1491</v>
      </c>
      <c r="I35" s="251" t="s">
        <v>11</v>
      </c>
      <c r="J35" s="611"/>
      <c r="K35" s="684"/>
      <c r="L35" s="611"/>
      <c r="M35" s="683" t="s">
        <v>2913</v>
      </c>
      <c r="N35" s="677" t="s">
        <v>2921</v>
      </c>
    </row>
    <row r="36" spans="1:14" s="545" customFormat="1" ht="16.5" customHeight="1">
      <c r="A36" s="327">
        <v>27</v>
      </c>
      <c r="B36" s="606" t="s">
        <v>23</v>
      </c>
      <c r="C36" s="605" t="s">
        <v>2877</v>
      </c>
      <c r="D36" s="249" t="s">
        <v>1481</v>
      </c>
      <c r="E36" s="682" t="s">
        <v>207</v>
      </c>
      <c r="F36" s="681" t="s">
        <v>2907</v>
      </c>
      <c r="G36" s="605" t="s">
        <v>2877</v>
      </c>
      <c r="H36" s="617" t="s">
        <v>2958</v>
      </c>
      <c r="I36" s="251" t="s">
        <v>11</v>
      </c>
      <c r="J36" s="611"/>
      <c r="K36" s="684"/>
      <c r="L36" s="611"/>
      <c r="M36" s="683" t="s">
        <v>2909</v>
      </c>
      <c r="N36" s="677" t="s">
        <v>2918</v>
      </c>
    </row>
    <row r="37" spans="1:14" s="545" customFormat="1" ht="16.5" customHeight="1">
      <c r="A37" s="327">
        <v>28</v>
      </c>
      <c r="B37" s="605" t="s">
        <v>2877</v>
      </c>
      <c r="C37" s="606" t="s">
        <v>23</v>
      </c>
      <c r="D37" s="249" t="s">
        <v>1481</v>
      </c>
      <c r="E37" s="682" t="s">
        <v>207</v>
      </c>
      <c r="F37" s="681" t="s">
        <v>2924</v>
      </c>
      <c r="G37" s="609" t="s">
        <v>1491</v>
      </c>
      <c r="H37" s="605" t="s">
        <v>2877</v>
      </c>
      <c r="I37" s="251" t="s">
        <v>11</v>
      </c>
      <c r="J37" s="611"/>
      <c r="K37" s="684"/>
      <c r="L37" s="611"/>
      <c r="M37" s="683" t="s">
        <v>2927</v>
      </c>
      <c r="N37" s="677" t="s">
        <v>2924</v>
      </c>
    </row>
    <row r="38" spans="1:14" s="545" customFormat="1" ht="16.5" customHeight="1">
      <c r="A38" s="327">
        <v>29</v>
      </c>
      <c r="B38" s="605" t="s">
        <v>2877</v>
      </c>
      <c r="C38" s="606" t="s">
        <v>23</v>
      </c>
      <c r="D38" s="249" t="s">
        <v>1481</v>
      </c>
      <c r="E38" s="682" t="s">
        <v>207</v>
      </c>
      <c r="F38" s="681" t="s">
        <v>2925</v>
      </c>
      <c r="G38" s="609" t="s">
        <v>1491</v>
      </c>
      <c r="H38" s="605" t="s">
        <v>2877</v>
      </c>
      <c r="I38" s="251" t="s">
        <v>11</v>
      </c>
      <c r="J38" s="611"/>
      <c r="K38" s="684"/>
      <c r="L38" s="611"/>
      <c r="M38" s="683" t="s">
        <v>2914</v>
      </c>
      <c r="N38" s="677" t="s">
        <v>2928</v>
      </c>
    </row>
    <row r="39" spans="1:14" s="152" customFormat="1" ht="16.5" customHeight="1">
      <c r="A39" s="327">
        <v>30</v>
      </c>
      <c r="B39" s="605"/>
      <c r="C39" s="605"/>
      <c r="D39" s="249" t="s">
        <v>1481</v>
      </c>
      <c r="E39" s="250" t="s">
        <v>63</v>
      </c>
      <c r="F39" s="250" t="s">
        <v>64</v>
      </c>
      <c r="G39" s="256" t="s">
        <v>65</v>
      </c>
      <c r="H39" s="256" t="s">
        <v>65</v>
      </c>
      <c r="I39" s="251" t="s">
        <v>11</v>
      </c>
      <c r="J39" s="257"/>
      <c r="K39" s="257"/>
      <c r="L39" s="268"/>
      <c r="M39" s="269" t="s">
        <v>1573</v>
      </c>
      <c r="N39" s="913"/>
    </row>
    <row r="40" spans="1:14" s="152" customFormat="1" ht="16.5" customHeight="1">
      <c r="A40" s="327">
        <v>31</v>
      </c>
      <c r="B40" s="605"/>
      <c r="C40" s="605"/>
      <c r="D40" s="249" t="s">
        <v>1481</v>
      </c>
      <c r="E40" s="250" t="s">
        <v>63</v>
      </c>
      <c r="F40" s="250" t="s">
        <v>987</v>
      </c>
      <c r="G40" s="256" t="s">
        <v>804</v>
      </c>
      <c r="H40" s="256" t="s">
        <v>804</v>
      </c>
      <c r="I40" s="251" t="s">
        <v>11</v>
      </c>
      <c r="J40" s="257"/>
      <c r="K40" s="257"/>
      <c r="L40" s="268"/>
      <c r="M40" s="270" t="s">
        <v>1762</v>
      </c>
      <c r="N40" s="913"/>
    </row>
    <row r="41" spans="1:14" s="152" customFormat="1" ht="16.5" customHeight="1">
      <c r="A41" s="327">
        <v>32</v>
      </c>
      <c r="B41" s="605"/>
      <c r="C41" s="605"/>
      <c r="D41" s="249" t="s">
        <v>1481</v>
      </c>
      <c r="E41" s="250" t="s">
        <v>63</v>
      </c>
      <c r="F41" s="250" t="s">
        <v>988</v>
      </c>
      <c r="G41" s="256" t="s">
        <v>806</v>
      </c>
      <c r="H41" s="256" t="s">
        <v>806</v>
      </c>
      <c r="I41" s="251" t="s">
        <v>11</v>
      </c>
      <c r="J41" s="257"/>
      <c r="K41" s="257"/>
      <c r="L41" s="268"/>
      <c r="M41" s="269" t="s">
        <v>1761</v>
      </c>
      <c r="N41" s="913"/>
    </row>
    <row r="42" spans="1:14" s="152" customFormat="1" ht="16.5" customHeight="1">
      <c r="A42" s="327">
        <v>33</v>
      </c>
      <c r="B42" s="605"/>
      <c r="C42" s="605"/>
      <c r="D42" s="249" t="s">
        <v>1481</v>
      </c>
      <c r="E42" s="250" t="s">
        <v>63</v>
      </c>
      <c r="F42" s="250" t="s">
        <v>2673</v>
      </c>
      <c r="G42" s="256" t="s">
        <v>66</v>
      </c>
      <c r="H42" s="256" t="s">
        <v>66</v>
      </c>
      <c r="I42" s="251" t="s">
        <v>11</v>
      </c>
      <c r="J42" s="257"/>
      <c r="K42" s="257"/>
      <c r="L42" s="268"/>
      <c r="M42" s="514" t="s">
        <v>2059</v>
      </c>
      <c r="N42" s="331"/>
    </row>
    <row r="43" spans="1:14" s="152" customFormat="1" ht="16.5" customHeight="1">
      <c r="A43" s="327">
        <v>34</v>
      </c>
      <c r="B43" s="605"/>
      <c r="C43" s="605"/>
      <c r="D43" s="249" t="s">
        <v>1481</v>
      </c>
      <c r="E43" s="250" t="s">
        <v>63</v>
      </c>
      <c r="F43" s="250" t="s">
        <v>989</v>
      </c>
      <c r="G43" s="256" t="s">
        <v>68</v>
      </c>
      <c r="H43" s="256" t="s">
        <v>68</v>
      </c>
      <c r="I43" s="251" t="s">
        <v>11</v>
      </c>
      <c r="J43" s="257"/>
      <c r="K43" s="257"/>
      <c r="L43" s="268"/>
      <c r="M43" s="272" t="s">
        <v>1655</v>
      </c>
      <c r="N43" s="331"/>
    </row>
    <row r="44" spans="1:14" s="152" customFormat="1" ht="16.5" customHeight="1">
      <c r="A44" s="327">
        <v>35</v>
      </c>
      <c r="B44" s="605"/>
      <c r="C44" s="605"/>
      <c r="D44" s="249" t="s">
        <v>1481</v>
      </c>
      <c r="E44" s="250" t="s">
        <v>63</v>
      </c>
      <c r="F44" s="250" t="s">
        <v>990</v>
      </c>
      <c r="G44" s="256" t="s">
        <v>69</v>
      </c>
      <c r="H44" s="256" t="s">
        <v>69</v>
      </c>
      <c r="I44" s="251" t="s">
        <v>11</v>
      </c>
      <c r="J44" s="257"/>
      <c r="K44" s="257"/>
      <c r="L44" s="268"/>
      <c r="M44" s="273" t="s">
        <v>1680</v>
      </c>
      <c r="N44" s="331"/>
    </row>
    <row r="45" spans="1:14" s="152" customFormat="1" ht="16.5" customHeight="1">
      <c r="A45" s="327">
        <v>36</v>
      </c>
      <c r="B45" s="605"/>
      <c r="C45" s="605"/>
      <c r="D45" s="249" t="s">
        <v>1481</v>
      </c>
      <c r="E45" s="250" t="s">
        <v>63</v>
      </c>
      <c r="F45" s="250" t="s">
        <v>991</v>
      </c>
      <c r="G45" s="256" t="s">
        <v>71</v>
      </c>
      <c r="H45" s="256" t="s">
        <v>71</v>
      </c>
      <c r="I45" s="251" t="s">
        <v>11</v>
      </c>
      <c r="J45" s="257"/>
      <c r="K45" s="257"/>
      <c r="L45" s="268"/>
      <c r="M45" s="272" t="s">
        <v>1656</v>
      </c>
      <c r="N45" s="331"/>
    </row>
    <row r="46" spans="1:14" s="152" customFormat="1" ht="16.5" customHeight="1">
      <c r="A46" s="327">
        <v>37</v>
      </c>
      <c r="B46" s="605"/>
      <c r="C46" s="605"/>
      <c r="D46" s="249" t="s">
        <v>1481</v>
      </c>
      <c r="E46" s="250" t="s">
        <v>63</v>
      </c>
      <c r="F46" s="250" t="s">
        <v>992</v>
      </c>
      <c r="G46" s="256"/>
      <c r="H46" s="256"/>
      <c r="I46" s="251" t="s">
        <v>11</v>
      </c>
      <c r="J46" s="257"/>
      <c r="K46" s="257"/>
      <c r="L46" s="268"/>
      <c r="M46" s="272" t="s">
        <v>1657</v>
      </c>
      <c r="N46" s="331"/>
    </row>
    <row r="47" spans="1:14" s="152" customFormat="1" ht="16.5" customHeight="1">
      <c r="A47" s="327">
        <v>38</v>
      </c>
      <c r="B47" s="605"/>
      <c r="C47" s="605"/>
      <c r="D47" s="249" t="s">
        <v>1481</v>
      </c>
      <c r="E47" s="250" t="s">
        <v>63</v>
      </c>
      <c r="F47" s="250" t="s">
        <v>993</v>
      </c>
      <c r="G47" s="256"/>
      <c r="H47" s="256"/>
      <c r="I47" s="251" t="s">
        <v>11</v>
      </c>
      <c r="J47" s="257"/>
      <c r="K47" s="257"/>
      <c r="L47" s="268"/>
      <c r="M47" s="272" t="s">
        <v>1658</v>
      </c>
      <c r="N47" s="331"/>
    </row>
    <row r="48" spans="1:14" s="152" customFormat="1" ht="16.5" customHeight="1">
      <c r="A48" s="327">
        <v>39</v>
      </c>
      <c r="B48" s="605"/>
      <c r="C48" s="605"/>
      <c r="D48" s="249" t="s">
        <v>1481</v>
      </c>
      <c r="E48" s="250" t="s">
        <v>63</v>
      </c>
      <c r="F48" s="250" t="s">
        <v>994</v>
      </c>
      <c r="G48" s="256" t="s">
        <v>75</v>
      </c>
      <c r="H48" s="256" t="s">
        <v>75</v>
      </c>
      <c r="I48" s="251" t="s">
        <v>11</v>
      </c>
      <c r="J48" s="257"/>
      <c r="K48" s="257"/>
      <c r="L48" s="268"/>
      <c r="M48" s="272" t="s">
        <v>1659</v>
      </c>
      <c r="N48" s="331"/>
    </row>
    <row r="49" spans="1:14" s="152" customFormat="1" ht="16.5" customHeight="1">
      <c r="A49" s="327">
        <v>40</v>
      </c>
      <c r="B49" s="605"/>
      <c r="C49" s="605"/>
      <c r="D49" s="249" t="s">
        <v>1481</v>
      </c>
      <c r="E49" s="250" t="s">
        <v>63</v>
      </c>
      <c r="F49" s="250" t="s">
        <v>995</v>
      </c>
      <c r="G49" s="256" t="s">
        <v>77</v>
      </c>
      <c r="H49" s="256" t="s">
        <v>77</v>
      </c>
      <c r="I49" s="251" t="s">
        <v>11</v>
      </c>
      <c r="J49" s="257"/>
      <c r="K49" s="257"/>
      <c r="L49" s="268"/>
      <c r="M49" s="273" t="s">
        <v>1660</v>
      </c>
      <c r="N49" s="331"/>
    </row>
    <row r="50" spans="1:14" s="152" customFormat="1" ht="16.5" customHeight="1">
      <c r="A50" s="327">
        <v>41</v>
      </c>
      <c r="B50" s="605"/>
      <c r="C50" s="605"/>
      <c r="D50" s="249" t="s">
        <v>1481</v>
      </c>
      <c r="E50" s="250" t="s">
        <v>63</v>
      </c>
      <c r="F50" s="250" t="s">
        <v>78</v>
      </c>
      <c r="G50" s="256" t="s">
        <v>79</v>
      </c>
      <c r="H50" s="256" t="s">
        <v>79</v>
      </c>
      <c r="I50" s="251" t="s">
        <v>11</v>
      </c>
      <c r="J50" s="257"/>
      <c r="K50" s="257"/>
      <c r="L50" s="268"/>
      <c r="M50" s="273" t="s">
        <v>1661</v>
      </c>
      <c r="N50" s="331"/>
    </row>
    <row r="51" spans="1:14" s="152" customFormat="1" ht="16.5" customHeight="1">
      <c r="A51" s="327">
        <v>42</v>
      </c>
      <c r="B51" s="605"/>
      <c r="C51" s="605"/>
      <c r="D51" s="249" t="s">
        <v>1481</v>
      </c>
      <c r="E51" s="250" t="s">
        <v>63</v>
      </c>
      <c r="F51" s="250" t="s">
        <v>80</v>
      </c>
      <c r="G51" s="256" t="s">
        <v>81</v>
      </c>
      <c r="H51" s="256" t="s">
        <v>81</v>
      </c>
      <c r="I51" s="251" t="s">
        <v>11</v>
      </c>
      <c r="J51" s="257"/>
      <c r="K51" s="257"/>
      <c r="L51" s="268"/>
      <c r="M51" s="273" t="s">
        <v>1662</v>
      </c>
      <c r="N51" s="331"/>
    </row>
    <row r="52" spans="1:14" s="152" customFormat="1" ht="16.5" customHeight="1">
      <c r="A52" s="327">
        <v>43</v>
      </c>
      <c r="B52" s="605"/>
      <c r="C52" s="605"/>
      <c r="D52" s="249" t="s">
        <v>1481</v>
      </c>
      <c r="E52" s="250" t="s">
        <v>63</v>
      </c>
      <c r="F52" s="250" t="s">
        <v>996</v>
      </c>
      <c r="G52" s="256" t="s">
        <v>83</v>
      </c>
      <c r="H52" s="256" t="s">
        <v>83</v>
      </c>
      <c r="I52" s="251" t="s">
        <v>11</v>
      </c>
      <c r="J52" s="257"/>
      <c r="K52" s="257"/>
      <c r="L52" s="268"/>
      <c r="M52" s="273" t="s">
        <v>1662</v>
      </c>
      <c r="N52" s="331"/>
    </row>
    <row r="53" spans="1:14" s="152" customFormat="1" ht="16.5" customHeight="1">
      <c r="A53" s="327">
        <v>44</v>
      </c>
      <c r="B53" s="605"/>
      <c r="C53" s="605"/>
      <c r="D53" s="249" t="s">
        <v>1481</v>
      </c>
      <c r="E53" s="250" t="s">
        <v>63</v>
      </c>
      <c r="F53" s="250" t="s">
        <v>997</v>
      </c>
      <c r="G53" s="256" t="s">
        <v>85</v>
      </c>
      <c r="H53" s="256" t="s">
        <v>85</v>
      </c>
      <c r="I53" s="251" t="s">
        <v>11</v>
      </c>
      <c r="J53" s="257"/>
      <c r="K53" s="257"/>
      <c r="L53" s="268"/>
      <c r="M53" s="273" t="s">
        <v>1663</v>
      </c>
      <c r="N53" s="331"/>
    </row>
    <row r="54" spans="1:14" s="152" customFormat="1" ht="16.5" customHeight="1">
      <c r="A54" s="327">
        <v>45</v>
      </c>
      <c r="B54" s="605"/>
      <c r="C54" s="605"/>
      <c r="D54" s="249" t="s">
        <v>1481</v>
      </c>
      <c r="E54" s="250" t="s">
        <v>63</v>
      </c>
      <c r="F54" s="250" t="s">
        <v>998</v>
      </c>
      <c r="G54" s="256" t="s">
        <v>87</v>
      </c>
      <c r="H54" s="256" t="s">
        <v>87</v>
      </c>
      <c r="I54" s="251" t="s">
        <v>11</v>
      </c>
      <c r="J54" s="257"/>
      <c r="K54" s="257"/>
      <c r="L54" s="268"/>
      <c r="M54" s="273" t="s">
        <v>1676</v>
      </c>
      <c r="N54" s="331"/>
    </row>
    <row r="55" spans="1:14" s="152" customFormat="1" ht="16.5" customHeight="1">
      <c r="A55" s="327">
        <v>46</v>
      </c>
      <c r="B55" s="605"/>
      <c r="C55" s="605"/>
      <c r="D55" s="249" t="s">
        <v>1481</v>
      </c>
      <c r="E55" s="250" t="s">
        <v>63</v>
      </c>
      <c r="F55" s="250" t="s">
        <v>88</v>
      </c>
      <c r="G55" s="256" t="s">
        <v>89</v>
      </c>
      <c r="H55" s="256" t="s">
        <v>89</v>
      </c>
      <c r="I55" s="251" t="s">
        <v>11</v>
      </c>
      <c r="J55" s="257"/>
      <c r="K55" s="257"/>
      <c r="L55" s="268"/>
      <c r="M55" s="273" t="s">
        <v>1664</v>
      </c>
      <c r="N55" s="331"/>
    </row>
    <row r="56" spans="1:14" s="152" customFormat="1" ht="16.5" customHeight="1">
      <c r="A56" s="327">
        <v>47</v>
      </c>
      <c r="B56" s="605"/>
      <c r="C56" s="605"/>
      <c r="D56" s="249" t="s">
        <v>1481</v>
      </c>
      <c r="E56" s="250" t="s">
        <v>63</v>
      </c>
      <c r="F56" s="250" t="s">
        <v>90</v>
      </c>
      <c r="G56" s="256" t="s">
        <v>89</v>
      </c>
      <c r="H56" s="256" t="s">
        <v>89</v>
      </c>
      <c r="I56" s="251" t="s">
        <v>11</v>
      </c>
      <c r="J56" s="257"/>
      <c r="K56" s="257"/>
      <c r="L56" s="268"/>
      <c r="M56" s="272" t="s">
        <v>1665</v>
      </c>
      <c r="N56" s="331"/>
    </row>
    <row r="57" spans="1:14" s="152" customFormat="1" ht="16.5" customHeight="1">
      <c r="A57" s="327">
        <v>48</v>
      </c>
      <c r="B57" s="605"/>
      <c r="C57" s="605"/>
      <c r="D57" s="249" t="s">
        <v>1481</v>
      </c>
      <c r="E57" s="250" t="s">
        <v>63</v>
      </c>
      <c r="F57" s="250" t="s">
        <v>999</v>
      </c>
      <c r="G57" s="256" t="s">
        <v>87</v>
      </c>
      <c r="H57" s="256" t="s">
        <v>87</v>
      </c>
      <c r="I57" s="251" t="s">
        <v>11</v>
      </c>
      <c r="J57" s="257"/>
      <c r="K57" s="257"/>
      <c r="L57" s="268"/>
      <c r="M57" s="272" t="s">
        <v>1666</v>
      </c>
      <c r="N57" s="331"/>
    </row>
    <row r="58" spans="1:14" s="152" customFormat="1" ht="16.5" customHeight="1">
      <c r="A58" s="327">
        <v>49</v>
      </c>
      <c r="B58" s="605"/>
      <c r="C58" s="605"/>
      <c r="D58" s="249" t="s">
        <v>1481</v>
      </c>
      <c r="E58" s="250" t="s">
        <v>63</v>
      </c>
      <c r="F58" s="250" t="s">
        <v>92</v>
      </c>
      <c r="G58" s="256" t="s">
        <v>87</v>
      </c>
      <c r="H58" s="256" t="s">
        <v>87</v>
      </c>
      <c r="I58" s="251" t="s">
        <v>11</v>
      </c>
      <c r="J58" s="257"/>
      <c r="K58" s="257"/>
      <c r="L58" s="268"/>
      <c r="M58" s="272" t="s">
        <v>1666</v>
      </c>
      <c r="N58" s="331"/>
    </row>
    <row r="59" spans="1:14" s="152" customFormat="1" ht="16.5" customHeight="1">
      <c r="A59" s="327">
        <v>50</v>
      </c>
      <c r="B59" s="605"/>
      <c r="C59" s="605"/>
      <c r="D59" s="249" t="s">
        <v>1481</v>
      </c>
      <c r="E59" s="250" t="s">
        <v>63</v>
      </c>
      <c r="F59" s="250" t="s">
        <v>1000</v>
      </c>
      <c r="G59" s="256" t="s">
        <v>87</v>
      </c>
      <c r="H59" s="256" t="s">
        <v>87</v>
      </c>
      <c r="I59" s="251" t="s">
        <v>11</v>
      </c>
      <c r="J59" s="257"/>
      <c r="K59" s="257"/>
      <c r="L59" s="268"/>
      <c r="M59" s="272" t="s">
        <v>1665</v>
      </c>
      <c r="N59" s="331"/>
    </row>
    <row r="60" spans="1:14" s="152" customFormat="1" ht="16.5" customHeight="1">
      <c r="A60" s="327">
        <v>51</v>
      </c>
      <c r="B60" s="605"/>
      <c r="C60" s="605"/>
      <c r="D60" s="249" t="s">
        <v>1481</v>
      </c>
      <c r="E60" s="250" t="s">
        <v>63</v>
      </c>
      <c r="F60" s="250" t="s">
        <v>1001</v>
      </c>
      <c r="G60" s="256" t="s">
        <v>87</v>
      </c>
      <c r="H60" s="256" t="s">
        <v>87</v>
      </c>
      <c r="I60" s="251" t="s">
        <v>11</v>
      </c>
      <c r="J60" s="257"/>
      <c r="K60" s="257"/>
      <c r="L60" s="268"/>
      <c r="M60" s="273" t="s">
        <v>1667</v>
      </c>
      <c r="N60" s="331"/>
    </row>
    <row r="61" spans="1:14" s="152" customFormat="1" ht="16.5" customHeight="1">
      <c r="A61" s="327">
        <v>52</v>
      </c>
      <c r="B61" s="605"/>
      <c r="C61" s="605"/>
      <c r="D61" s="249" t="s">
        <v>1481</v>
      </c>
      <c r="E61" s="250" t="s">
        <v>63</v>
      </c>
      <c r="F61" s="250" t="s">
        <v>1002</v>
      </c>
      <c r="G61" s="256" t="s">
        <v>96</v>
      </c>
      <c r="H61" s="256" t="s">
        <v>96</v>
      </c>
      <c r="I61" s="251" t="s">
        <v>11</v>
      </c>
      <c r="J61" s="257"/>
      <c r="K61" s="257"/>
      <c r="L61" s="268"/>
      <c r="M61" s="272" t="s">
        <v>1677</v>
      </c>
      <c r="N61" s="331"/>
    </row>
    <row r="62" spans="1:14" s="152" customFormat="1" ht="16.5" customHeight="1">
      <c r="A62" s="327">
        <v>53</v>
      </c>
      <c r="B62" s="605"/>
      <c r="C62" s="605"/>
      <c r="D62" s="249" t="s">
        <v>1481</v>
      </c>
      <c r="E62" s="250" t="s">
        <v>63</v>
      </c>
      <c r="F62" s="250" t="s">
        <v>97</v>
      </c>
      <c r="G62" s="256" t="s">
        <v>98</v>
      </c>
      <c r="H62" s="256" t="s">
        <v>98</v>
      </c>
      <c r="I62" s="251" t="s">
        <v>11</v>
      </c>
      <c r="J62" s="257"/>
      <c r="K62" s="257"/>
      <c r="L62" s="268"/>
      <c r="M62" s="272" t="s">
        <v>1677</v>
      </c>
      <c r="N62" s="331"/>
    </row>
    <row r="63" spans="1:14" s="152" customFormat="1" ht="16.5" customHeight="1">
      <c r="A63" s="327">
        <v>54</v>
      </c>
      <c r="B63" s="605"/>
      <c r="C63" s="605"/>
      <c r="D63" s="249" t="s">
        <v>1481</v>
      </c>
      <c r="E63" s="250" t="s">
        <v>63</v>
      </c>
      <c r="F63" s="250" t="s">
        <v>99</v>
      </c>
      <c r="G63" s="256" t="s">
        <v>100</v>
      </c>
      <c r="H63" s="256" t="s">
        <v>100</v>
      </c>
      <c r="I63" s="251" t="s">
        <v>11</v>
      </c>
      <c r="J63" s="257"/>
      <c r="K63" s="257"/>
      <c r="L63" s="268"/>
      <c r="M63" s="914" t="s">
        <v>1894</v>
      </c>
      <c r="N63" s="915" t="s">
        <v>1895</v>
      </c>
    </row>
    <row r="64" spans="1:14" s="152" customFormat="1" ht="16.5" customHeight="1">
      <c r="A64" s="327">
        <v>55</v>
      </c>
      <c r="B64" s="605"/>
      <c r="C64" s="605"/>
      <c r="D64" s="249" t="s">
        <v>1481</v>
      </c>
      <c r="E64" s="250" t="s">
        <v>63</v>
      </c>
      <c r="F64" s="250" t="s">
        <v>1003</v>
      </c>
      <c r="G64" s="256" t="s">
        <v>62</v>
      </c>
      <c r="H64" s="256" t="s">
        <v>62</v>
      </c>
      <c r="I64" s="251" t="s">
        <v>11</v>
      </c>
      <c r="J64" s="257"/>
      <c r="K64" s="257"/>
      <c r="L64" s="268"/>
      <c r="M64" s="914"/>
      <c r="N64" s="915"/>
    </row>
    <row r="65" spans="1:15" s="152" customFormat="1" ht="16.5" customHeight="1">
      <c r="A65" s="327">
        <v>56</v>
      </c>
      <c r="B65" s="605"/>
      <c r="C65" s="605"/>
      <c r="D65" s="249" t="s">
        <v>1481</v>
      </c>
      <c r="E65" s="250" t="s">
        <v>63</v>
      </c>
      <c r="F65" s="250" t="s">
        <v>103</v>
      </c>
      <c r="G65" s="256" t="s">
        <v>104</v>
      </c>
      <c r="H65" s="256" t="s">
        <v>104</v>
      </c>
      <c r="I65" s="251" t="s">
        <v>11</v>
      </c>
      <c r="J65" s="257"/>
      <c r="K65" s="257"/>
      <c r="L65" s="268"/>
      <c r="M65" s="914"/>
      <c r="N65" s="915"/>
    </row>
    <row r="66" spans="1:15" s="152" customFormat="1" ht="16.5" customHeight="1">
      <c r="A66" s="327">
        <v>57</v>
      </c>
      <c r="B66" s="605"/>
      <c r="C66" s="605"/>
      <c r="D66" s="249" t="s">
        <v>1481</v>
      </c>
      <c r="E66" s="250" t="s">
        <v>63</v>
      </c>
      <c r="F66" s="250" t="s">
        <v>1004</v>
      </c>
      <c r="G66" s="256" t="s">
        <v>89</v>
      </c>
      <c r="H66" s="256" t="s">
        <v>89</v>
      </c>
      <c r="I66" s="251" t="s">
        <v>11</v>
      </c>
      <c r="J66" s="257"/>
      <c r="K66" s="257"/>
      <c r="L66" s="268"/>
      <c r="M66" s="914"/>
      <c r="N66" s="915"/>
    </row>
    <row r="67" spans="1:15" s="152" customFormat="1" ht="16.5" customHeight="1">
      <c r="A67" s="327">
        <v>58</v>
      </c>
      <c r="B67" s="605"/>
      <c r="C67" s="605"/>
      <c r="D67" s="249" t="s">
        <v>1481</v>
      </c>
      <c r="E67" s="250" t="s">
        <v>63</v>
      </c>
      <c r="F67" s="250" t="s">
        <v>1005</v>
      </c>
      <c r="G67" s="256" t="s">
        <v>62</v>
      </c>
      <c r="H67" s="256" t="s">
        <v>62</v>
      </c>
      <c r="I67" s="251" t="s">
        <v>11</v>
      </c>
      <c r="J67" s="257"/>
      <c r="K67" s="257"/>
      <c r="L67" s="268"/>
      <c r="M67" s="914"/>
      <c r="N67" s="915"/>
    </row>
    <row r="68" spans="1:15" s="152" customFormat="1" ht="16.5" customHeight="1">
      <c r="A68" s="327">
        <v>59</v>
      </c>
      <c r="B68" s="605"/>
      <c r="C68" s="605"/>
      <c r="D68" s="249" t="s">
        <v>1481</v>
      </c>
      <c r="E68" s="250" t="s">
        <v>63</v>
      </c>
      <c r="F68" s="250" t="s">
        <v>1006</v>
      </c>
      <c r="G68" s="256" t="s">
        <v>71</v>
      </c>
      <c r="H68" s="256" t="s">
        <v>71</v>
      </c>
      <c r="I68" s="251" t="s">
        <v>11</v>
      </c>
      <c r="J68" s="257"/>
      <c r="K68" s="257"/>
      <c r="L68" s="268"/>
      <c r="M68" s="914"/>
      <c r="N68" s="915"/>
    </row>
    <row r="69" spans="1:15" s="152" customFormat="1" ht="16.5" customHeight="1">
      <c r="A69" s="327">
        <v>60</v>
      </c>
      <c r="B69" s="605"/>
      <c r="C69" s="605"/>
      <c r="D69" s="249" t="s">
        <v>1481</v>
      </c>
      <c r="E69" s="250" t="s">
        <v>63</v>
      </c>
      <c r="F69" s="250" t="s">
        <v>108</v>
      </c>
      <c r="G69" s="256" t="s">
        <v>89</v>
      </c>
      <c r="H69" s="256" t="s">
        <v>89</v>
      </c>
      <c r="I69" s="251" t="s">
        <v>11</v>
      </c>
      <c r="J69" s="257"/>
      <c r="K69" s="257"/>
      <c r="L69" s="268"/>
      <c r="M69" s="914"/>
      <c r="N69" s="915"/>
    </row>
    <row r="70" spans="1:15" s="152" customFormat="1" ht="16.5" customHeight="1">
      <c r="A70" s="327">
        <v>61</v>
      </c>
      <c r="B70" s="605"/>
      <c r="C70" s="605"/>
      <c r="D70" s="249" t="s">
        <v>1481</v>
      </c>
      <c r="E70" s="250" t="s">
        <v>63</v>
      </c>
      <c r="F70" s="250" t="s">
        <v>109</v>
      </c>
      <c r="G70" s="256" t="s">
        <v>110</v>
      </c>
      <c r="H70" s="256" t="s">
        <v>110</v>
      </c>
      <c r="I70" s="251" t="s">
        <v>11</v>
      </c>
      <c r="J70" s="257"/>
      <c r="K70" s="257"/>
      <c r="L70" s="268"/>
      <c r="M70" s="914"/>
      <c r="N70" s="915"/>
    </row>
    <row r="71" spans="1:15" s="152" customFormat="1" ht="16.5" customHeight="1">
      <c r="A71" s="327">
        <v>62</v>
      </c>
      <c r="B71" s="605"/>
      <c r="C71" s="605"/>
      <c r="D71" s="249" t="s">
        <v>1481</v>
      </c>
      <c r="E71" s="250" t="s">
        <v>63</v>
      </c>
      <c r="F71" s="250" t="s">
        <v>1007</v>
      </c>
      <c r="G71" s="256"/>
      <c r="H71" s="256"/>
      <c r="I71" s="251" t="s">
        <v>11</v>
      </c>
      <c r="J71" s="257"/>
      <c r="K71" s="257"/>
      <c r="L71" s="268"/>
      <c r="M71" s="274" t="s">
        <v>1008</v>
      </c>
      <c r="N71" s="915"/>
    </row>
    <row r="72" spans="1:15" s="152" customFormat="1" ht="16.5" customHeight="1">
      <c r="A72" s="327">
        <v>63</v>
      </c>
      <c r="B72" s="605"/>
      <c r="C72" s="605"/>
      <c r="D72" s="249" t="s">
        <v>1481</v>
      </c>
      <c r="E72" s="250" t="s">
        <v>284</v>
      </c>
      <c r="F72" s="250" t="s">
        <v>1146</v>
      </c>
      <c r="G72" s="256"/>
      <c r="H72" s="256"/>
      <c r="I72" s="251" t="s">
        <v>11</v>
      </c>
      <c r="J72" s="257"/>
      <c r="K72" s="257"/>
      <c r="L72" s="268"/>
      <c r="M72" s="271" t="s">
        <v>2668</v>
      </c>
      <c r="N72" s="331"/>
    </row>
    <row r="73" spans="1:15" s="152" customFormat="1" ht="16.5" customHeight="1">
      <c r="A73" s="327">
        <v>64</v>
      </c>
      <c r="B73" s="605"/>
      <c r="C73" s="605"/>
      <c r="D73" s="249" t="s">
        <v>1481</v>
      </c>
      <c r="E73" s="250" t="s">
        <v>284</v>
      </c>
      <c r="F73" s="250" t="s">
        <v>2560</v>
      </c>
      <c r="G73" s="256"/>
      <c r="H73" s="256"/>
      <c r="I73" s="251" t="s">
        <v>11</v>
      </c>
      <c r="J73" s="257"/>
      <c r="K73" s="257"/>
      <c r="L73" s="268"/>
      <c r="M73" s="271" t="s">
        <v>1226</v>
      </c>
      <c r="N73" s="331"/>
    </row>
    <row r="74" spans="1:15" s="152" customFormat="1" ht="16.5" customHeight="1">
      <c r="A74" s="327">
        <v>65</v>
      </c>
      <c r="B74" s="605"/>
      <c r="C74" s="605"/>
      <c r="D74" s="249" t="s">
        <v>1481</v>
      </c>
      <c r="E74" s="250" t="s">
        <v>284</v>
      </c>
      <c r="F74" s="250" t="s">
        <v>2559</v>
      </c>
      <c r="G74" s="256"/>
      <c r="H74" s="256"/>
      <c r="I74" s="251" t="s">
        <v>11</v>
      </c>
      <c r="J74" s="257"/>
      <c r="K74" s="257"/>
      <c r="L74" s="268"/>
      <c r="M74" s="271"/>
      <c r="N74" s="331"/>
    </row>
    <row r="75" spans="1:15" s="152" customFormat="1" ht="16.5" customHeight="1">
      <c r="A75" s="327">
        <v>66</v>
      </c>
      <c r="B75" s="605"/>
      <c r="C75" s="605"/>
      <c r="D75" s="249" t="s">
        <v>1481</v>
      </c>
      <c r="E75" s="250" t="s">
        <v>284</v>
      </c>
      <c r="F75" s="250" t="s">
        <v>950</v>
      </c>
      <c r="G75" s="256"/>
      <c r="H75" s="256"/>
      <c r="I75" s="251" t="s">
        <v>11</v>
      </c>
      <c r="J75" s="257"/>
      <c r="K75" s="257"/>
      <c r="L75" s="268"/>
      <c r="M75" s="271" t="s">
        <v>2561</v>
      </c>
      <c r="N75" s="331"/>
    </row>
    <row r="76" spans="1:15" s="152" customFormat="1" ht="16.5" customHeight="1">
      <c r="A76" s="327">
        <v>67</v>
      </c>
      <c r="B76" s="605"/>
      <c r="C76" s="605"/>
      <c r="D76" s="249" t="s">
        <v>1481</v>
      </c>
      <c r="E76" s="250" t="s">
        <v>284</v>
      </c>
      <c r="F76" s="250" t="s">
        <v>2429</v>
      </c>
      <c r="G76" s="561" t="s">
        <v>2430</v>
      </c>
      <c r="H76" s="561" t="s">
        <v>2430</v>
      </c>
      <c r="I76" s="251" t="s">
        <v>11</v>
      </c>
      <c r="J76" s="275"/>
      <c r="K76" s="275"/>
      <c r="L76" s="276"/>
      <c r="M76" s="916" t="s">
        <v>1896</v>
      </c>
      <c r="N76" s="331"/>
      <c r="O76" s="154"/>
    </row>
    <row r="77" spans="1:15" s="152" customFormat="1" ht="16.5" customHeight="1">
      <c r="A77" s="327">
        <v>68</v>
      </c>
      <c r="B77" s="605"/>
      <c r="C77" s="605"/>
      <c r="D77" s="249" t="s">
        <v>1481</v>
      </c>
      <c r="E77" s="250" t="s">
        <v>284</v>
      </c>
      <c r="F77" s="250" t="s">
        <v>2431</v>
      </c>
      <c r="G77" s="561" t="s">
        <v>2432</v>
      </c>
      <c r="H77" s="561" t="s">
        <v>2432</v>
      </c>
      <c r="I77" s="251" t="s">
        <v>11</v>
      </c>
      <c r="J77" s="275"/>
      <c r="K77" s="275"/>
      <c r="L77" s="276"/>
      <c r="M77" s="917"/>
      <c r="N77" s="331"/>
      <c r="O77" s="154"/>
    </row>
    <row r="78" spans="1:15" s="152" customFormat="1" ht="16.5" customHeight="1">
      <c r="A78" s="327">
        <v>69</v>
      </c>
      <c r="B78" s="605"/>
      <c r="C78" s="605"/>
      <c r="D78" s="249" t="s">
        <v>1481</v>
      </c>
      <c r="E78" s="250" t="s">
        <v>284</v>
      </c>
      <c r="F78" s="250" t="s">
        <v>2433</v>
      </c>
      <c r="G78" s="561" t="s">
        <v>2434</v>
      </c>
      <c r="H78" s="561" t="s">
        <v>2434</v>
      </c>
      <c r="I78" s="251" t="s">
        <v>11</v>
      </c>
      <c r="J78" s="275"/>
      <c r="K78" s="275"/>
      <c r="L78" s="276"/>
      <c r="M78" s="917"/>
      <c r="N78" s="331"/>
      <c r="O78" s="154"/>
    </row>
    <row r="79" spans="1:15" s="152" customFormat="1" ht="16.5" customHeight="1">
      <c r="A79" s="327">
        <v>70</v>
      </c>
      <c r="B79" s="605"/>
      <c r="C79" s="605"/>
      <c r="D79" s="249" t="s">
        <v>1481</v>
      </c>
      <c r="E79" s="250" t="s">
        <v>284</v>
      </c>
      <c r="F79" s="250" t="s">
        <v>2435</v>
      </c>
      <c r="G79" s="561" t="s">
        <v>2436</v>
      </c>
      <c r="H79" s="561" t="s">
        <v>2436</v>
      </c>
      <c r="I79" s="251" t="s">
        <v>11</v>
      </c>
      <c r="J79" s="275"/>
      <c r="K79" s="275"/>
      <c r="L79" s="276"/>
      <c r="M79" s="917"/>
      <c r="N79" s="331"/>
      <c r="O79" s="154"/>
    </row>
    <row r="80" spans="1:15" s="152" customFormat="1" ht="16.5" customHeight="1">
      <c r="A80" s="327">
        <v>71</v>
      </c>
      <c r="B80" s="605"/>
      <c r="C80" s="605"/>
      <c r="D80" s="249" t="s">
        <v>1481</v>
      </c>
      <c r="E80" s="250" t="s">
        <v>284</v>
      </c>
      <c r="F80" s="250" t="s">
        <v>2437</v>
      </c>
      <c r="G80" s="561" t="s">
        <v>2438</v>
      </c>
      <c r="H80" s="561" t="s">
        <v>2438</v>
      </c>
      <c r="I80" s="251" t="s">
        <v>11</v>
      </c>
      <c r="J80" s="275"/>
      <c r="K80" s="275"/>
      <c r="L80" s="276"/>
      <c r="M80" s="917"/>
      <c r="N80" s="331"/>
      <c r="O80" s="154"/>
    </row>
    <row r="81" spans="1:15" s="152" customFormat="1" ht="16.5" customHeight="1">
      <c r="A81" s="327">
        <v>72</v>
      </c>
      <c r="B81" s="605"/>
      <c r="C81" s="605"/>
      <c r="D81" s="249" t="s">
        <v>1481</v>
      </c>
      <c r="E81" s="250" t="s">
        <v>284</v>
      </c>
      <c r="F81" s="250" t="s">
        <v>2439</v>
      </c>
      <c r="G81" s="561" t="s">
        <v>2440</v>
      </c>
      <c r="H81" s="561" t="s">
        <v>2440</v>
      </c>
      <c r="I81" s="251" t="s">
        <v>11</v>
      </c>
      <c r="J81" s="275"/>
      <c r="K81" s="275"/>
      <c r="L81" s="276"/>
      <c r="M81" s="917"/>
      <c r="N81" s="331"/>
      <c r="O81" s="154"/>
    </row>
    <row r="82" spans="1:15" s="152" customFormat="1" ht="16.5" customHeight="1">
      <c r="A82" s="327">
        <v>73</v>
      </c>
      <c r="B82" s="605"/>
      <c r="C82" s="605"/>
      <c r="D82" s="249" t="s">
        <v>1481</v>
      </c>
      <c r="E82" s="250" t="s">
        <v>284</v>
      </c>
      <c r="F82" s="250" t="s">
        <v>2441</v>
      </c>
      <c r="G82" s="561" t="s">
        <v>1631</v>
      </c>
      <c r="H82" s="561" t="s">
        <v>1631</v>
      </c>
      <c r="I82" s="251" t="s">
        <v>11</v>
      </c>
      <c r="J82" s="275"/>
      <c r="K82" s="275"/>
      <c r="L82" s="276"/>
      <c r="M82" s="917"/>
      <c r="N82" s="331"/>
      <c r="O82" s="154"/>
    </row>
    <row r="83" spans="1:15" s="152" customFormat="1" ht="16.5" customHeight="1">
      <c r="A83" s="327">
        <v>74</v>
      </c>
      <c r="B83" s="605"/>
      <c r="C83" s="605"/>
      <c r="D83" s="249" t="s">
        <v>1481</v>
      </c>
      <c r="E83" s="250" t="s">
        <v>284</v>
      </c>
      <c r="F83" s="250" t="s">
        <v>2442</v>
      </c>
      <c r="G83" s="561" t="s">
        <v>1913</v>
      </c>
      <c r="H83" s="561" t="s">
        <v>1913</v>
      </c>
      <c r="I83" s="251" t="s">
        <v>11</v>
      </c>
      <c r="J83" s="275"/>
      <c r="K83" s="275"/>
      <c r="L83" s="276"/>
      <c r="M83" s="917"/>
      <c r="N83" s="331"/>
      <c r="O83" s="154"/>
    </row>
    <row r="84" spans="1:15" s="152" customFormat="1" ht="16.5" customHeight="1">
      <c r="A84" s="327">
        <v>75</v>
      </c>
      <c r="B84" s="605"/>
      <c r="C84" s="605"/>
      <c r="D84" s="249" t="s">
        <v>1481</v>
      </c>
      <c r="E84" s="250" t="s">
        <v>284</v>
      </c>
      <c r="F84" s="250" t="s">
        <v>2443</v>
      </c>
      <c r="G84" s="561" t="s">
        <v>2444</v>
      </c>
      <c r="H84" s="561" t="s">
        <v>2444</v>
      </c>
      <c r="I84" s="251" t="s">
        <v>11</v>
      </c>
      <c r="J84" s="275"/>
      <c r="K84" s="275"/>
      <c r="L84" s="276"/>
      <c r="M84" s="917"/>
      <c r="N84" s="331"/>
      <c r="O84" s="154"/>
    </row>
    <row r="85" spans="1:15" s="152" customFormat="1" ht="16.5" customHeight="1">
      <c r="A85" s="327">
        <v>76</v>
      </c>
      <c r="B85" s="605"/>
      <c r="C85" s="605"/>
      <c r="D85" s="249" t="s">
        <v>1481</v>
      </c>
      <c r="E85" s="250" t="s">
        <v>284</v>
      </c>
      <c r="F85" s="250" t="s">
        <v>2445</v>
      </c>
      <c r="G85" s="561" t="s">
        <v>1631</v>
      </c>
      <c r="H85" s="561" t="s">
        <v>1631</v>
      </c>
      <c r="I85" s="251" t="s">
        <v>11</v>
      </c>
      <c r="J85" s="275"/>
      <c r="K85" s="275"/>
      <c r="L85" s="276"/>
      <c r="M85" s="917"/>
      <c r="N85" s="331"/>
      <c r="O85" s="154"/>
    </row>
    <row r="86" spans="1:15" s="152" customFormat="1" ht="16.5" customHeight="1">
      <c r="A86" s="327">
        <v>77</v>
      </c>
      <c r="B86" s="605"/>
      <c r="C86" s="605"/>
      <c r="D86" s="249" t="s">
        <v>1481</v>
      </c>
      <c r="E86" s="250" t="s">
        <v>284</v>
      </c>
      <c r="F86" s="250" t="s">
        <v>2446</v>
      </c>
      <c r="G86" s="561" t="s">
        <v>2447</v>
      </c>
      <c r="H86" s="561" t="s">
        <v>2447</v>
      </c>
      <c r="I86" s="251" t="s">
        <v>11</v>
      </c>
      <c r="J86" s="275"/>
      <c r="K86" s="275"/>
      <c r="L86" s="276"/>
      <c r="M86" s="917"/>
      <c r="N86" s="331"/>
      <c r="O86" s="154"/>
    </row>
    <row r="87" spans="1:15" s="152" customFormat="1" ht="16.5" customHeight="1">
      <c r="A87" s="327">
        <v>78</v>
      </c>
      <c r="B87" s="605"/>
      <c r="C87" s="605"/>
      <c r="D87" s="249" t="s">
        <v>1481</v>
      </c>
      <c r="E87" s="250" t="s">
        <v>284</v>
      </c>
      <c r="F87" s="250" t="s">
        <v>2448</v>
      </c>
      <c r="G87" s="561" t="s">
        <v>1632</v>
      </c>
      <c r="H87" s="561" t="s">
        <v>1632</v>
      </c>
      <c r="I87" s="251" t="s">
        <v>11</v>
      </c>
      <c r="J87" s="275"/>
      <c r="K87" s="275"/>
      <c r="L87" s="276"/>
      <c r="M87" s="917"/>
      <c r="N87" s="331"/>
      <c r="O87" s="154"/>
    </row>
    <row r="88" spans="1:15" s="152" customFormat="1" ht="16.5" customHeight="1">
      <c r="A88" s="327">
        <v>79</v>
      </c>
      <c r="B88" s="605"/>
      <c r="C88" s="605"/>
      <c r="D88" s="249" t="s">
        <v>1481</v>
      </c>
      <c r="E88" s="250" t="s">
        <v>284</v>
      </c>
      <c r="F88" s="250" t="s">
        <v>2449</v>
      </c>
      <c r="G88" s="561" t="s">
        <v>2450</v>
      </c>
      <c r="H88" s="561" t="s">
        <v>2450</v>
      </c>
      <c r="I88" s="251" t="s">
        <v>11</v>
      </c>
      <c r="J88" s="275"/>
      <c r="K88" s="275"/>
      <c r="L88" s="276"/>
      <c r="M88" s="917"/>
      <c r="N88" s="331"/>
      <c r="O88" s="154"/>
    </row>
    <row r="89" spans="1:15" s="152" customFormat="1" ht="16.5" customHeight="1">
      <c r="A89" s="327">
        <v>80</v>
      </c>
      <c r="B89" s="605"/>
      <c r="C89" s="605"/>
      <c r="D89" s="249" t="s">
        <v>1481</v>
      </c>
      <c r="E89" s="250" t="s">
        <v>284</v>
      </c>
      <c r="F89" s="250" t="s">
        <v>2451</v>
      </c>
      <c r="G89" s="561" t="s">
        <v>2452</v>
      </c>
      <c r="H89" s="561" t="s">
        <v>2452</v>
      </c>
      <c r="I89" s="251" t="s">
        <v>11</v>
      </c>
      <c r="J89" s="275"/>
      <c r="K89" s="275"/>
      <c r="L89" s="276"/>
      <c r="M89" s="917"/>
      <c r="N89" s="331"/>
      <c r="O89" s="154"/>
    </row>
    <row r="90" spans="1:15" s="152" customFormat="1" ht="16.5" customHeight="1">
      <c r="A90" s="327">
        <v>81</v>
      </c>
      <c r="B90" s="605"/>
      <c r="C90" s="605"/>
      <c r="D90" s="249" t="s">
        <v>1481</v>
      </c>
      <c r="E90" s="250" t="s">
        <v>284</v>
      </c>
      <c r="F90" s="250" t="s">
        <v>2453</v>
      </c>
      <c r="G90" s="561" t="s">
        <v>2454</v>
      </c>
      <c r="H90" s="561" t="s">
        <v>2454</v>
      </c>
      <c r="I90" s="251" t="s">
        <v>11</v>
      </c>
      <c r="J90" s="275"/>
      <c r="K90" s="275"/>
      <c r="L90" s="276"/>
      <c r="M90" s="917"/>
      <c r="N90" s="331"/>
      <c r="O90" s="154"/>
    </row>
    <row r="91" spans="1:15" s="152" customFormat="1" ht="16.5" customHeight="1">
      <c r="A91" s="327">
        <v>82</v>
      </c>
      <c r="B91" s="605"/>
      <c r="C91" s="605"/>
      <c r="D91" s="249" t="s">
        <v>1481</v>
      </c>
      <c r="E91" s="250" t="s">
        <v>284</v>
      </c>
      <c r="F91" s="250" t="s">
        <v>2455</v>
      </c>
      <c r="G91" s="561" t="s">
        <v>2456</v>
      </c>
      <c r="H91" s="561" t="s">
        <v>2456</v>
      </c>
      <c r="I91" s="251" t="s">
        <v>11</v>
      </c>
      <c r="J91" s="275"/>
      <c r="K91" s="275"/>
      <c r="L91" s="276"/>
      <c r="M91" s="917"/>
      <c r="N91" s="331"/>
      <c r="O91" s="154"/>
    </row>
    <row r="92" spans="1:15" s="152" customFormat="1" ht="16.5" customHeight="1">
      <c r="A92" s="327">
        <v>83</v>
      </c>
      <c r="B92" s="605"/>
      <c r="C92" s="605"/>
      <c r="D92" s="249" t="s">
        <v>1481</v>
      </c>
      <c r="E92" s="250" t="s">
        <v>284</v>
      </c>
      <c r="F92" s="250" t="s">
        <v>2457</v>
      </c>
      <c r="G92" s="561" t="s">
        <v>2458</v>
      </c>
      <c r="H92" s="561" t="s">
        <v>2458</v>
      </c>
      <c r="I92" s="251" t="s">
        <v>11</v>
      </c>
      <c r="J92" s="275"/>
      <c r="K92" s="275"/>
      <c r="L92" s="276"/>
      <c r="M92" s="917"/>
      <c r="N92" s="331"/>
      <c r="O92" s="154"/>
    </row>
    <row r="93" spans="1:15" s="152" customFormat="1" ht="16.5" customHeight="1">
      <c r="A93" s="327">
        <v>84</v>
      </c>
      <c r="B93" s="605"/>
      <c r="C93" s="605"/>
      <c r="D93" s="249" t="s">
        <v>1481</v>
      </c>
      <c r="E93" s="250" t="s">
        <v>284</v>
      </c>
      <c r="F93" s="250" t="s">
        <v>2459</v>
      </c>
      <c r="G93" s="561" t="s">
        <v>2440</v>
      </c>
      <c r="H93" s="561" t="s">
        <v>2440</v>
      </c>
      <c r="I93" s="251" t="s">
        <v>11</v>
      </c>
      <c r="J93" s="275"/>
      <c r="K93" s="275"/>
      <c r="L93" s="276"/>
      <c r="M93" s="917"/>
      <c r="N93" s="331"/>
      <c r="O93" s="154"/>
    </row>
    <row r="94" spans="1:15" s="152" customFormat="1" ht="16.5" customHeight="1">
      <c r="A94" s="327">
        <v>85</v>
      </c>
      <c r="B94" s="605"/>
      <c r="C94" s="605"/>
      <c r="D94" s="249" t="s">
        <v>1481</v>
      </c>
      <c r="E94" s="250" t="s">
        <v>284</v>
      </c>
      <c r="F94" s="250" t="s">
        <v>2460</v>
      </c>
      <c r="G94" s="561" t="s">
        <v>1913</v>
      </c>
      <c r="H94" s="561" t="s">
        <v>1913</v>
      </c>
      <c r="I94" s="251" t="s">
        <v>11</v>
      </c>
      <c r="J94" s="275"/>
      <c r="K94" s="275"/>
      <c r="L94" s="276"/>
      <c r="M94" s="917"/>
      <c r="N94" s="331"/>
      <c r="O94" s="154"/>
    </row>
    <row r="95" spans="1:15" s="152" customFormat="1" ht="16.5" customHeight="1">
      <c r="A95" s="327">
        <v>86</v>
      </c>
      <c r="B95" s="605"/>
      <c r="C95" s="605"/>
      <c r="D95" s="249" t="s">
        <v>1481</v>
      </c>
      <c r="E95" s="250" t="s">
        <v>284</v>
      </c>
      <c r="F95" s="250" t="s">
        <v>2461</v>
      </c>
      <c r="G95" s="561" t="s">
        <v>2462</v>
      </c>
      <c r="H95" s="561" t="s">
        <v>2462</v>
      </c>
      <c r="I95" s="251" t="s">
        <v>11</v>
      </c>
      <c r="J95" s="275"/>
      <c r="K95" s="275"/>
      <c r="L95" s="276"/>
      <c r="M95" s="917"/>
      <c r="N95" s="331"/>
      <c r="O95" s="154"/>
    </row>
    <row r="96" spans="1:15" s="152" customFormat="1" ht="16.5" customHeight="1">
      <c r="A96" s="327">
        <v>87</v>
      </c>
      <c r="B96" s="605"/>
      <c r="C96" s="605"/>
      <c r="D96" s="249" t="s">
        <v>1481</v>
      </c>
      <c r="E96" s="250" t="s">
        <v>284</v>
      </c>
      <c r="F96" s="250" t="s">
        <v>2463</v>
      </c>
      <c r="G96" s="561" t="s">
        <v>1635</v>
      </c>
      <c r="H96" s="561" t="s">
        <v>1635</v>
      </c>
      <c r="I96" s="251" t="s">
        <v>11</v>
      </c>
      <c r="J96" s="275"/>
      <c r="K96" s="275"/>
      <c r="L96" s="276"/>
      <c r="M96" s="917"/>
      <c r="N96" s="331"/>
      <c r="O96" s="154"/>
    </row>
    <row r="97" spans="1:15" s="152" customFormat="1" ht="16.5" customHeight="1">
      <c r="A97" s="327">
        <v>88</v>
      </c>
      <c r="B97" s="605"/>
      <c r="C97" s="605"/>
      <c r="D97" s="249" t="s">
        <v>1481</v>
      </c>
      <c r="E97" s="250" t="s">
        <v>284</v>
      </c>
      <c r="F97" s="250" t="s">
        <v>2464</v>
      </c>
      <c r="G97" s="561" t="s">
        <v>2465</v>
      </c>
      <c r="H97" s="561" t="s">
        <v>2465</v>
      </c>
      <c r="I97" s="251" t="s">
        <v>11</v>
      </c>
      <c r="J97" s="275"/>
      <c r="K97" s="275"/>
      <c r="L97" s="276"/>
      <c r="M97" s="917"/>
      <c r="N97" s="331"/>
      <c r="O97" s="154"/>
    </row>
    <row r="98" spans="1:15" s="152" customFormat="1" ht="16.5" customHeight="1">
      <c r="A98" s="327">
        <v>89</v>
      </c>
      <c r="B98" s="605"/>
      <c r="C98" s="605"/>
      <c r="D98" s="249" t="s">
        <v>1481</v>
      </c>
      <c r="E98" s="250" t="s">
        <v>284</v>
      </c>
      <c r="F98" s="250" t="s">
        <v>2466</v>
      </c>
      <c r="G98" s="561" t="s">
        <v>2440</v>
      </c>
      <c r="H98" s="561" t="s">
        <v>2440</v>
      </c>
      <c r="I98" s="251" t="s">
        <v>11</v>
      </c>
      <c r="J98" s="275"/>
      <c r="K98" s="275"/>
      <c r="L98" s="276"/>
      <c r="M98" s="917"/>
      <c r="N98" s="331"/>
      <c r="O98" s="154"/>
    </row>
    <row r="99" spans="1:15" s="152" customFormat="1" ht="16.5" customHeight="1">
      <c r="A99" s="327">
        <v>90</v>
      </c>
      <c r="B99" s="605"/>
      <c r="C99" s="605"/>
      <c r="D99" s="249" t="s">
        <v>1481</v>
      </c>
      <c r="E99" s="250" t="s">
        <v>284</v>
      </c>
      <c r="F99" s="250" t="s">
        <v>2467</v>
      </c>
      <c r="G99" s="561" t="s">
        <v>2468</v>
      </c>
      <c r="H99" s="561" t="s">
        <v>2468</v>
      </c>
      <c r="I99" s="251" t="s">
        <v>11</v>
      </c>
      <c r="J99" s="275"/>
      <c r="K99" s="275"/>
      <c r="L99" s="276"/>
      <c r="M99" s="917"/>
      <c r="N99" s="331"/>
      <c r="O99" s="154"/>
    </row>
    <row r="100" spans="1:15" s="152" customFormat="1" ht="16.5" customHeight="1">
      <c r="A100" s="327">
        <v>91</v>
      </c>
      <c r="B100" s="605"/>
      <c r="C100" s="605"/>
      <c r="D100" s="249" t="s">
        <v>1481</v>
      </c>
      <c r="E100" s="250" t="s">
        <v>284</v>
      </c>
      <c r="F100" s="250" t="s">
        <v>2469</v>
      </c>
      <c r="G100" s="561" t="s">
        <v>1970</v>
      </c>
      <c r="H100" s="561" t="s">
        <v>1970</v>
      </c>
      <c r="I100" s="251" t="s">
        <v>11</v>
      </c>
      <c r="J100" s="275"/>
      <c r="K100" s="275"/>
      <c r="L100" s="276"/>
      <c r="M100" s="917"/>
      <c r="N100" s="331"/>
      <c r="O100" s="154"/>
    </row>
    <row r="101" spans="1:15" s="152" customFormat="1" ht="16.5" customHeight="1">
      <c r="A101" s="327">
        <v>92</v>
      </c>
      <c r="B101" s="605"/>
      <c r="C101" s="605"/>
      <c r="D101" s="249" t="s">
        <v>1481</v>
      </c>
      <c r="E101" s="250" t="s">
        <v>284</v>
      </c>
      <c r="F101" s="250" t="s">
        <v>2470</v>
      </c>
      <c r="G101" s="561" t="s">
        <v>1970</v>
      </c>
      <c r="H101" s="561" t="s">
        <v>1970</v>
      </c>
      <c r="I101" s="251" t="s">
        <v>11</v>
      </c>
      <c r="J101" s="275"/>
      <c r="K101" s="275"/>
      <c r="L101" s="276"/>
      <c r="M101" s="917"/>
      <c r="N101" s="331"/>
      <c r="O101" s="155"/>
    </row>
    <row r="102" spans="1:15" s="152" customFormat="1" ht="16.5" customHeight="1">
      <c r="A102" s="327">
        <v>93</v>
      </c>
      <c r="B102" s="605"/>
      <c r="C102" s="605"/>
      <c r="D102" s="249" t="s">
        <v>1481</v>
      </c>
      <c r="E102" s="250" t="s">
        <v>284</v>
      </c>
      <c r="F102" s="250" t="s">
        <v>2471</v>
      </c>
      <c r="G102" s="561" t="s">
        <v>1970</v>
      </c>
      <c r="H102" s="561" t="s">
        <v>1970</v>
      </c>
      <c r="I102" s="251" t="s">
        <v>11</v>
      </c>
      <c r="J102" s="275"/>
      <c r="K102" s="275"/>
      <c r="L102" s="276"/>
      <c r="M102" s="917"/>
      <c r="N102" s="331"/>
      <c r="O102" s="155"/>
    </row>
    <row r="103" spans="1:15" s="152" customFormat="1" ht="16.5" customHeight="1">
      <c r="A103" s="327">
        <v>94</v>
      </c>
      <c r="B103" s="605"/>
      <c r="C103" s="605"/>
      <c r="D103" s="249" t="s">
        <v>1481</v>
      </c>
      <c r="E103" s="250" t="s">
        <v>284</v>
      </c>
      <c r="F103" s="250" t="s">
        <v>2472</v>
      </c>
      <c r="G103" s="561"/>
      <c r="H103" s="561"/>
      <c r="I103" s="251" t="s">
        <v>11</v>
      </c>
      <c r="J103" s="275"/>
      <c r="K103" s="275"/>
      <c r="L103" s="276"/>
      <c r="M103" s="917"/>
      <c r="N103" s="331" t="s">
        <v>2575</v>
      </c>
      <c r="O103" s="155"/>
    </row>
    <row r="104" spans="1:15" s="152" customFormat="1" ht="16.5" customHeight="1">
      <c r="A104" s="327">
        <v>95</v>
      </c>
      <c r="B104" s="605"/>
      <c r="C104" s="605"/>
      <c r="D104" s="249" t="s">
        <v>1481</v>
      </c>
      <c r="E104" s="250" t="s">
        <v>284</v>
      </c>
      <c r="F104" s="250" t="s">
        <v>2473</v>
      </c>
      <c r="G104" s="561"/>
      <c r="H104" s="561"/>
      <c r="I104" s="251" t="s">
        <v>11</v>
      </c>
      <c r="J104" s="275"/>
      <c r="K104" s="275"/>
      <c r="L104" s="276"/>
      <c r="M104" s="917"/>
      <c r="N104" s="331"/>
      <c r="O104" s="155"/>
    </row>
    <row r="105" spans="1:15" s="152" customFormat="1" ht="16.5" customHeight="1">
      <c r="A105" s="327">
        <v>96</v>
      </c>
      <c r="B105" s="605"/>
      <c r="C105" s="605"/>
      <c r="D105" s="249" t="s">
        <v>1481</v>
      </c>
      <c r="E105" s="250" t="s">
        <v>284</v>
      </c>
      <c r="F105" s="250" t="s">
        <v>2474</v>
      </c>
      <c r="G105" s="561"/>
      <c r="H105" s="561"/>
      <c r="I105" s="251" t="s">
        <v>11</v>
      </c>
      <c r="J105" s="275"/>
      <c r="K105" s="275"/>
      <c r="L105" s="276"/>
      <c r="M105" s="917"/>
      <c r="N105" s="331"/>
      <c r="O105" s="155"/>
    </row>
    <row r="106" spans="1:15" s="152" customFormat="1" ht="16.5" customHeight="1">
      <c r="A106" s="327">
        <v>97</v>
      </c>
      <c r="B106" s="605"/>
      <c r="C106" s="605"/>
      <c r="D106" s="249" t="s">
        <v>1481</v>
      </c>
      <c r="E106" s="250" t="s">
        <v>284</v>
      </c>
      <c r="F106" s="250" t="s">
        <v>2475</v>
      </c>
      <c r="G106" s="561"/>
      <c r="H106" s="561"/>
      <c r="I106" s="251" t="s">
        <v>11</v>
      </c>
      <c r="J106" s="275"/>
      <c r="K106" s="275"/>
      <c r="L106" s="276"/>
      <c r="M106" s="917"/>
      <c r="N106" s="331"/>
      <c r="O106" s="155"/>
    </row>
    <row r="107" spans="1:15" s="152" customFormat="1" ht="16.5" customHeight="1">
      <c r="A107" s="327">
        <v>98</v>
      </c>
      <c r="B107" s="605"/>
      <c r="C107" s="605"/>
      <c r="D107" s="249" t="s">
        <v>1481</v>
      </c>
      <c r="E107" s="250" t="s">
        <v>284</v>
      </c>
      <c r="F107" s="250" t="s">
        <v>2476</v>
      </c>
      <c r="G107" s="561"/>
      <c r="H107" s="561"/>
      <c r="I107" s="251" t="s">
        <v>11</v>
      </c>
      <c r="J107" s="275"/>
      <c r="K107" s="275"/>
      <c r="L107" s="276"/>
      <c r="M107" s="917"/>
      <c r="N107" s="331" t="s">
        <v>2576</v>
      </c>
      <c r="O107" s="155"/>
    </row>
    <row r="108" spans="1:15" s="152" customFormat="1" ht="16.5" customHeight="1">
      <c r="A108" s="327">
        <v>99</v>
      </c>
      <c r="B108" s="605"/>
      <c r="C108" s="605"/>
      <c r="D108" s="249" t="s">
        <v>1481</v>
      </c>
      <c r="E108" s="250" t="s">
        <v>284</v>
      </c>
      <c r="F108" s="250" t="s">
        <v>951</v>
      </c>
      <c r="G108" s="309"/>
      <c r="H108" s="309"/>
      <c r="I108" s="251" t="s">
        <v>11</v>
      </c>
      <c r="J108" s="275"/>
      <c r="K108" s="275"/>
      <c r="L108" s="276"/>
      <c r="M108" s="565" t="s">
        <v>2558</v>
      </c>
      <c r="N108" s="331"/>
      <c r="O108" s="156"/>
    </row>
    <row r="109" spans="1:15" s="152" customFormat="1" ht="18" customHeight="1">
      <c r="A109" s="327">
        <v>100</v>
      </c>
      <c r="B109" s="605"/>
      <c r="C109" s="605"/>
      <c r="D109" s="249" t="s">
        <v>1481</v>
      </c>
      <c r="E109" s="250" t="s">
        <v>1017</v>
      </c>
      <c r="F109" s="250" t="s">
        <v>1018</v>
      </c>
      <c r="G109" s="256" t="s">
        <v>1019</v>
      </c>
      <c r="H109" s="256" t="s">
        <v>1019</v>
      </c>
      <c r="I109" s="251" t="s">
        <v>11</v>
      </c>
      <c r="J109" s="257"/>
      <c r="K109" s="268"/>
      <c r="L109" s="268"/>
      <c r="M109" s="269" t="s">
        <v>1492</v>
      </c>
      <c r="N109" s="332"/>
    </row>
    <row r="110" spans="1:15" s="152" customFormat="1" ht="18" customHeight="1">
      <c r="A110" s="327">
        <v>101</v>
      </c>
      <c r="B110" s="605"/>
      <c r="C110" s="605"/>
      <c r="D110" s="249" t="s">
        <v>1481</v>
      </c>
      <c r="E110" s="250" t="s">
        <v>1017</v>
      </c>
      <c r="F110" s="250" t="s">
        <v>1020</v>
      </c>
      <c r="G110" s="256" t="s">
        <v>1021</v>
      </c>
      <c r="H110" s="256" t="s">
        <v>1021</v>
      </c>
      <c r="I110" s="251" t="s">
        <v>11</v>
      </c>
      <c r="J110" s="257"/>
      <c r="K110" s="268"/>
      <c r="L110" s="268"/>
      <c r="M110" s="269" t="s">
        <v>1493</v>
      </c>
      <c r="N110" s="332"/>
    </row>
    <row r="111" spans="1:15" s="152" customFormat="1" ht="18" customHeight="1">
      <c r="A111" s="327">
        <v>102</v>
      </c>
      <c r="B111" s="605"/>
      <c r="C111" s="605"/>
      <c r="D111" s="249" t="s">
        <v>1481</v>
      </c>
      <c r="E111" s="250" t="s">
        <v>1017</v>
      </c>
      <c r="F111" s="250" t="s">
        <v>1022</v>
      </c>
      <c r="G111" s="256"/>
      <c r="H111" s="256"/>
      <c r="I111" s="251" t="s">
        <v>11</v>
      </c>
      <c r="J111" s="257"/>
      <c r="K111" s="268"/>
      <c r="L111" s="268"/>
      <c r="M111" s="269" t="s">
        <v>1494</v>
      </c>
      <c r="N111" s="332"/>
    </row>
    <row r="112" spans="1:15" s="152" customFormat="1" ht="18" customHeight="1">
      <c r="A112" s="327">
        <v>103</v>
      </c>
      <c r="B112" s="605"/>
      <c r="C112" s="605"/>
      <c r="D112" s="249" t="s">
        <v>1481</v>
      </c>
      <c r="E112" s="250" t="s">
        <v>1017</v>
      </c>
      <c r="F112" s="250" t="s">
        <v>1023</v>
      </c>
      <c r="G112" s="256" t="s">
        <v>964</v>
      </c>
      <c r="H112" s="256" t="s">
        <v>964</v>
      </c>
      <c r="I112" s="251" t="s">
        <v>11</v>
      </c>
      <c r="J112" s="257"/>
      <c r="K112" s="268"/>
      <c r="L112" s="268"/>
      <c r="M112" s="269" t="s">
        <v>1495</v>
      </c>
      <c r="N112" s="332"/>
    </row>
    <row r="113" spans="1:14" s="152" customFormat="1" ht="18" customHeight="1">
      <c r="A113" s="327">
        <v>104</v>
      </c>
      <c r="B113" s="605"/>
      <c r="C113" s="605"/>
      <c r="D113" s="249" t="s">
        <v>1481</v>
      </c>
      <c r="E113" s="250" t="s">
        <v>1017</v>
      </c>
      <c r="F113" s="250" t="s">
        <v>1024</v>
      </c>
      <c r="G113" s="256"/>
      <c r="H113" s="256"/>
      <c r="I113" s="251" t="s">
        <v>11</v>
      </c>
      <c r="J113" s="257"/>
      <c r="K113" s="268"/>
      <c r="L113" s="268"/>
      <c r="M113" s="269" t="s">
        <v>1496</v>
      </c>
      <c r="N113" s="332"/>
    </row>
    <row r="114" spans="1:14" s="152" customFormat="1" ht="18" customHeight="1">
      <c r="A114" s="327">
        <v>105</v>
      </c>
      <c r="B114" s="605"/>
      <c r="C114" s="605"/>
      <c r="D114" s="249" t="s">
        <v>1481</v>
      </c>
      <c r="E114" s="250" t="s">
        <v>1017</v>
      </c>
      <c r="F114" s="250" t="s">
        <v>1025</v>
      </c>
      <c r="G114" s="256"/>
      <c r="H114" s="256"/>
      <c r="I114" s="251" t="s">
        <v>11</v>
      </c>
      <c r="J114" s="257"/>
      <c r="K114" s="268"/>
      <c r="L114" s="268"/>
      <c r="M114" s="269" t="s">
        <v>1497</v>
      </c>
      <c r="N114" s="332"/>
    </row>
    <row r="115" spans="1:14" s="152" customFormat="1" ht="18" customHeight="1">
      <c r="A115" s="327">
        <v>106</v>
      </c>
      <c r="B115" s="605"/>
      <c r="C115" s="605"/>
      <c r="D115" s="249" t="s">
        <v>1481</v>
      </c>
      <c r="E115" s="250" t="s">
        <v>1017</v>
      </c>
      <c r="F115" s="250" t="s">
        <v>1026</v>
      </c>
      <c r="G115" s="256"/>
      <c r="H115" s="256"/>
      <c r="I115" s="251" t="s">
        <v>11</v>
      </c>
      <c r="J115" s="257"/>
      <c r="K115" s="268"/>
      <c r="L115" s="268"/>
      <c r="M115" s="269" t="s">
        <v>1498</v>
      </c>
      <c r="N115" s="332"/>
    </row>
    <row r="116" spans="1:14" s="152" customFormat="1" ht="18" customHeight="1">
      <c r="A116" s="327">
        <v>107</v>
      </c>
      <c r="B116" s="605"/>
      <c r="C116" s="605"/>
      <c r="D116" s="249" t="s">
        <v>1481</v>
      </c>
      <c r="E116" s="250" t="s">
        <v>1017</v>
      </c>
      <c r="F116" s="250" t="s">
        <v>1027</v>
      </c>
      <c r="G116" s="277" t="s">
        <v>1499</v>
      </c>
      <c r="H116" s="277" t="s">
        <v>1499</v>
      </c>
      <c r="I116" s="251" t="s">
        <v>11</v>
      </c>
      <c r="J116" s="257"/>
      <c r="K116" s="268"/>
      <c r="L116" s="268"/>
      <c r="M116" s="918" t="s">
        <v>1500</v>
      </c>
      <c r="N116" s="332"/>
    </row>
    <row r="117" spans="1:14" s="152" customFormat="1" ht="18" customHeight="1">
      <c r="A117" s="327">
        <v>108</v>
      </c>
      <c r="B117" s="605"/>
      <c r="C117" s="605"/>
      <c r="D117" s="249" t="s">
        <v>1481</v>
      </c>
      <c r="E117" s="250" t="s">
        <v>1017</v>
      </c>
      <c r="F117" s="250" t="s">
        <v>1437</v>
      </c>
      <c r="G117" s="256" t="s">
        <v>1501</v>
      </c>
      <c r="H117" s="256" t="s">
        <v>1501</v>
      </c>
      <c r="I117" s="251" t="s">
        <v>11</v>
      </c>
      <c r="J117" s="257"/>
      <c r="K117" s="268"/>
      <c r="L117" s="268"/>
      <c r="M117" s="918"/>
      <c r="N117" s="332"/>
    </row>
    <row r="118" spans="1:14" s="152" customFormat="1" ht="18" customHeight="1">
      <c r="A118" s="327">
        <v>109</v>
      </c>
      <c r="B118" s="605"/>
      <c r="C118" s="605"/>
      <c r="D118" s="249" t="s">
        <v>1481</v>
      </c>
      <c r="E118" s="250" t="s">
        <v>1017</v>
      </c>
      <c r="F118" s="250" t="s">
        <v>1502</v>
      </c>
      <c r="G118" s="256" t="s">
        <v>1030</v>
      </c>
      <c r="H118" s="256" t="s">
        <v>1030</v>
      </c>
      <c r="I118" s="251" t="s">
        <v>11</v>
      </c>
      <c r="J118" s="257"/>
      <c r="K118" s="268"/>
      <c r="L118" s="268"/>
      <c r="M118" s="918"/>
      <c r="N118" s="332"/>
    </row>
    <row r="119" spans="1:14" s="152" customFormat="1" ht="18" customHeight="1">
      <c r="A119" s="327">
        <v>110</v>
      </c>
      <c r="B119" s="605"/>
      <c r="C119" s="605"/>
      <c r="D119" s="249" t="s">
        <v>1481</v>
      </c>
      <c r="E119" s="250" t="s">
        <v>1017</v>
      </c>
      <c r="F119" s="250" t="s">
        <v>1438</v>
      </c>
      <c r="G119" s="256" t="s">
        <v>1031</v>
      </c>
      <c r="H119" s="256" t="s">
        <v>1031</v>
      </c>
      <c r="I119" s="251" t="s">
        <v>11</v>
      </c>
      <c r="J119" s="257"/>
      <c r="K119" s="268"/>
      <c r="L119" s="268"/>
      <c r="M119" s="918"/>
      <c r="N119" s="332"/>
    </row>
    <row r="120" spans="1:14" s="152" customFormat="1" ht="18" customHeight="1">
      <c r="A120" s="327">
        <v>111</v>
      </c>
      <c r="B120" s="605"/>
      <c r="C120" s="605"/>
      <c r="D120" s="249" t="s">
        <v>1481</v>
      </c>
      <c r="E120" s="250" t="s">
        <v>1017</v>
      </c>
      <c r="F120" s="250" t="s">
        <v>1439</v>
      </c>
      <c r="G120" s="256" t="s">
        <v>1032</v>
      </c>
      <c r="H120" s="256" t="s">
        <v>1032</v>
      </c>
      <c r="I120" s="251" t="s">
        <v>11</v>
      </c>
      <c r="J120" s="257"/>
      <c r="K120" s="268"/>
      <c r="L120" s="268"/>
      <c r="M120" s="918"/>
      <c r="N120" s="332"/>
    </row>
    <row r="121" spans="1:14" s="152" customFormat="1" ht="18" customHeight="1">
      <c r="A121" s="327">
        <v>112</v>
      </c>
      <c r="B121" s="605"/>
      <c r="C121" s="605"/>
      <c r="D121" s="249"/>
      <c r="E121" s="250" t="s">
        <v>735</v>
      </c>
      <c r="F121" s="255" t="s">
        <v>736</v>
      </c>
      <c r="G121" s="256"/>
      <c r="H121" s="256"/>
      <c r="I121" s="251" t="s">
        <v>11</v>
      </c>
      <c r="J121" s="257"/>
      <c r="K121" s="268"/>
      <c r="L121" s="268"/>
      <c r="M121" s="259" t="s">
        <v>1230</v>
      </c>
      <c r="N121" s="332"/>
    </row>
    <row r="122" spans="1:14" s="110" customFormat="1" ht="16.5" customHeight="1">
      <c r="A122" s="327">
        <v>113</v>
      </c>
      <c r="B122" s="605"/>
      <c r="C122" s="605"/>
      <c r="D122" s="249" t="s">
        <v>1481</v>
      </c>
      <c r="E122" s="250" t="s">
        <v>738</v>
      </c>
      <c r="F122" s="255" t="s">
        <v>736</v>
      </c>
      <c r="G122" s="278"/>
      <c r="H122" s="278"/>
      <c r="I122" s="251" t="s">
        <v>11</v>
      </c>
      <c r="J122" s="279"/>
      <c r="K122" s="278"/>
      <c r="L122" s="280"/>
      <c r="M122" s="281" t="s">
        <v>1503</v>
      </c>
      <c r="N122" s="333"/>
    </row>
    <row r="123" spans="1:14" s="110" customFormat="1" ht="16.5" customHeight="1">
      <c r="A123" s="327">
        <v>114</v>
      </c>
      <c r="B123" s="605"/>
      <c r="C123" s="605"/>
      <c r="D123" s="249" t="s">
        <v>1481</v>
      </c>
      <c r="E123" s="250" t="s">
        <v>735</v>
      </c>
      <c r="F123" s="255" t="s">
        <v>740</v>
      </c>
      <c r="G123" s="278" t="s">
        <v>741</v>
      </c>
      <c r="H123" s="278" t="s">
        <v>741</v>
      </c>
      <c r="I123" s="251" t="s">
        <v>11</v>
      </c>
      <c r="J123" s="280"/>
      <c r="K123" s="278"/>
      <c r="L123" s="280"/>
      <c r="M123" s="282" t="s">
        <v>1504</v>
      </c>
      <c r="N123" s="333"/>
    </row>
    <row r="124" spans="1:14" s="110" customFormat="1" ht="16.5" customHeight="1">
      <c r="A124" s="327">
        <v>115</v>
      </c>
      <c r="B124" s="605"/>
      <c r="C124" s="605"/>
      <c r="D124" s="249" t="s">
        <v>1481</v>
      </c>
      <c r="E124" s="250" t="s">
        <v>735</v>
      </c>
      <c r="F124" s="255" t="s">
        <v>743</v>
      </c>
      <c r="G124" s="278" t="s">
        <v>741</v>
      </c>
      <c r="H124" s="278" t="s">
        <v>741</v>
      </c>
      <c r="I124" s="251" t="s">
        <v>11</v>
      </c>
      <c r="J124" s="280"/>
      <c r="K124" s="278"/>
      <c r="L124" s="280"/>
      <c r="M124" s="282"/>
      <c r="N124" s="333"/>
    </row>
    <row r="125" spans="1:14" s="110" customFormat="1" ht="16.5" customHeight="1">
      <c r="A125" s="327">
        <v>116</v>
      </c>
      <c r="B125" s="605"/>
      <c r="C125" s="605"/>
      <c r="D125" s="249" t="s">
        <v>1481</v>
      </c>
      <c r="E125" s="250" t="s">
        <v>735</v>
      </c>
      <c r="F125" s="255" t="s">
        <v>745</v>
      </c>
      <c r="G125" s="278" t="s">
        <v>409</v>
      </c>
      <c r="H125" s="278" t="s">
        <v>409</v>
      </c>
      <c r="I125" s="251" t="s">
        <v>11</v>
      </c>
      <c r="J125" s="280"/>
      <c r="K125" s="278"/>
      <c r="L125" s="280"/>
      <c r="M125" s="282"/>
      <c r="N125" s="333"/>
    </row>
    <row r="126" spans="1:14" s="110" customFormat="1" ht="16.5" customHeight="1">
      <c r="A126" s="327">
        <v>117</v>
      </c>
      <c r="B126" s="605"/>
      <c r="C126" s="605"/>
      <c r="D126" s="249" t="s">
        <v>1481</v>
      </c>
      <c r="E126" s="250" t="s">
        <v>735</v>
      </c>
      <c r="F126" s="255" t="s">
        <v>747</v>
      </c>
      <c r="G126" s="278" t="s">
        <v>748</v>
      </c>
      <c r="H126" s="278" t="s">
        <v>748</v>
      </c>
      <c r="I126" s="251" t="s">
        <v>11</v>
      </c>
      <c r="J126" s="280"/>
      <c r="K126" s="278"/>
      <c r="L126" s="280"/>
      <c r="M126" s="282"/>
      <c r="N126" s="333"/>
    </row>
    <row r="127" spans="1:14" s="110" customFormat="1" ht="16.5" customHeight="1">
      <c r="A127" s="327">
        <v>118</v>
      </c>
      <c r="B127" s="605"/>
      <c r="C127" s="605"/>
      <c r="D127" s="249" t="s">
        <v>1481</v>
      </c>
      <c r="E127" s="250" t="s">
        <v>735</v>
      </c>
      <c r="F127" s="255" t="s">
        <v>750</v>
      </c>
      <c r="G127" s="278" t="s">
        <v>748</v>
      </c>
      <c r="H127" s="278" t="s">
        <v>748</v>
      </c>
      <c r="I127" s="251" t="s">
        <v>11</v>
      </c>
      <c r="J127" s="280"/>
      <c r="K127" s="278"/>
      <c r="L127" s="280"/>
      <c r="M127" s="282"/>
      <c r="N127" s="333"/>
    </row>
    <row r="128" spans="1:14" s="110" customFormat="1" ht="16.5" customHeight="1">
      <c r="A128" s="327">
        <v>119</v>
      </c>
      <c r="B128" s="605"/>
      <c r="C128" s="605"/>
      <c r="D128" s="249" t="s">
        <v>1481</v>
      </c>
      <c r="E128" s="250" t="s">
        <v>735</v>
      </c>
      <c r="F128" s="255" t="s">
        <v>752</v>
      </c>
      <c r="G128" s="278" t="s">
        <v>748</v>
      </c>
      <c r="H128" s="278" t="s">
        <v>748</v>
      </c>
      <c r="I128" s="251" t="s">
        <v>11</v>
      </c>
      <c r="J128" s="280"/>
      <c r="K128" s="278"/>
      <c r="L128" s="280"/>
      <c r="M128" s="282"/>
      <c r="N128" s="333"/>
    </row>
    <row r="129" spans="1:14" s="110" customFormat="1" ht="16.5" customHeight="1">
      <c r="A129" s="327">
        <v>120</v>
      </c>
      <c r="B129" s="605"/>
      <c r="C129" s="605"/>
      <c r="D129" s="249" t="s">
        <v>1481</v>
      </c>
      <c r="E129" s="250" t="s">
        <v>738</v>
      </c>
      <c r="F129" s="255" t="s">
        <v>754</v>
      </c>
      <c r="G129" s="278" t="s">
        <v>755</v>
      </c>
      <c r="H129" s="278" t="s">
        <v>755</v>
      </c>
      <c r="I129" s="251" t="s">
        <v>11</v>
      </c>
      <c r="J129" s="280"/>
      <c r="K129" s="278"/>
      <c r="L129" s="280"/>
      <c r="M129" s="282"/>
      <c r="N129" s="333"/>
    </row>
    <row r="130" spans="1:14" s="110" customFormat="1" ht="16.5" customHeight="1">
      <c r="A130" s="327">
        <v>121</v>
      </c>
      <c r="B130" s="605"/>
      <c r="C130" s="605"/>
      <c r="D130" s="249" t="s">
        <v>1481</v>
      </c>
      <c r="E130" s="250" t="s">
        <v>738</v>
      </c>
      <c r="F130" s="255" t="s">
        <v>757</v>
      </c>
      <c r="G130" s="278" t="s">
        <v>758</v>
      </c>
      <c r="H130" s="278" t="s">
        <v>758</v>
      </c>
      <c r="I130" s="251" t="s">
        <v>11</v>
      </c>
      <c r="J130" s="280"/>
      <c r="K130" s="278"/>
      <c r="L130" s="280"/>
      <c r="M130" s="282"/>
      <c r="N130" s="333"/>
    </row>
    <row r="131" spans="1:14" s="110" customFormat="1" ht="16.5" customHeight="1">
      <c r="A131" s="327">
        <v>122</v>
      </c>
      <c r="B131" s="605"/>
      <c r="C131" s="605"/>
      <c r="D131" s="249" t="s">
        <v>1481</v>
      </c>
      <c r="E131" s="250" t="s">
        <v>738</v>
      </c>
      <c r="F131" s="255" t="s">
        <v>760</v>
      </c>
      <c r="G131" s="278" t="s">
        <v>758</v>
      </c>
      <c r="H131" s="278" t="s">
        <v>758</v>
      </c>
      <c r="I131" s="251" t="s">
        <v>11</v>
      </c>
      <c r="J131" s="280"/>
      <c r="K131" s="278"/>
      <c r="L131" s="280"/>
      <c r="M131" s="282"/>
      <c r="N131" s="333"/>
    </row>
    <row r="132" spans="1:14" s="110" customFormat="1" ht="16.5" customHeight="1">
      <c r="A132" s="327">
        <v>123</v>
      </c>
      <c r="B132" s="605"/>
      <c r="C132" s="605"/>
      <c r="D132" s="249" t="s">
        <v>1481</v>
      </c>
      <c r="E132" s="250" t="s">
        <v>738</v>
      </c>
      <c r="F132" s="255" t="s">
        <v>762</v>
      </c>
      <c r="G132" s="278" t="s">
        <v>758</v>
      </c>
      <c r="H132" s="278" t="s">
        <v>758</v>
      </c>
      <c r="I132" s="251" t="s">
        <v>11</v>
      </c>
      <c r="J132" s="280"/>
      <c r="K132" s="278"/>
      <c r="L132" s="280"/>
      <c r="M132" s="282"/>
      <c r="N132" s="333"/>
    </row>
    <row r="133" spans="1:14" s="110" customFormat="1" ht="16.5" customHeight="1">
      <c r="A133" s="327">
        <v>124</v>
      </c>
      <c r="B133" s="605"/>
      <c r="C133" s="605"/>
      <c r="D133" s="249" t="s">
        <v>1481</v>
      </c>
      <c r="E133" s="250" t="s">
        <v>738</v>
      </c>
      <c r="F133" s="255" t="s">
        <v>747</v>
      </c>
      <c r="G133" s="278" t="s">
        <v>764</v>
      </c>
      <c r="H133" s="278" t="s">
        <v>764</v>
      </c>
      <c r="I133" s="251" t="s">
        <v>11</v>
      </c>
      <c r="J133" s="280"/>
      <c r="K133" s="278"/>
      <c r="L133" s="280"/>
      <c r="M133" s="282"/>
      <c r="N133" s="333"/>
    </row>
    <row r="134" spans="1:14" s="110" customFormat="1" ht="16.5" customHeight="1">
      <c r="A134" s="327">
        <v>125</v>
      </c>
      <c r="B134" s="605"/>
      <c r="C134" s="605"/>
      <c r="D134" s="249" t="s">
        <v>1481</v>
      </c>
      <c r="E134" s="250" t="s">
        <v>738</v>
      </c>
      <c r="F134" s="255" t="s">
        <v>750</v>
      </c>
      <c r="G134" s="278" t="s">
        <v>764</v>
      </c>
      <c r="H134" s="278" t="s">
        <v>764</v>
      </c>
      <c r="I134" s="251" t="s">
        <v>11</v>
      </c>
      <c r="J134" s="280"/>
      <c r="K134" s="278"/>
      <c r="L134" s="280"/>
      <c r="M134" s="282"/>
      <c r="N134" s="333"/>
    </row>
    <row r="135" spans="1:14" s="110" customFormat="1" ht="16.5" customHeight="1">
      <c r="A135" s="327">
        <v>126</v>
      </c>
      <c r="B135" s="605"/>
      <c r="C135" s="605"/>
      <c r="D135" s="249" t="s">
        <v>1481</v>
      </c>
      <c r="E135" s="250" t="s">
        <v>738</v>
      </c>
      <c r="F135" s="255" t="s">
        <v>752</v>
      </c>
      <c r="G135" s="278" t="s">
        <v>764</v>
      </c>
      <c r="H135" s="278" t="s">
        <v>764</v>
      </c>
      <c r="I135" s="251" t="s">
        <v>11</v>
      </c>
      <c r="J135" s="280"/>
      <c r="K135" s="278"/>
      <c r="L135" s="280"/>
      <c r="M135" s="282"/>
      <c r="N135" s="333"/>
    </row>
    <row r="136" spans="1:14" s="110" customFormat="1" ht="16.5" customHeight="1">
      <c r="A136" s="327">
        <v>127</v>
      </c>
      <c r="B136" s="605"/>
      <c r="C136" s="605"/>
      <c r="D136" s="249" t="s">
        <v>1481</v>
      </c>
      <c r="E136" s="250" t="s">
        <v>735</v>
      </c>
      <c r="F136" s="255" t="s">
        <v>768</v>
      </c>
      <c r="G136" s="278"/>
      <c r="H136" s="278"/>
      <c r="I136" s="251" t="s">
        <v>11</v>
      </c>
      <c r="J136" s="279"/>
      <c r="K136" s="278"/>
      <c r="L136" s="280"/>
      <c r="M136" s="281" t="s">
        <v>1505</v>
      </c>
      <c r="N136" s="333"/>
    </row>
    <row r="137" spans="1:14" s="110" customFormat="1" ht="16.5" customHeight="1">
      <c r="A137" s="327">
        <v>128</v>
      </c>
      <c r="B137" s="605"/>
      <c r="C137" s="605"/>
      <c r="D137" s="249" t="s">
        <v>1481</v>
      </c>
      <c r="E137" s="250" t="s">
        <v>738</v>
      </c>
      <c r="F137" s="255" t="s">
        <v>768</v>
      </c>
      <c r="G137" s="278"/>
      <c r="H137" s="278"/>
      <c r="I137" s="251" t="s">
        <v>11</v>
      </c>
      <c r="J137" s="279"/>
      <c r="K137" s="278"/>
      <c r="L137" s="280"/>
      <c r="M137" s="281" t="s">
        <v>1506</v>
      </c>
      <c r="N137" s="333"/>
    </row>
    <row r="138" spans="1:14" s="152" customFormat="1" ht="18" customHeight="1">
      <c r="A138" s="327">
        <v>129</v>
      </c>
      <c r="B138" s="605"/>
      <c r="C138" s="605"/>
      <c r="D138" s="249" t="s">
        <v>1481</v>
      </c>
      <c r="E138" s="250" t="s">
        <v>771</v>
      </c>
      <c r="F138" s="255" t="s">
        <v>772</v>
      </c>
      <c r="G138" s="256"/>
      <c r="H138" s="256"/>
      <c r="I138" s="251" t="s">
        <v>11</v>
      </c>
      <c r="J138" s="268"/>
      <c r="K138" s="268"/>
      <c r="L138" s="258"/>
      <c r="M138" s="269" t="s">
        <v>1507</v>
      </c>
      <c r="N138" s="332"/>
    </row>
    <row r="139" spans="1:14" s="152" customFormat="1" ht="18" customHeight="1">
      <c r="A139" s="327">
        <v>130</v>
      </c>
      <c r="B139" s="605"/>
      <c r="C139" s="605"/>
      <c r="D139" s="249" t="s">
        <v>1481</v>
      </c>
      <c r="E139" s="250" t="s">
        <v>771</v>
      </c>
      <c r="F139" s="255" t="s">
        <v>774</v>
      </c>
      <c r="G139" s="256"/>
      <c r="H139" s="256"/>
      <c r="I139" s="251" t="s">
        <v>11</v>
      </c>
      <c r="J139" s="268"/>
      <c r="K139" s="268"/>
      <c r="L139" s="258"/>
      <c r="M139" s="269" t="s">
        <v>1508</v>
      </c>
      <c r="N139" s="332"/>
    </row>
    <row r="140" spans="1:14" s="152" customFormat="1" ht="18" customHeight="1">
      <c r="A140" s="327">
        <v>131</v>
      </c>
      <c r="B140" s="605"/>
      <c r="C140" s="605"/>
      <c r="D140" s="249" t="s">
        <v>1481</v>
      </c>
      <c r="E140" s="250" t="s">
        <v>771</v>
      </c>
      <c r="F140" s="255" t="s">
        <v>768</v>
      </c>
      <c r="G140" s="256"/>
      <c r="H140" s="256"/>
      <c r="I140" s="251" t="s">
        <v>11</v>
      </c>
      <c r="J140" s="268"/>
      <c r="K140" s="268"/>
      <c r="L140" s="258"/>
      <c r="M140" s="269" t="s">
        <v>1509</v>
      </c>
      <c r="N140" s="332"/>
    </row>
    <row r="141" spans="1:14" s="152" customFormat="1" ht="18" customHeight="1">
      <c r="A141" s="327">
        <v>132</v>
      </c>
      <c r="B141" s="605"/>
      <c r="C141" s="605"/>
      <c r="D141" s="249" t="s">
        <v>1481</v>
      </c>
      <c r="E141" s="250" t="s">
        <v>1510</v>
      </c>
      <c r="F141" s="263" t="s">
        <v>777</v>
      </c>
      <c r="G141" s="256" t="s">
        <v>1511</v>
      </c>
      <c r="H141" s="256" t="s">
        <v>1511</v>
      </c>
      <c r="I141" s="251" t="s">
        <v>11</v>
      </c>
      <c r="J141" s="268"/>
      <c r="K141" s="268"/>
      <c r="L141" s="258"/>
      <c r="M141" s="269" t="s">
        <v>1512</v>
      </c>
      <c r="N141" s="332"/>
    </row>
    <row r="142" spans="1:14" s="152" customFormat="1" ht="18" customHeight="1">
      <c r="A142" s="327">
        <v>133</v>
      </c>
      <c r="B142" s="605"/>
      <c r="C142" s="605"/>
      <c r="D142" s="249" t="s">
        <v>1513</v>
      </c>
      <c r="E142" s="250" t="s">
        <v>1611</v>
      </c>
      <c r="F142" s="263" t="s">
        <v>1612</v>
      </c>
      <c r="G142" s="283" t="s">
        <v>2024</v>
      </c>
      <c r="H142" s="283" t="s">
        <v>2024</v>
      </c>
      <c r="I142" s="251" t="s">
        <v>11</v>
      </c>
      <c r="J142" s="258"/>
      <c r="K142" s="268"/>
      <c r="L142" s="258"/>
      <c r="M142" s="284" t="s">
        <v>1514</v>
      </c>
      <c r="N142" s="332"/>
    </row>
    <row r="143" spans="1:14" s="152" customFormat="1" ht="18" customHeight="1">
      <c r="A143" s="327">
        <v>134</v>
      </c>
      <c r="B143" s="605"/>
      <c r="C143" s="605"/>
      <c r="D143" s="249" t="s">
        <v>1513</v>
      </c>
      <c r="E143" s="250" t="s">
        <v>771</v>
      </c>
      <c r="F143" s="263" t="s">
        <v>783</v>
      </c>
      <c r="G143" s="266" t="s">
        <v>89</v>
      </c>
      <c r="H143" s="266" t="s">
        <v>89</v>
      </c>
      <c r="I143" s="285" t="s">
        <v>11</v>
      </c>
      <c r="J143" s="268"/>
      <c r="K143" s="268"/>
      <c r="L143" s="258"/>
      <c r="M143" s="286" t="s">
        <v>1515</v>
      </c>
      <c r="N143" s="332"/>
    </row>
    <row r="144" spans="1:14" s="152" customFormat="1" ht="18" customHeight="1">
      <c r="A144" s="327">
        <v>135</v>
      </c>
      <c r="B144" s="605"/>
      <c r="C144" s="605"/>
      <c r="D144" s="249" t="s">
        <v>1513</v>
      </c>
      <c r="E144" s="250" t="s">
        <v>771</v>
      </c>
      <c r="F144" s="255" t="s">
        <v>785</v>
      </c>
      <c r="G144" s="266" t="s">
        <v>786</v>
      </c>
      <c r="H144" s="266" t="s">
        <v>786</v>
      </c>
      <c r="I144" s="285" t="s">
        <v>11</v>
      </c>
      <c r="J144" s="268"/>
      <c r="K144" s="268"/>
      <c r="L144" s="258"/>
      <c r="M144" s="269" t="s">
        <v>1516</v>
      </c>
      <c r="N144" s="332"/>
    </row>
    <row r="145" spans="1:15" s="110" customFormat="1" ht="16.5" customHeight="1">
      <c r="A145" s="327">
        <v>136</v>
      </c>
      <c r="B145" s="605"/>
      <c r="C145" s="605"/>
      <c r="D145" s="249" t="s">
        <v>1513</v>
      </c>
      <c r="E145" s="250" t="s">
        <v>771</v>
      </c>
      <c r="F145" s="255" t="s">
        <v>788</v>
      </c>
      <c r="G145" s="266" t="s">
        <v>789</v>
      </c>
      <c r="H145" s="266" t="s">
        <v>789</v>
      </c>
      <c r="I145" s="285" t="s">
        <v>11</v>
      </c>
      <c r="J145" s="280"/>
      <c r="K145" s="278"/>
      <c r="L145" s="280"/>
      <c r="M145" s="919"/>
      <c r="N145" s="333"/>
    </row>
    <row r="146" spans="1:15" s="110" customFormat="1" ht="16.5" customHeight="1">
      <c r="A146" s="327">
        <v>137</v>
      </c>
      <c r="B146" s="605"/>
      <c r="C146" s="605"/>
      <c r="D146" s="249" t="s">
        <v>1513</v>
      </c>
      <c r="E146" s="250" t="s">
        <v>771</v>
      </c>
      <c r="F146" s="255" t="s">
        <v>791</v>
      </c>
      <c r="G146" s="266" t="s">
        <v>789</v>
      </c>
      <c r="H146" s="266" t="s">
        <v>789</v>
      </c>
      <c r="I146" s="285" t="s">
        <v>11</v>
      </c>
      <c r="J146" s="280"/>
      <c r="K146" s="278"/>
      <c r="L146" s="280"/>
      <c r="M146" s="919"/>
      <c r="N146" s="333"/>
    </row>
    <row r="147" spans="1:15" s="110" customFormat="1" ht="16.5" customHeight="1">
      <c r="A147" s="327">
        <v>138</v>
      </c>
      <c r="B147" s="605"/>
      <c r="C147" s="605"/>
      <c r="D147" s="249" t="s">
        <v>1513</v>
      </c>
      <c r="E147" s="250" t="s">
        <v>771</v>
      </c>
      <c r="F147" s="255" t="s">
        <v>793</v>
      </c>
      <c r="G147" s="266" t="s">
        <v>789</v>
      </c>
      <c r="H147" s="266" t="s">
        <v>789</v>
      </c>
      <c r="I147" s="285" t="s">
        <v>11</v>
      </c>
      <c r="J147" s="280"/>
      <c r="K147" s="278"/>
      <c r="L147" s="280"/>
      <c r="M147" s="919"/>
      <c r="N147" s="333"/>
    </row>
    <row r="148" spans="1:15" s="110" customFormat="1" ht="16.5" customHeight="1">
      <c r="A148" s="327">
        <v>139</v>
      </c>
      <c r="B148" s="605"/>
      <c r="C148" s="605"/>
      <c r="D148" s="249" t="s">
        <v>1513</v>
      </c>
      <c r="E148" s="250" t="s">
        <v>771</v>
      </c>
      <c r="F148" s="255" t="s">
        <v>795</v>
      </c>
      <c r="G148" s="283" t="s">
        <v>1615</v>
      </c>
      <c r="H148" s="283" t="s">
        <v>1615</v>
      </c>
      <c r="I148" s="285" t="s">
        <v>11</v>
      </c>
      <c r="J148" s="280"/>
      <c r="K148" s="278"/>
      <c r="L148" s="280"/>
      <c r="M148" s="919"/>
      <c r="N148" s="333"/>
    </row>
    <row r="149" spans="1:15" s="110" customFormat="1" ht="16.5" customHeight="1">
      <c r="A149" s="327">
        <v>140</v>
      </c>
      <c r="B149" s="605"/>
      <c r="C149" s="605"/>
      <c r="D149" s="249" t="s">
        <v>1513</v>
      </c>
      <c r="E149" s="250" t="s">
        <v>771</v>
      </c>
      <c r="F149" s="255" t="s">
        <v>797</v>
      </c>
      <c r="G149" s="283" t="s">
        <v>1609</v>
      </c>
      <c r="H149" s="283" t="s">
        <v>1609</v>
      </c>
      <c r="I149" s="285" t="s">
        <v>11</v>
      </c>
      <c r="J149" s="280"/>
      <c r="K149" s="278"/>
      <c r="L149" s="280"/>
      <c r="M149" s="919"/>
      <c r="N149" s="333"/>
    </row>
    <row r="150" spans="1:15" s="110" customFormat="1" ht="16.5" customHeight="1">
      <c r="A150" s="327">
        <v>141</v>
      </c>
      <c r="B150" s="605"/>
      <c r="C150" s="605"/>
      <c r="D150" s="249" t="s">
        <v>1513</v>
      </c>
      <c r="E150" s="250" t="s">
        <v>771</v>
      </c>
      <c r="F150" s="255" t="s">
        <v>799</v>
      </c>
      <c r="G150" s="283" t="s">
        <v>1609</v>
      </c>
      <c r="H150" s="283" t="s">
        <v>1609</v>
      </c>
      <c r="I150" s="285" t="s">
        <v>11</v>
      </c>
      <c r="J150" s="280"/>
      <c r="K150" s="278"/>
      <c r="L150" s="280"/>
      <c r="M150" s="919"/>
      <c r="N150" s="333"/>
    </row>
    <row r="151" spans="1:15" s="110" customFormat="1" ht="16.5" customHeight="1">
      <c r="A151" s="327">
        <v>142</v>
      </c>
      <c r="B151" s="605"/>
      <c r="C151" s="605"/>
      <c r="D151" s="249" t="s">
        <v>1513</v>
      </c>
      <c r="E151" s="250" t="s">
        <v>771</v>
      </c>
      <c r="F151" s="255" t="s">
        <v>801</v>
      </c>
      <c r="G151" s="278" t="s">
        <v>802</v>
      </c>
      <c r="H151" s="278" t="s">
        <v>802</v>
      </c>
      <c r="I151" s="251" t="s">
        <v>11</v>
      </c>
      <c r="J151" s="280"/>
      <c r="K151" s="278"/>
      <c r="L151" s="280"/>
      <c r="M151" s="919"/>
      <c r="N151" s="333"/>
    </row>
    <row r="152" spans="1:15" ht="18" customHeight="1">
      <c r="A152" s="327">
        <v>143</v>
      </c>
      <c r="B152" s="605"/>
      <c r="C152" s="605"/>
      <c r="D152" s="249" t="s">
        <v>1513</v>
      </c>
      <c r="E152" s="250" t="s">
        <v>1517</v>
      </c>
      <c r="F152" s="250" t="s">
        <v>54</v>
      </c>
      <c r="G152" s="248"/>
      <c r="H152" s="248"/>
      <c r="I152" s="235" t="s">
        <v>11</v>
      </c>
      <c r="J152" s="252"/>
      <c r="K152" s="252"/>
      <c r="L152" s="253"/>
      <c r="M152" s="273" t="s">
        <v>1518</v>
      </c>
      <c r="N152" s="328"/>
    </row>
    <row r="153" spans="1:15" ht="16.5" customHeight="1">
      <c r="A153" s="327">
        <v>144</v>
      </c>
      <c r="B153" s="605"/>
      <c r="C153" s="605"/>
      <c r="D153" s="249" t="s">
        <v>1513</v>
      </c>
      <c r="E153" s="250" t="s">
        <v>53</v>
      </c>
      <c r="F153" s="250" t="s">
        <v>55</v>
      </c>
      <c r="G153" s="248"/>
      <c r="H153" s="248"/>
      <c r="I153" s="235" t="s">
        <v>11</v>
      </c>
      <c r="J153" s="252"/>
      <c r="K153" s="252"/>
      <c r="L153" s="253"/>
      <c r="M153" s="262" t="s">
        <v>1519</v>
      </c>
      <c r="N153" s="328"/>
      <c r="O153" s="157"/>
    </row>
    <row r="154" spans="1:15" ht="16.5" customHeight="1">
      <c r="A154" s="327">
        <v>145</v>
      </c>
      <c r="B154" s="605"/>
      <c r="C154" s="605"/>
      <c r="D154" s="249" t="s">
        <v>1513</v>
      </c>
      <c r="E154" s="250" t="s">
        <v>53</v>
      </c>
      <c r="F154" s="287" t="s">
        <v>61</v>
      </c>
      <c r="G154" s="248"/>
      <c r="H154" s="248"/>
      <c r="I154" s="235" t="s">
        <v>11</v>
      </c>
      <c r="J154" s="252"/>
      <c r="K154" s="252"/>
      <c r="L154" s="253"/>
      <c r="M154" s="288" t="s">
        <v>1520</v>
      </c>
      <c r="N154" s="334"/>
      <c r="O154" s="157"/>
    </row>
    <row r="155" spans="1:15" ht="16.5" customHeight="1">
      <c r="A155" s="327">
        <v>146</v>
      </c>
      <c r="B155" s="605"/>
      <c r="C155" s="605"/>
      <c r="D155" s="249" t="s">
        <v>1513</v>
      </c>
      <c r="E155" s="250" t="s">
        <v>53</v>
      </c>
      <c r="F155" s="250" t="s">
        <v>1015</v>
      </c>
      <c r="G155" s="248"/>
      <c r="H155" s="248"/>
      <c r="I155" s="251" t="s">
        <v>11</v>
      </c>
      <c r="J155" s="252"/>
      <c r="K155" s="252"/>
      <c r="L155" s="253"/>
      <c r="M155" s="262" t="s">
        <v>57</v>
      </c>
      <c r="N155" s="328"/>
      <c r="O155" s="153"/>
    </row>
    <row r="156" spans="1:15" ht="16.5" customHeight="1">
      <c r="A156" s="327">
        <v>147</v>
      </c>
      <c r="B156" s="605"/>
      <c r="C156" s="605"/>
      <c r="D156" s="249" t="s">
        <v>1513</v>
      </c>
      <c r="E156" s="250" t="s">
        <v>53</v>
      </c>
      <c r="F156" s="250" t="s">
        <v>58</v>
      </c>
      <c r="G156" s="248"/>
      <c r="H156" s="248"/>
      <c r="I156" s="251" t="s">
        <v>11</v>
      </c>
      <c r="J156" s="252"/>
      <c r="K156" s="252"/>
      <c r="L156" s="253"/>
      <c r="M156" s="262" t="s">
        <v>59</v>
      </c>
      <c r="N156" s="328"/>
      <c r="O156" s="157"/>
    </row>
    <row r="157" spans="1:15" ht="16.5" customHeight="1">
      <c r="A157" s="327">
        <v>148</v>
      </c>
      <c r="B157" s="605"/>
      <c r="C157" s="605"/>
      <c r="D157" s="249" t="s">
        <v>1513</v>
      </c>
      <c r="E157" s="250" t="s">
        <v>53</v>
      </c>
      <c r="F157" s="250" t="s">
        <v>2205</v>
      </c>
      <c r="G157" s="248"/>
      <c r="H157" s="248"/>
      <c r="I157" s="251" t="s">
        <v>11</v>
      </c>
      <c r="J157" s="252"/>
      <c r="K157" s="252"/>
      <c r="L157" s="253"/>
      <c r="M157" s="262" t="s">
        <v>3492</v>
      </c>
      <c r="N157" s="328"/>
      <c r="O157" s="153"/>
    </row>
    <row r="158" spans="1:15" s="110" customFormat="1" ht="17.25" customHeight="1">
      <c r="A158" s="327">
        <v>149</v>
      </c>
      <c r="B158" s="605"/>
      <c r="C158" s="605"/>
      <c r="D158" s="249" t="s">
        <v>1481</v>
      </c>
      <c r="E158" s="289" t="s">
        <v>168</v>
      </c>
      <c r="F158" s="250" t="s">
        <v>1259</v>
      </c>
      <c r="G158" s="575" t="s">
        <v>2617</v>
      </c>
      <c r="H158" s="575" t="s">
        <v>2617</v>
      </c>
      <c r="I158" s="251" t="s">
        <v>11</v>
      </c>
      <c r="J158" s="278"/>
      <c r="K158" s="278"/>
      <c r="L158" s="290"/>
      <c r="M158" s="291" t="s">
        <v>2686</v>
      </c>
      <c r="N158" s="335"/>
      <c r="O158" s="109"/>
    </row>
    <row r="159" spans="1:15" s="110" customFormat="1" ht="16.5" customHeight="1">
      <c r="A159" s="327">
        <v>150</v>
      </c>
      <c r="B159" s="605"/>
      <c r="C159" s="605"/>
      <c r="D159" s="249" t="s">
        <v>1481</v>
      </c>
      <c r="E159" s="289" t="s">
        <v>168</v>
      </c>
      <c r="F159" s="289" t="s">
        <v>1260</v>
      </c>
      <c r="G159" s="575" t="s">
        <v>2394</v>
      </c>
      <c r="H159" s="575" t="s">
        <v>2394</v>
      </c>
      <c r="I159" s="251" t="s">
        <v>11</v>
      </c>
      <c r="J159" s="278"/>
      <c r="K159" s="278"/>
      <c r="L159" s="290"/>
      <c r="M159" s="245" t="s">
        <v>2621</v>
      </c>
      <c r="N159" s="335"/>
      <c r="O159" s="109"/>
    </row>
    <row r="160" spans="1:15" s="110" customFormat="1" ht="16.5" customHeight="1">
      <c r="A160" s="327">
        <v>151</v>
      </c>
      <c r="B160" s="605"/>
      <c r="C160" s="605"/>
      <c r="D160" s="249" t="s">
        <v>1481</v>
      </c>
      <c r="E160" s="289" t="s">
        <v>168</v>
      </c>
      <c r="F160" s="289" t="s">
        <v>1261</v>
      </c>
      <c r="G160" s="278" t="s">
        <v>1694</v>
      </c>
      <c r="H160" s="278" t="s">
        <v>1694</v>
      </c>
      <c r="I160" s="251" t="s">
        <v>11</v>
      </c>
      <c r="J160" s="278"/>
      <c r="K160" s="278"/>
      <c r="L160" s="290"/>
      <c r="M160" s="291" t="s">
        <v>1710</v>
      </c>
      <c r="N160" s="335"/>
      <c r="O160" s="109"/>
    </row>
    <row r="161" spans="1:15" s="110" customFormat="1" ht="16.5" customHeight="1">
      <c r="A161" s="327">
        <v>152</v>
      </c>
      <c r="B161" s="605"/>
      <c r="C161" s="605"/>
      <c r="D161" s="249" t="s">
        <v>1481</v>
      </c>
      <c r="E161" s="289" t="s">
        <v>168</v>
      </c>
      <c r="F161" s="289" t="s">
        <v>1692</v>
      </c>
      <c r="G161" s="278" t="s">
        <v>1694</v>
      </c>
      <c r="H161" s="278" t="s">
        <v>1694</v>
      </c>
      <c r="I161" s="251" t="s">
        <v>11</v>
      </c>
      <c r="J161" s="278"/>
      <c r="K161" s="278"/>
      <c r="L161" s="290"/>
      <c r="M161" s="291" t="s">
        <v>1897</v>
      </c>
      <c r="N161" s="335"/>
      <c r="O161" s="109"/>
    </row>
    <row r="162" spans="1:15" s="110" customFormat="1" ht="16.5" customHeight="1">
      <c r="A162" s="327">
        <v>153</v>
      </c>
      <c r="B162" s="605"/>
      <c r="C162" s="605"/>
      <c r="D162" s="249" t="s">
        <v>1481</v>
      </c>
      <c r="E162" s="289" t="s">
        <v>168</v>
      </c>
      <c r="F162" s="289" t="s">
        <v>1693</v>
      </c>
      <c r="G162" s="278" t="s">
        <v>1694</v>
      </c>
      <c r="H162" s="278" t="s">
        <v>1694</v>
      </c>
      <c r="I162" s="251" t="s">
        <v>11</v>
      </c>
      <c r="J162" s="278"/>
      <c r="K162" s="278"/>
      <c r="L162" s="290"/>
      <c r="M162" s="291" t="s">
        <v>1898</v>
      </c>
      <c r="N162" s="335"/>
      <c r="O162" s="109"/>
    </row>
    <row r="163" spans="1:15" ht="16.5" customHeight="1">
      <c r="A163" s="327">
        <v>154</v>
      </c>
      <c r="B163" s="605"/>
      <c r="C163" s="605"/>
      <c r="D163" s="249" t="s">
        <v>1481</v>
      </c>
      <c r="E163" s="250" t="s">
        <v>168</v>
      </c>
      <c r="F163" s="250" t="s">
        <v>1190</v>
      </c>
      <c r="G163" s="278" t="s">
        <v>1694</v>
      </c>
      <c r="H163" s="278" t="s">
        <v>1694</v>
      </c>
      <c r="I163" s="251" t="s">
        <v>11</v>
      </c>
      <c r="J163" s="252"/>
      <c r="K163" s="252"/>
      <c r="L163" s="253"/>
      <c r="M163" s="292" t="s">
        <v>2211</v>
      </c>
      <c r="N163" s="328"/>
    </row>
    <row r="164" spans="1:15" s="110" customFormat="1" ht="16.5" customHeight="1">
      <c r="A164" s="327">
        <v>155</v>
      </c>
      <c r="B164" s="605"/>
      <c r="C164" s="605"/>
      <c r="D164" s="249" t="s">
        <v>1481</v>
      </c>
      <c r="E164" s="289" t="s">
        <v>168</v>
      </c>
      <c r="F164" s="289" t="s">
        <v>1723</v>
      </c>
      <c r="G164" s="278" t="s">
        <v>169</v>
      </c>
      <c r="H164" s="278" t="s">
        <v>169</v>
      </c>
      <c r="I164" s="251" t="s">
        <v>11</v>
      </c>
      <c r="J164" s="278"/>
      <c r="K164" s="278"/>
      <c r="L164" s="293" t="s">
        <v>1715</v>
      </c>
      <c r="M164" s="922" t="s">
        <v>2672</v>
      </c>
      <c r="N164" s="335"/>
      <c r="O164" s="109"/>
    </row>
    <row r="165" spans="1:15" s="110" customFormat="1" ht="16.5" customHeight="1">
      <c r="A165" s="327">
        <v>156</v>
      </c>
      <c r="B165" s="605"/>
      <c r="C165" s="605"/>
      <c r="D165" s="249" t="s">
        <v>1481</v>
      </c>
      <c r="E165" s="289" t="s">
        <v>168</v>
      </c>
      <c r="F165" s="289" t="s">
        <v>1724</v>
      </c>
      <c r="G165" s="278" t="s">
        <v>169</v>
      </c>
      <c r="H165" s="278" t="s">
        <v>169</v>
      </c>
      <c r="I165" s="251" t="s">
        <v>11</v>
      </c>
      <c r="J165" s="278"/>
      <c r="K165" s="278"/>
      <c r="L165" s="294"/>
      <c r="M165" s="922"/>
      <c r="N165" s="335"/>
      <c r="O165" s="109"/>
    </row>
    <row r="166" spans="1:15" s="110" customFormat="1" ht="16.5" customHeight="1">
      <c r="A166" s="327">
        <v>157</v>
      </c>
      <c r="B166" s="605"/>
      <c r="C166" s="605"/>
      <c r="D166" s="249" t="s">
        <v>1481</v>
      </c>
      <c r="E166" s="289" t="s">
        <v>168</v>
      </c>
      <c r="F166" s="289" t="s">
        <v>1725</v>
      </c>
      <c r="G166" s="278" t="s">
        <v>169</v>
      </c>
      <c r="H166" s="278" t="s">
        <v>169</v>
      </c>
      <c r="I166" s="251" t="s">
        <v>11</v>
      </c>
      <c r="J166" s="278"/>
      <c r="K166" s="278"/>
      <c r="L166" s="294"/>
      <c r="M166" s="922"/>
      <c r="N166" s="335"/>
      <c r="O166" s="109"/>
    </row>
    <row r="167" spans="1:15" s="110" customFormat="1" ht="16.5" customHeight="1">
      <c r="A167" s="327">
        <v>158</v>
      </c>
      <c r="B167" s="605"/>
      <c r="C167" s="605"/>
      <c r="D167" s="249" t="s">
        <v>1481</v>
      </c>
      <c r="E167" s="289" t="s">
        <v>168</v>
      </c>
      <c r="F167" s="289" t="s">
        <v>1722</v>
      </c>
      <c r="G167" s="278" t="s">
        <v>169</v>
      </c>
      <c r="H167" s="278" t="s">
        <v>169</v>
      </c>
      <c r="I167" s="251" t="s">
        <v>11</v>
      </c>
      <c r="J167" s="278"/>
      <c r="K167" s="278"/>
      <c r="L167" s="294"/>
      <c r="M167" s="922"/>
      <c r="N167" s="335"/>
      <c r="O167" s="109"/>
    </row>
    <row r="168" spans="1:15" s="110" customFormat="1" ht="16.5" customHeight="1">
      <c r="A168" s="327">
        <v>159</v>
      </c>
      <c r="B168" s="605"/>
      <c r="C168" s="605"/>
      <c r="D168" s="249" t="s">
        <v>1481</v>
      </c>
      <c r="E168" s="289" t="s">
        <v>168</v>
      </c>
      <c r="F168" s="289" t="s">
        <v>1726</v>
      </c>
      <c r="G168" s="278" t="s">
        <v>169</v>
      </c>
      <c r="H168" s="278" t="s">
        <v>169</v>
      </c>
      <c r="I168" s="251" t="s">
        <v>11</v>
      </c>
      <c r="J168" s="278"/>
      <c r="K168" s="278"/>
      <c r="L168" s="294"/>
      <c r="M168" s="922"/>
      <c r="N168" s="335"/>
      <c r="O168" s="109"/>
    </row>
    <row r="169" spans="1:15" s="110" customFormat="1" ht="16.5" customHeight="1">
      <c r="A169" s="327">
        <v>160</v>
      </c>
      <c r="B169" s="605"/>
      <c r="C169" s="605"/>
      <c r="D169" s="249" t="s">
        <v>1481</v>
      </c>
      <c r="E169" s="289" t="s">
        <v>168</v>
      </c>
      <c r="F169" s="289" t="s">
        <v>1727</v>
      </c>
      <c r="G169" s="278" t="s">
        <v>1694</v>
      </c>
      <c r="H169" s="278" t="s">
        <v>1694</v>
      </c>
      <c r="I169" s="251" t="s">
        <v>11</v>
      </c>
      <c r="J169" s="278"/>
      <c r="K169" s="278"/>
      <c r="L169" s="294"/>
      <c r="M169" s="922"/>
      <c r="N169" s="335"/>
      <c r="O169" s="109"/>
    </row>
    <row r="170" spans="1:15" s="110" customFormat="1" ht="16.5" customHeight="1">
      <c r="A170" s="327">
        <v>161</v>
      </c>
      <c r="B170" s="605"/>
      <c r="C170" s="605"/>
      <c r="D170" s="249" t="s">
        <v>1481</v>
      </c>
      <c r="E170" s="289" t="s">
        <v>168</v>
      </c>
      <c r="F170" s="289" t="s">
        <v>1263</v>
      </c>
      <c r="G170" s="575" t="s">
        <v>2617</v>
      </c>
      <c r="H170" s="575" t="s">
        <v>2617</v>
      </c>
      <c r="I170" s="251" t="s">
        <v>11</v>
      </c>
      <c r="J170" s="278"/>
      <c r="K170" s="278"/>
      <c r="L170" s="294"/>
      <c r="M170" s="582" t="s">
        <v>2679</v>
      </c>
      <c r="N170" s="335"/>
      <c r="O170" s="109"/>
    </row>
    <row r="171" spans="1:15" s="110" customFormat="1" ht="16.5" customHeight="1">
      <c r="A171" s="327">
        <v>162</v>
      </c>
      <c r="B171" s="605"/>
      <c r="C171" s="605"/>
      <c r="D171" s="249" t="s">
        <v>1481</v>
      </c>
      <c r="E171" s="289" t="s">
        <v>168</v>
      </c>
      <c r="F171" s="289" t="s">
        <v>1265</v>
      </c>
      <c r="G171" s="575" t="s">
        <v>2394</v>
      </c>
      <c r="H171" s="575" t="s">
        <v>2394</v>
      </c>
      <c r="I171" s="251" t="s">
        <v>11</v>
      </c>
      <c r="J171" s="278"/>
      <c r="K171" s="278"/>
      <c r="L171" s="294"/>
      <c r="M171" s="245" t="s">
        <v>2620</v>
      </c>
      <c r="N171" s="335"/>
      <c r="O171" s="109"/>
    </row>
    <row r="172" spans="1:15" s="110" customFormat="1" ht="16.5" customHeight="1">
      <c r="A172" s="327">
        <v>163</v>
      </c>
      <c r="B172" s="605"/>
      <c r="C172" s="605"/>
      <c r="D172" s="249" t="s">
        <v>1481</v>
      </c>
      <c r="E172" s="289" t="s">
        <v>168</v>
      </c>
      <c r="F172" s="289" t="s">
        <v>1266</v>
      </c>
      <c r="G172" s="278" t="s">
        <v>1694</v>
      </c>
      <c r="H172" s="278" t="s">
        <v>1694</v>
      </c>
      <c r="I172" s="251" t="s">
        <v>11</v>
      </c>
      <c r="J172" s="278"/>
      <c r="K172" s="278"/>
      <c r="L172" s="294"/>
      <c r="M172" s="291" t="s">
        <v>1900</v>
      </c>
      <c r="N172" s="335"/>
      <c r="O172" s="109"/>
    </row>
    <row r="173" spans="1:15" s="110" customFormat="1" ht="16.5" customHeight="1">
      <c r="A173" s="327">
        <v>164</v>
      </c>
      <c r="B173" s="605"/>
      <c r="C173" s="605"/>
      <c r="D173" s="249" t="s">
        <v>1481</v>
      </c>
      <c r="E173" s="289" t="s">
        <v>168</v>
      </c>
      <c r="F173" s="289" t="s">
        <v>1695</v>
      </c>
      <c r="G173" s="278" t="s">
        <v>1694</v>
      </c>
      <c r="H173" s="278" t="s">
        <v>1694</v>
      </c>
      <c r="I173" s="251" t="s">
        <v>11</v>
      </c>
      <c r="J173" s="278"/>
      <c r="K173" s="278"/>
      <c r="L173" s="294"/>
      <c r="M173" s="291" t="s">
        <v>1901</v>
      </c>
      <c r="N173" s="335"/>
      <c r="O173" s="109"/>
    </row>
    <row r="174" spans="1:15" s="110" customFormat="1" ht="16.5" customHeight="1">
      <c r="A174" s="327">
        <v>165</v>
      </c>
      <c r="B174" s="605"/>
      <c r="C174" s="605"/>
      <c r="D174" s="249" t="s">
        <v>1481</v>
      </c>
      <c r="E174" s="289" t="s">
        <v>168</v>
      </c>
      <c r="F174" s="289" t="s">
        <v>1696</v>
      </c>
      <c r="G174" s="278" t="s">
        <v>1694</v>
      </c>
      <c r="H174" s="278" t="s">
        <v>1694</v>
      </c>
      <c r="I174" s="251" t="s">
        <v>11</v>
      </c>
      <c r="J174" s="278"/>
      <c r="K174" s="278"/>
      <c r="L174" s="294"/>
      <c r="M174" s="291" t="s">
        <v>1902</v>
      </c>
      <c r="N174" s="335"/>
      <c r="O174" s="109"/>
    </row>
    <row r="175" spans="1:15" ht="16.5" customHeight="1">
      <c r="A175" s="327">
        <v>166</v>
      </c>
      <c r="B175" s="605"/>
      <c r="C175" s="605"/>
      <c r="D175" s="249" t="s">
        <v>1481</v>
      </c>
      <c r="E175" s="289" t="s">
        <v>168</v>
      </c>
      <c r="F175" s="250" t="s">
        <v>1191</v>
      </c>
      <c r="G175" s="278" t="s">
        <v>1694</v>
      </c>
      <c r="H175" s="278" t="s">
        <v>1694</v>
      </c>
      <c r="I175" s="251" t="s">
        <v>11</v>
      </c>
      <c r="J175" s="252"/>
      <c r="K175" s="252"/>
      <c r="L175" s="253"/>
      <c r="M175" s="292" t="s">
        <v>1856</v>
      </c>
      <c r="N175" s="328"/>
    </row>
    <row r="176" spans="1:15" s="110" customFormat="1" ht="16.5" customHeight="1">
      <c r="A176" s="327">
        <v>167</v>
      </c>
      <c r="B176" s="605"/>
      <c r="C176" s="605"/>
      <c r="D176" s="249" t="s">
        <v>1481</v>
      </c>
      <c r="E176" s="289" t="s">
        <v>168</v>
      </c>
      <c r="F176" s="289" t="s">
        <v>1728</v>
      </c>
      <c r="G176" s="278" t="s">
        <v>169</v>
      </c>
      <c r="H176" s="278" t="s">
        <v>169</v>
      </c>
      <c r="I176" s="251" t="s">
        <v>11</v>
      </c>
      <c r="J176" s="278"/>
      <c r="K176" s="278"/>
      <c r="L176" s="293" t="s">
        <v>1737</v>
      </c>
      <c r="M176" s="922" t="s">
        <v>1714</v>
      </c>
      <c r="N176" s="335"/>
      <c r="O176" s="109"/>
    </row>
    <row r="177" spans="1:15" s="110" customFormat="1" ht="16.5" customHeight="1">
      <c r="A177" s="327">
        <v>168</v>
      </c>
      <c r="B177" s="605"/>
      <c r="C177" s="605"/>
      <c r="D177" s="249" t="s">
        <v>1481</v>
      </c>
      <c r="E177" s="289" t="s">
        <v>168</v>
      </c>
      <c r="F177" s="289" t="s">
        <v>1729</v>
      </c>
      <c r="G177" s="278" t="s">
        <v>169</v>
      </c>
      <c r="H177" s="278" t="s">
        <v>169</v>
      </c>
      <c r="I177" s="251" t="s">
        <v>11</v>
      </c>
      <c r="J177" s="278"/>
      <c r="K177" s="278"/>
      <c r="L177" s="294"/>
      <c r="M177" s="922"/>
      <c r="N177" s="335"/>
      <c r="O177" s="109"/>
    </row>
    <row r="178" spans="1:15" s="110" customFormat="1" ht="16.5" customHeight="1">
      <c r="A178" s="327">
        <v>169</v>
      </c>
      <c r="B178" s="605"/>
      <c r="C178" s="605"/>
      <c r="D178" s="249" t="s">
        <v>1481</v>
      </c>
      <c r="E178" s="289" t="s">
        <v>168</v>
      </c>
      <c r="F178" s="289" t="s">
        <v>1730</v>
      </c>
      <c r="G178" s="278" t="s">
        <v>169</v>
      </c>
      <c r="H178" s="278" t="s">
        <v>169</v>
      </c>
      <c r="I178" s="251" t="s">
        <v>11</v>
      </c>
      <c r="J178" s="278"/>
      <c r="K178" s="278"/>
      <c r="L178" s="294"/>
      <c r="M178" s="922"/>
      <c r="N178" s="335"/>
      <c r="O178" s="109"/>
    </row>
    <row r="179" spans="1:15" s="110" customFormat="1" ht="16.5" customHeight="1">
      <c r="A179" s="327">
        <v>170</v>
      </c>
      <c r="B179" s="605"/>
      <c r="C179" s="605"/>
      <c r="D179" s="249" t="s">
        <v>1481</v>
      </c>
      <c r="E179" s="289" t="s">
        <v>168</v>
      </c>
      <c r="F179" s="289" t="s">
        <v>1731</v>
      </c>
      <c r="G179" s="278" t="s">
        <v>169</v>
      </c>
      <c r="H179" s="278" t="s">
        <v>169</v>
      </c>
      <c r="I179" s="251" t="s">
        <v>11</v>
      </c>
      <c r="J179" s="278"/>
      <c r="K179" s="278"/>
      <c r="L179" s="293"/>
      <c r="M179" s="922"/>
      <c r="N179" s="335"/>
      <c r="O179" s="109"/>
    </row>
    <row r="180" spans="1:15" s="110" customFormat="1" ht="16.5" customHeight="1">
      <c r="A180" s="327">
        <v>171</v>
      </c>
      <c r="B180" s="605"/>
      <c r="C180" s="605"/>
      <c r="D180" s="249" t="s">
        <v>1481</v>
      </c>
      <c r="E180" s="289" t="s">
        <v>168</v>
      </c>
      <c r="F180" s="289" t="s">
        <v>1732</v>
      </c>
      <c r="G180" s="278" t="s">
        <v>169</v>
      </c>
      <c r="H180" s="278" t="s">
        <v>169</v>
      </c>
      <c r="I180" s="251" t="s">
        <v>11</v>
      </c>
      <c r="J180" s="278"/>
      <c r="K180" s="278"/>
      <c r="L180" s="293"/>
      <c r="M180" s="922"/>
      <c r="N180" s="335"/>
      <c r="O180" s="109"/>
    </row>
    <row r="181" spans="1:15" s="110" customFormat="1" ht="16.5" customHeight="1">
      <c r="A181" s="327">
        <v>172</v>
      </c>
      <c r="B181" s="605"/>
      <c r="C181" s="605"/>
      <c r="D181" s="249" t="s">
        <v>1481</v>
      </c>
      <c r="E181" s="289" t="s">
        <v>168</v>
      </c>
      <c r="F181" s="289" t="s">
        <v>1733</v>
      </c>
      <c r="G181" s="278" t="s">
        <v>1694</v>
      </c>
      <c r="H181" s="278" t="s">
        <v>1694</v>
      </c>
      <c r="I181" s="251" t="s">
        <v>11</v>
      </c>
      <c r="J181" s="278"/>
      <c r="K181" s="278"/>
      <c r="L181" s="293"/>
      <c r="M181" s="922"/>
      <c r="N181" s="335"/>
      <c r="O181" s="109"/>
    </row>
    <row r="182" spans="1:15" s="110" customFormat="1" ht="16.5" customHeight="1">
      <c r="A182" s="327">
        <v>173</v>
      </c>
      <c r="B182" s="605"/>
      <c r="C182" s="605"/>
      <c r="D182" s="249" t="s">
        <v>1481</v>
      </c>
      <c r="E182" s="289" t="s">
        <v>168</v>
      </c>
      <c r="F182" s="289" t="s">
        <v>1743</v>
      </c>
      <c r="G182" s="278" t="s">
        <v>1985</v>
      </c>
      <c r="H182" s="278" t="s">
        <v>1985</v>
      </c>
      <c r="I182" s="251" t="s">
        <v>11</v>
      </c>
      <c r="J182" s="278"/>
      <c r="K182" s="278"/>
      <c r="L182" s="293" t="s">
        <v>1267</v>
      </c>
      <c r="M182" s="923" t="s">
        <v>3528</v>
      </c>
      <c r="N182" s="335"/>
      <c r="O182" s="109"/>
    </row>
    <row r="183" spans="1:15" s="110" customFormat="1" ht="16.5" customHeight="1">
      <c r="A183" s="327">
        <v>174</v>
      </c>
      <c r="B183" s="605"/>
      <c r="C183" s="605"/>
      <c r="D183" s="249" t="s">
        <v>1481</v>
      </c>
      <c r="E183" s="289" t="s">
        <v>168</v>
      </c>
      <c r="F183" s="289" t="s">
        <v>1744</v>
      </c>
      <c r="G183" s="278" t="s">
        <v>1985</v>
      </c>
      <c r="H183" s="278" t="s">
        <v>1985</v>
      </c>
      <c r="I183" s="251" t="s">
        <v>11</v>
      </c>
      <c r="J183" s="278"/>
      <c r="K183" s="278"/>
      <c r="L183" s="294"/>
      <c r="M183" s="923"/>
      <c r="N183" s="335"/>
      <c r="O183" s="109"/>
    </row>
    <row r="184" spans="1:15" s="110" customFormat="1" ht="16.5" customHeight="1">
      <c r="A184" s="327">
        <v>175</v>
      </c>
      <c r="B184" s="605"/>
      <c r="C184" s="605"/>
      <c r="D184" s="249" t="s">
        <v>1481</v>
      </c>
      <c r="E184" s="289" t="s">
        <v>168</v>
      </c>
      <c r="F184" s="289" t="s">
        <v>1745</v>
      </c>
      <c r="G184" s="278" t="s">
        <v>1985</v>
      </c>
      <c r="H184" s="278" t="s">
        <v>1985</v>
      </c>
      <c r="I184" s="251" t="s">
        <v>11</v>
      </c>
      <c r="J184" s="278"/>
      <c r="K184" s="278"/>
      <c r="L184" s="294"/>
      <c r="M184" s="923"/>
      <c r="N184" s="335"/>
      <c r="O184" s="109"/>
    </row>
    <row r="185" spans="1:15" s="110" customFormat="1" ht="16.5" customHeight="1">
      <c r="A185" s="327">
        <v>176</v>
      </c>
      <c r="B185" s="605"/>
      <c r="C185" s="605"/>
      <c r="D185" s="249" t="s">
        <v>1481</v>
      </c>
      <c r="E185" s="289" t="s">
        <v>168</v>
      </c>
      <c r="F185" s="289" t="s">
        <v>1746</v>
      </c>
      <c r="G185" s="278" t="s">
        <v>1985</v>
      </c>
      <c r="H185" s="278" t="s">
        <v>1985</v>
      </c>
      <c r="I185" s="251" t="s">
        <v>11</v>
      </c>
      <c r="J185" s="278"/>
      <c r="K185" s="278"/>
      <c r="L185" s="293"/>
      <c r="M185" s="923"/>
      <c r="N185" s="335"/>
      <c r="O185" s="109"/>
    </row>
    <row r="186" spans="1:15" s="110" customFormat="1" ht="16.5" customHeight="1">
      <c r="A186" s="327">
        <v>177</v>
      </c>
      <c r="B186" s="605"/>
      <c r="C186" s="605"/>
      <c r="D186" s="249" t="s">
        <v>1481</v>
      </c>
      <c r="E186" s="289" t="s">
        <v>168</v>
      </c>
      <c r="F186" s="289" t="s">
        <v>1747</v>
      </c>
      <c r="G186" s="278" t="s">
        <v>1985</v>
      </c>
      <c r="H186" s="278" t="s">
        <v>1985</v>
      </c>
      <c r="I186" s="251" t="s">
        <v>11</v>
      </c>
      <c r="J186" s="278"/>
      <c r="K186" s="278"/>
      <c r="L186" s="293"/>
      <c r="M186" s="923"/>
      <c r="N186" s="335"/>
      <c r="O186" s="109"/>
    </row>
    <row r="187" spans="1:15" s="110" customFormat="1" ht="16.5" customHeight="1">
      <c r="A187" s="327">
        <v>178</v>
      </c>
      <c r="B187" s="605"/>
      <c r="C187" s="605"/>
      <c r="D187" s="249" t="s">
        <v>1481</v>
      </c>
      <c r="E187" s="289" t="s">
        <v>168</v>
      </c>
      <c r="F187" s="289" t="s">
        <v>1748</v>
      </c>
      <c r="G187" s="278" t="s">
        <v>1985</v>
      </c>
      <c r="H187" s="278" t="s">
        <v>1985</v>
      </c>
      <c r="I187" s="251" t="s">
        <v>11</v>
      </c>
      <c r="J187" s="278"/>
      <c r="K187" s="278"/>
      <c r="L187" s="293"/>
      <c r="M187" s="923" t="s">
        <v>2066</v>
      </c>
      <c r="N187" s="336"/>
      <c r="O187" s="109"/>
    </row>
    <row r="188" spans="1:15" s="110" customFormat="1" ht="16.5" customHeight="1">
      <c r="A188" s="327">
        <v>179</v>
      </c>
      <c r="B188" s="605"/>
      <c r="C188" s="605"/>
      <c r="D188" s="249" t="s">
        <v>1481</v>
      </c>
      <c r="E188" s="289" t="s">
        <v>168</v>
      </c>
      <c r="F188" s="289" t="s">
        <v>1749</v>
      </c>
      <c r="G188" s="278" t="s">
        <v>1985</v>
      </c>
      <c r="H188" s="278" t="s">
        <v>1985</v>
      </c>
      <c r="I188" s="251" t="s">
        <v>11</v>
      </c>
      <c r="J188" s="278"/>
      <c r="K188" s="278"/>
      <c r="L188" s="293"/>
      <c r="M188" s="923"/>
      <c r="N188" s="336"/>
      <c r="O188" s="109"/>
    </row>
    <row r="189" spans="1:15" s="110" customFormat="1" ht="16.5" customHeight="1">
      <c r="A189" s="327">
        <v>180</v>
      </c>
      <c r="B189" s="605"/>
      <c r="C189" s="605"/>
      <c r="D189" s="249" t="s">
        <v>1481</v>
      </c>
      <c r="E189" s="289" t="s">
        <v>168</v>
      </c>
      <c r="F189" s="289" t="s">
        <v>1750</v>
      </c>
      <c r="G189" s="278" t="s">
        <v>1985</v>
      </c>
      <c r="H189" s="278" t="s">
        <v>1985</v>
      </c>
      <c r="I189" s="251" t="s">
        <v>11</v>
      </c>
      <c r="J189" s="278"/>
      <c r="K189" s="278"/>
      <c r="L189" s="293"/>
      <c r="M189" s="923"/>
      <c r="N189" s="336"/>
      <c r="O189" s="109"/>
    </row>
    <row r="190" spans="1:15" s="110" customFormat="1" ht="16.5" customHeight="1">
      <c r="A190" s="327">
        <v>181</v>
      </c>
      <c r="B190" s="605"/>
      <c r="C190" s="605"/>
      <c r="D190" s="249" t="s">
        <v>1481</v>
      </c>
      <c r="E190" s="289" t="s">
        <v>168</v>
      </c>
      <c r="F190" s="289" t="s">
        <v>1751</v>
      </c>
      <c r="G190" s="278" t="s">
        <v>1985</v>
      </c>
      <c r="H190" s="278" t="s">
        <v>1985</v>
      </c>
      <c r="I190" s="251" t="s">
        <v>11</v>
      </c>
      <c r="J190" s="278"/>
      <c r="K190" s="278"/>
      <c r="L190" s="293"/>
      <c r="M190" s="923"/>
      <c r="N190" s="336"/>
      <c r="O190" s="109"/>
    </row>
    <row r="191" spans="1:15" s="110" customFormat="1" ht="16.5" customHeight="1">
      <c r="A191" s="327">
        <v>182</v>
      </c>
      <c r="B191" s="605"/>
      <c r="C191" s="605"/>
      <c r="D191" s="249" t="s">
        <v>1481</v>
      </c>
      <c r="E191" s="289" t="s">
        <v>168</v>
      </c>
      <c r="F191" s="289" t="s">
        <v>2068</v>
      </c>
      <c r="G191" s="278" t="s">
        <v>1985</v>
      </c>
      <c r="H191" s="278" t="s">
        <v>1985</v>
      </c>
      <c r="I191" s="251" t="s">
        <v>11</v>
      </c>
      <c r="J191" s="278"/>
      <c r="K191" s="278"/>
      <c r="L191" s="293"/>
      <c r="M191" s="923"/>
      <c r="N191" s="336"/>
      <c r="O191" s="109"/>
    </row>
    <row r="192" spans="1:15" s="110" customFormat="1" ht="16.5" customHeight="1">
      <c r="A192" s="327">
        <v>183</v>
      </c>
      <c r="B192" s="605"/>
      <c r="C192" s="605"/>
      <c r="D192" s="249" t="s">
        <v>1481</v>
      </c>
      <c r="E192" s="289" t="s">
        <v>168</v>
      </c>
      <c r="F192" s="289" t="s">
        <v>1753</v>
      </c>
      <c r="G192" s="278" t="s">
        <v>1985</v>
      </c>
      <c r="H192" s="278" t="s">
        <v>1985</v>
      </c>
      <c r="I192" s="251" t="s">
        <v>11</v>
      </c>
      <c r="J192" s="278"/>
      <c r="K192" s="278"/>
      <c r="L192" s="295"/>
      <c r="M192" s="923" t="s">
        <v>2067</v>
      </c>
      <c r="N192" s="336"/>
      <c r="O192" s="109"/>
    </row>
    <row r="193" spans="1:15" s="110" customFormat="1" ht="16.5" customHeight="1">
      <c r="A193" s="327">
        <v>184</v>
      </c>
      <c r="B193" s="605"/>
      <c r="C193" s="605"/>
      <c r="D193" s="249" t="s">
        <v>1481</v>
      </c>
      <c r="E193" s="289" t="s">
        <v>168</v>
      </c>
      <c r="F193" s="289" t="s">
        <v>1754</v>
      </c>
      <c r="G193" s="278" t="s">
        <v>1985</v>
      </c>
      <c r="H193" s="278" t="s">
        <v>1985</v>
      </c>
      <c r="I193" s="251" t="s">
        <v>11</v>
      </c>
      <c r="J193" s="278"/>
      <c r="K193" s="278"/>
      <c r="L193" s="295"/>
      <c r="M193" s="923"/>
      <c r="N193" s="336"/>
      <c r="O193" s="109"/>
    </row>
    <row r="194" spans="1:15" s="110" customFormat="1" ht="16.5" customHeight="1">
      <c r="A194" s="327">
        <v>185</v>
      </c>
      <c r="B194" s="605"/>
      <c r="C194" s="605"/>
      <c r="D194" s="249" t="s">
        <v>1481</v>
      </c>
      <c r="E194" s="289" t="s">
        <v>168</v>
      </c>
      <c r="F194" s="289" t="s">
        <v>1253</v>
      </c>
      <c r="G194" s="278" t="s">
        <v>1985</v>
      </c>
      <c r="H194" s="278" t="s">
        <v>1985</v>
      </c>
      <c r="I194" s="251" t="s">
        <v>11</v>
      </c>
      <c r="J194" s="278"/>
      <c r="K194" s="278"/>
      <c r="L194" s="295"/>
      <c r="M194" s="923"/>
      <c r="N194" s="336"/>
      <c r="O194" s="109"/>
    </row>
    <row r="195" spans="1:15" s="110" customFormat="1" ht="16.5" customHeight="1">
      <c r="A195" s="327">
        <v>186</v>
      </c>
      <c r="B195" s="605"/>
      <c r="C195" s="605"/>
      <c r="D195" s="249" t="s">
        <v>1481</v>
      </c>
      <c r="E195" s="289" t="s">
        <v>168</v>
      </c>
      <c r="F195" s="289" t="s">
        <v>1755</v>
      </c>
      <c r="G195" s="278" t="s">
        <v>1985</v>
      </c>
      <c r="H195" s="278" t="s">
        <v>1985</v>
      </c>
      <c r="I195" s="251" t="s">
        <v>11</v>
      </c>
      <c r="J195" s="278"/>
      <c r="K195" s="278"/>
      <c r="L195" s="295"/>
      <c r="M195" s="923"/>
      <c r="N195" s="336"/>
      <c r="O195" s="109"/>
    </row>
    <row r="196" spans="1:15" s="110" customFormat="1" ht="16.5" customHeight="1">
      <c r="A196" s="327">
        <v>187</v>
      </c>
      <c r="B196" s="605"/>
      <c r="C196" s="605"/>
      <c r="D196" s="249" t="s">
        <v>1481</v>
      </c>
      <c r="E196" s="289" t="s">
        <v>168</v>
      </c>
      <c r="F196" s="289" t="s">
        <v>1756</v>
      </c>
      <c r="G196" s="278" t="s">
        <v>1985</v>
      </c>
      <c r="H196" s="278" t="s">
        <v>1985</v>
      </c>
      <c r="I196" s="251" t="s">
        <v>11</v>
      </c>
      <c r="J196" s="278"/>
      <c r="K196" s="278"/>
      <c r="L196" s="295"/>
      <c r="M196" s="923"/>
      <c r="N196" s="336"/>
      <c r="O196" s="109"/>
    </row>
    <row r="197" spans="1:15" s="110" customFormat="1" ht="16.5" customHeight="1">
      <c r="A197" s="327">
        <v>188</v>
      </c>
      <c r="B197" s="605"/>
      <c r="C197" s="605"/>
      <c r="D197" s="249" t="s">
        <v>1481</v>
      </c>
      <c r="E197" s="289" t="s">
        <v>168</v>
      </c>
      <c r="F197" s="289" t="s">
        <v>1757</v>
      </c>
      <c r="G197" s="278" t="s">
        <v>1985</v>
      </c>
      <c r="H197" s="278" t="s">
        <v>1985</v>
      </c>
      <c r="I197" s="251" t="s">
        <v>11</v>
      </c>
      <c r="J197" s="278"/>
      <c r="K197" s="278"/>
      <c r="L197" s="295"/>
      <c r="M197" s="923" t="s">
        <v>3529</v>
      </c>
      <c r="N197" s="336"/>
      <c r="O197" s="109"/>
    </row>
    <row r="198" spans="1:15" s="110" customFormat="1" ht="16.5" customHeight="1">
      <c r="A198" s="327">
        <v>189</v>
      </c>
      <c r="B198" s="605"/>
      <c r="C198" s="605"/>
      <c r="D198" s="249" t="s">
        <v>1481</v>
      </c>
      <c r="E198" s="289" t="s">
        <v>168</v>
      </c>
      <c r="F198" s="289" t="s">
        <v>1758</v>
      </c>
      <c r="G198" s="278" t="s">
        <v>1985</v>
      </c>
      <c r="H198" s="278" t="s">
        <v>1985</v>
      </c>
      <c r="I198" s="251" t="s">
        <v>11</v>
      </c>
      <c r="J198" s="278"/>
      <c r="K198" s="278"/>
      <c r="L198" s="295"/>
      <c r="M198" s="923"/>
      <c r="N198" s="336"/>
      <c r="O198" s="109"/>
    </row>
    <row r="199" spans="1:15" s="110" customFormat="1" ht="16.5" customHeight="1">
      <c r="A199" s="327">
        <v>190</v>
      </c>
      <c r="B199" s="605"/>
      <c r="C199" s="605"/>
      <c r="D199" s="249" t="s">
        <v>1481</v>
      </c>
      <c r="E199" s="289" t="s">
        <v>168</v>
      </c>
      <c r="F199" s="289" t="s">
        <v>1258</v>
      </c>
      <c r="G199" s="278" t="s">
        <v>1985</v>
      </c>
      <c r="H199" s="278" t="s">
        <v>1985</v>
      </c>
      <c r="I199" s="251" t="s">
        <v>3530</v>
      </c>
      <c r="J199" s="278"/>
      <c r="K199" s="278"/>
      <c r="L199" s="295"/>
      <c r="M199" s="923"/>
      <c r="N199" s="336"/>
      <c r="O199" s="109"/>
    </row>
    <row r="200" spans="1:15" s="110" customFormat="1" ht="16.5" customHeight="1">
      <c r="A200" s="327">
        <v>191</v>
      </c>
      <c r="B200" s="605"/>
      <c r="C200" s="605"/>
      <c r="D200" s="249" t="s">
        <v>1481</v>
      </c>
      <c r="E200" s="289" t="s">
        <v>168</v>
      </c>
      <c r="F200" s="289" t="s">
        <v>1759</v>
      </c>
      <c r="G200" s="278" t="s">
        <v>1985</v>
      </c>
      <c r="H200" s="278" t="s">
        <v>1985</v>
      </c>
      <c r="I200" s="251" t="s">
        <v>11</v>
      </c>
      <c r="J200" s="278"/>
      <c r="K200" s="278"/>
      <c r="L200" s="295"/>
      <c r="M200" s="923"/>
      <c r="N200" s="336"/>
      <c r="O200" s="109"/>
    </row>
    <row r="201" spans="1:15" s="110" customFormat="1" ht="16.5" customHeight="1">
      <c r="A201" s="327">
        <v>192</v>
      </c>
      <c r="B201" s="605"/>
      <c r="C201" s="605"/>
      <c r="D201" s="249" t="s">
        <v>1481</v>
      </c>
      <c r="E201" s="289" t="s">
        <v>168</v>
      </c>
      <c r="F201" s="289" t="s">
        <v>3531</v>
      </c>
      <c r="G201" s="278" t="s">
        <v>1985</v>
      </c>
      <c r="H201" s="278" t="s">
        <v>1985</v>
      </c>
      <c r="I201" s="149" t="s">
        <v>10</v>
      </c>
      <c r="J201" s="278"/>
      <c r="K201" s="278"/>
      <c r="L201" s="295" t="s">
        <v>1986</v>
      </c>
      <c r="M201" s="923"/>
      <c r="N201" s="336"/>
      <c r="O201" s="109"/>
    </row>
    <row r="202" spans="1:15" ht="24.75" customHeight="1">
      <c r="A202" s="327">
        <v>193</v>
      </c>
      <c r="B202" s="605"/>
      <c r="C202" s="605"/>
      <c r="D202" s="249" t="s">
        <v>1481</v>
      </c>
      <c r="E202" s="250" t="s">
        <v>852</v>
      </c>
      <c r="F202" s="263" t="s">
        <v>1127</v>
      </c>
      <c r="G202" s="248"/>
      <c r="H202" s="248"/>
      <c r="I202" s="285" t="s">
        <v>11</v>
      </c>
      <c r="J202" s="252"/>
      <c r="K202" s="252"/>
      <c r="L202" s="296" t="s">
        <v>3489</v>
      </c>
      <c r="M202" s="262" t="s">
        <v>1521</v>
      </c>
      <c r="N202" s="328"/>
      <c r="O202" s="158"/>
    </row>
    <row r="203" spans="1:15" ht="27" customHeight="1">
      <c r="A203" s="327">
        <v>194</v>
      </c>
      <c r="B203" s="605"/>
      <c r="C203" s="605"/>
      <c r="D203" s="249" t="s">
        <v>1481</v>
      </c>
      <c r="E203" s="250" t="s">
        <v>852</v>
      </c>
      <c r="F203" s="263" t="s">
        <v>1128</v>
      </c>
      <c r="G203" s="248"/>
      <c r="H203" s="248"/>
      <c r="I203" s="285" t="s">
        <v>11</v>
      </c>
      <c r="J203" s="252"/>
      <c r="K203" s="252"/>
      <c r="L203" s="297" t="s">
        <v>3490</v>
      </c>
      <c r="M203" s="262" t="s">
        <v>1521</v>
      </c>
      <c r="N203" s="328"/>
      <c r="O203" s="158"/>
    </row>
    <row r="204" spans="1:15" ht="27.75" customHeight="1">
      <c r="A204" s="327">
        <v>195</v>
      </c>
      <c r="B204" s="605"/>
      <c r="C204" s="605"/>
      <c r="D204" s="249" t="s">
        <v>1481</v>
      </c>
      <c r="E204" s="250" t="s">
        <v>852</v>
      </c>
      <c r="F204" s="263" t="s">
        <v>1129</v>
      </c>
      <c r="G204" s="248"/>
      <c r="H204" s="248"/>
      <c r="I204" s="285" t="s">
        <v>11</v>
      </c>
      <c r="J204" s="252"/>
      <c r="K204" s="252"/>
      <c r="L204" s="296" t="s">
        <v>1689</v>
      </c>
      <c r="M204" s="262" t="s">
        <v>1522</v>
      </c>
      <c r="N204" s="328"/>
      <c r="O204" s="158"/>
    </row>
    <row r="205" spans="1:15" ht="42" customHeight="1">
      <c r="A205" s="327">
        <v>196</v>
      </c>
      <c r="B205" s="605"/>
      <c r="C205" s="605"/>
      <c r="D205" s="249" t="s">
        <v>1481</v>
      </c>
      <c r="E205" s="250" t="s">
        <v>852</v>
      </c>
      <c r="F205" s="263" t="s">
        <v>1130</v>
      </c>
      <c r="G205" s="248"/>
      <c r="H205" s="248"/>
      <c r="I205" s="285" t="s">
        <v>11</v>
      </c>
      <c r="J205" s="252"/>
      <c r="K205" s="252"/>
      <c r="L205" s="297" t="s">
        <v>1690</v>
      </c>
      <c r="M205" s="288" t="s">
        <v>1522</v>
      </c>
      <c r="N205" s="328"/>
      <c r="O205" s="158"/>
    </row>
    <row r="206" spans="1:15" ht="16.5" customHeight="1">
      <c r="A206" s="327">
        <v>197</v>
      </c>
      <c r="B206" s="605"/>
      <c r="C206" s="605"/>
      <c r="D206" s="249" t="s">
        <v>1481</v>
      </c>
      <c r="E206" s="250" t="s">
        <v>1365</v>
      </c>
      <c r="F206" s="298" t="s">
        <v>1033</v>
      </c>
      <c r="G206" s="299"/>
      <c r="H206" s="299"/>
      <c r="I206" s="285" t="s">
        <v>11</v>
      </c>
      <c r="J206" s="252"/>
      <c r="K206" s="252"/>
      <c r="L206" s="261"/>
      <c r="M206" s="300" t="s">
        <v>1394</v>
      </c>
      <c r="N206" s="337" t="s">
        <v>1604</v>
      </c>
      <c r="O206" s="159"/>
    </row>
    <row r="207" spans="1:15" ht="16.5" customHeight="1">
      <c r="A207" s="327">
        <v>198</v>
      </c>
      <c r="B207" s="605"/>
      <c r="C207" s="605"/>
      <c r="D207" s="249" t="s">
        <v>1481</v>
      </c>
      <c r="E207" s="250" t="s">
        <v>1365</v>
      </c>
      <c r="F207" s="298" t="s">
        <v>1398</v>
      </c>
      <c r="G207" s="299"/>
      <c r="H207" s="299"/>
      <c r="I207" s="285" t="s">
        <v>11</v>
      </c>
      <c r="J207" s="252"/>
      <c r="K207" s="252"/>
      <c r="L207" s="261"/>
      <c r="M207" s="301" t="s">
        <v>1354</v>
      </c>
      <c r="N207" s="338" t="s">
        <v>1605</v>
      </c>
      <c r="O207" s="159"/>
    </row>
    <row r="208" spans="1:15" ht="16.5" customHeight="1">
      <c r="A208" s="327">
        <v>199</v>
      </c>
      <c r="B208" s="605"/>
      <c r="C208" s="605"/>
      <c r="D208" s="249" t="s">
        <v>1481</v>
      </c>
      <c r="E208" s="250" t="s">
        <v>1365</v>
      </c>
      <c r="F208" s="298" t="s">
        <v>1034</v>
      </c>
      <c r="G208" s="299"/>
      <c r="H208" s="299"/>
      <c r="I208" s="285" t="s">
        <v>11</v>
      </c>
      <c r="J208" s="252"/>
      <c r="K208" s="252"/>
      <c r="L208" s="261"/>
      <c r="M208" s="300" t="s">
        <v>1355</v>
      </c>
      <c r="N208" s="337" t="s">
        <v>1442</v>
      </c>
      <c r="O208" s="159"/>
    </row>
    <row r="209" spans="1:16" ht="16.5" customHeight="1">
      <c r="A209" s="327">
        <v>200</v>
      </c>
      <c r="B209" s="605"/>
      <c r="C209" s="605"/>
      <c r="D209" s="249" t="s">
        <v>1481</v>
      </c>
      <c r="E209" s="250" t="s">
        <v>1365</v>
      </c>
      <c r="F209" s="298" t="s">
        <v>1035</v>
      </c>
      <c r="G209" s="299"/>
      <c r="H209" s="299"/>
      <c r="I209" s="285" t="s">
        <v>11</v>
      </c>
      <c r="J209" s="252"/>
      <c r="K209" s="252"/>
      <c r="L209" s="261"/>
      <c r="M209" s="301" t="s">
        <v>1396</v>
      </c>
      <c r="N209" s="338" t="s">
        <v>1606</v>
      </c>
      <c r="O209" s="160"/>
    </row>
    <row r="210" spans="1:16" ht="16.5" customHeight="1">
      <c r="A210" s="327">
        <v>201</v>
      </c>
      <c r="B210" s="605"/>
      <c r="C210" s="605"/>
      <c r="D210" s="249" t="s">
        <v>1481</v>
      </c>
      <c r="E210" s="250" t="s">
        <v>1365</v>
      </c>
      <c r="F210" s="298" t="s">
        <v>1953</v>
      </c>
      <c r="G210" s="299"/>
      <c r="H210" s="299"/>
      <c r="I210" s="285" t="s">
        <v>11</v>
      </c>
      <c r="J210" s="252"/>
      <c r="K210" s="252"/>
      <c r="L210" s="261"/>
      <c r="M210" s="513" t="s">
        <v>2213</v>
      </c>
      <c r="N210" s="339" t="s">
        <v>1951</v>
      </c>
      <c r="O210" s="159"/>
    </row>
    <row r="211" spans="1:16" ht="16.5" customHeight="1">
      <c r="A211" s="327">
        <v>202</v>
      </c>
      <c r="B211" s="605"/>
      <c r="C211" s="605"/>
      <c r="D211" s="249" t="s">
        <v>1481</v>
      </c>
      <c r="E211" s="250" t="s">
        <v>1365</v>
      </c>
      <c r="F211" s="298" t="s">
        <v>1399</v>
      </c>
      <c r="G211" s="299"/>
      <c r="H211" s="299"/>
      <c r="I211" s="285" t="s">
        <v>11</v>
      </c>
      <c r="J211" s="252"/>
      <c r="K211" s="252"/>
      <c r="L211" s="261"/>
      <c r="M211" s="301" t="s">
        <v>1400</v>
      </c>
      <c r="N211" s="338" t="s">
        <v>2588</v>
      </c>
      <c r="O211" s="159"/>
    </row>
    <row r="212" spans="1:16" ht="16.5" customHeight="1">
      <c r="A212" s="327">
        <v>203</v>
      </c>
      <c r="B212" s="605"/>
      <c r="C212" s="605"/>
      <c r="D212" s="249" t="s">
        <v>1481</v>
      </c>
      <c r="E212" s="250" t="s">
        <v>1365</v>
      </c>
      <c r="F212" s="298" t="s">
        <v>1036</v>
      </c>
      <c r="G212" s="299"/>
      <c r="H212" s="299"/>
      <c r="I212" s="285" t="s">
        <v>11</v>
      </c>
      <c r="J212" s="252"/>
      <c r="K212" s="252"/>
      <c r="L212" s="261"/>
      <c r="M212" s="300" t="s">
        <v>1359</v>
      </c>
      <c r="N212" s="337" t="s">
        <v>1607</v>
      </c>
      <c r="O212" s="159"/>
    </row>
    <row r="213" spans="1:16" ht="16.5" customHeight="1">
      <c r="A213" s="327">
        <v>204</v>
      </c>
      <c r="B213" s="605"/>
      <c r="C213" s="605"/>
      <c r="D213" s="249" t="s">
        <v>1481</v>
      </c>
      <c r="E213" s="250" t="s">
        <v>1365</v>
      </c>
      <c r="F213" s="298" t="s">
        <v>1357</v>
      </c>
      <c r="G213" s="299"/>
      <c r="H213" s="299"/>
      <c r="I213" s="285" t="s">
        <v>11</v>
      </c>
      <c r="J213" s="252"/>
      <c r="K213" s="252"/>
      <c r="L213" s="261"/>
      <c r="M213" s="300" t="s">
        <v>1356</v>
      </c>
      <c r="N213" s="337" t="s">
        <v>1443</v>
      </c>
      <c r="O213" s="159"/>
    </row>
    <row r="214" spans="1:16" ht="16.5" customHeight="1">
      <c r="A214" s="327">
        <v>205</v>
      </c>
      <c r="B214" s="605"/>
      <c r="C214" s="605"/>
      <c r="D214" s="249" t="s">
        <v>1481</v>
      </c>
      <c r="E214" s="250" t="s">
        <v>1365</v>
      </c>
      <c r="F214" s="298" t="s">
        <v>1037</v>
      </c>
      <c r="G214" s="299"/>
      <c r="H214" s="299"/>
      <c r="I214" s="285" t="s">
        <v>11</v>
      </c>
      <c r="J214" s="252"/>
      <c r="K214" s="252"/>
      <c r="L214" s="261"/>
      <c r="M214" s="300" t="s">
        <v>1358</v>
      </c>
      <c r="N214" s="337" t="s">
        <v>1608</v>
      </c>
      <c r="O214" s="159"/>
    </row>
    <row r="215" spans="1:16" ht="16.5" customHeight="1">
      <c r="A215" s="327">
        <v>206</v>
      </c>
      <c r="B215" s="605"/>
      <c r="C215" s="605"/>
      <c r="D215" s="249" t="s">
        <v>1481</v>
      </c>
      <c r="E215" s="250" t="s">
        <v>1365</v>
      </c>
      <c r="F215" s="298" t="s">
        <v>1038</v>
      </c>
      <c r="G215" s="299"/>
      <c r="H215" s="299"/>
      <c r="I215" s="285" t="s">
        <v>11</v>
      </c>
      <c r="J215" s="252"/>
      <c r="K215" s="252"/>
      <c r="L215" s="261"/>
      <c r="M215" s="300" t="s">
        <v>1395</v>
      </c>
      <c r="N215" s="337" t="s">
        <v>1444</v>
      </c>
      <c r="O215" s="159"/>
    </row>
    <row r="216" spans="1:16" ht="16.5" customHeight="1">
      <c r="A216" s="327">
        <v>207</v>
      </c>
      <c r="B216" s="605"/>
      <c r="C216" s="605"/>
      <c r="D216" s="249" t="s">
        <v>1481</v>
      </c>
      <c r="E216" s="302" t="s">
        <v>1523</v>
      </c>
      <c r="F216" s="302" t="s">
        <v>1524</v>
      </c>
      <c r="G216" s="248"/>
      <c r="H216" s="248"/>
      <c r="I216" s="267" t="s">
        <v>1474</v>
      </c>
      <c r="J216" s="252"/>
      <c r="K216" s="252"/>
      <c r="L216" s="261"/>
      <c r="M216" s="288" t="s">
        <v>1525</v>
      </c>
      <c r="N216" s="328"/>
      <c r="O216" s="161"/>
    </row>
    <row r="217" spans="1:16" ht="16.5" customHeight="1">
      <c r="A217" s="327">
        <v>208</v>
      </c>
      <c r="B217" s="605"/>
      <c r="C217" s="605"/>
      <c r="D217" s="249" t="s">
        <v>1481</v>
      </c>
      <c r="E217" s="250" t="s">
        <v>170</v>
      </c>
      <c r="F217" s="255" t="s">
        <v>831</v>
      </c>
      <c r="G217" s="248"/>
      <c r="H217" s="248"/>
      <c r="I217" s="251" t="s">
        <v>11</v>
      </c>
      <c r="J217" s="252"/>
      <c r="K217" s="252"/>
      <c r="L217" s="261"/>
      <c r="M217" s="262" t="s">
        <v>2206</v>
      </c>
      <c r="N217" s="328"/>
      <c r="O217" s="162"/>
      <c r="P217" s="161"/>
    </row>
    <row r="218" spans="1:16" s="152" customFormat="1" ht="16.5" customHeight="1">
      <c r="A218" s="327">
        <v>209</v>
      </c>
      <c r="B218" s="605"/>
      <c r="C218" s="605"/>
      <c r="D218" s="249" t="s">
        <v>1481</v>
      </c>
      <c r="E218" s="250" t="s">
        <v>336</v>
      </c>
      <c r="F218" s="255" t="s">
        <v>337</v>
      </c>
      <c r="G218" s="303" t="s">
        <v>338</v>
      </c>
      <c r="H218" s="303" t="s">
        <v>338</v>
      </c>
      <c r="I218" s="304" t="s">
        <v>11</v>
      </c>
      <c r="J218" s="305"/>
      <c r="K218" s="306"/>
      <c r="L218" s="307" t="s">
        <v>339</v>
      </c>
      <c r="M218" s="308" t="s">
        <v>1526</v>
      </c>
      <c r="N218" s="920"/>
      <c r="O218" s="163"/>
    </row>
    <row r="219" spans="1:16" s="152" customFormat="1" ht="16.5" customHeight="1">
      <c r="A219" s="327">
        <v>210</v>
      </c>
      <c r="B219" s="605"/>
      <c r="C219" s="605"/>
      <c r="D219" s="249" t="s">
        <v>1481</v>
      </c>
      <c r="E219" s="250" t="s">
        <v>336</v>
      </c>
      <c r="F219" s="255" t="s">
        <v>340</v>
      </c>
      <c r="G219" s="303" t="s">
        <v>338</v>
      </c>
      <c r="H219" s="303" t="s">
        <v>338</v>
      </c>
      <c r="I219" s="304" t="s">
        <v>11</v>
      </c>
      <c r="J219" s="305"/>
      <c r="K219" s="306"/>
      <c r="L219" s="307" t="s">
        <v>341</v>
      </c>
      <c r="M219" s="308" t="s">
        <v>1527</v>
      </c>
      <c r="N219" s="921"/>
      <c r="O219" s="163"/>
    </row>
    <row r="220" spans="1:16" s="152" customFormat="1" ht="16.5" customHeight="1">
      <c r="A220" s="327">
        <v>211</v>
      </c>
      <c r="B220" s="605"/>
      <c r="C220" s="605"/>
      <c r="D220" s="249" t="s">
        <v>1481</v>
      </c>
      <c r="E220" s="250" t="s">
        <v>336</v>
      </c>
      <c r="F220" s="255" t="s">
        <v>342</v>
      </c>
      <c r="G220" s="303" t="s">
        <v>338</v>
      </c>
      <c r="H220" s="303" t="s">
        <v>338</v>
      </c>
      <c r="I220" s="304" t="s">
        <v>11</v>
      </c>
      <c r="J220" s="305"/>
      <c r="K220" s="306"/>
      <c r="L220" s="307" t="s">
        <v>343</v>
      </c>
      <c r="M220" s="308" t="s">
        <v>1528</v>
      </c>
      <c r="N220" s="921"/>
      <c r="O220" s="163"/>
    </row>
    <row r="221" spans="1:16" s="152" customFormat="1" ht="16.5" customHeight="1">
      <c r="A221" s="327">
        <v>212</v>
      </c>
      <c r="B221" s="605"/>
      <c r="C221" s="605"/>
      <c r="D221" s="249" t="s">
        <v>1481</v>
      </c>
      <c r="E221" s="250" t="s">
        <v>336</v>
      </c>
      <c r="F221" s="255" t="s">
        <v>344</v>
      </c>
      <c r="G221" s="309"/>
      <c r="H221" s="309"/>
      <c r="I221" s="304" t="s">
        <v>11</v>
      </c>
      <c r="J221" s="305"/>
      <c r="K221" s="306"/>
      <c r="L221" s="307" t="s">
        <v>1529</v>
      </c>
      <c r="M221" s="310"/>
      <c r="N221" s="921"/>
      <c r="O221" s="163"/>
    </row>
    <row r="222" spans="1:16" s="152" customFormat="1" ht="16.5" customHeight="1">
      <c r="A222" s="327">
        <v>213</v>
      </c>
      <c r="B222" s="605"/>
      <c r="C222" s="605"/>
      <c r="D222" s="249" t="s">
        <v>1481</v>
      </c>
      <c r="E222" s="250" t="s">
        <v>336</v>
      </c>
      <c r="F222" s="255" t="s">
        <v>345</v>
      </c>
      <c r="G222" s="309"/>
      <c r="H222" s="309"/>
      <c r="I222" s="304" t="s">
        <v>11</v>
      </c>
      <c r="J222" s="305"/>
      <c r="K222" s="306"/>
      <c r="L222" s="311"/>
      <c r="M222" s="308" t="s">
        <v>1530</v>
      </c>
      <c r="N222" s="921"/>
      <c r="O222" s="163"/>
    </row>
    <row r="223" spans="1:16" s="152" customFormat="1" ht="16.5" customHeight="1">
      <c r="A223" s="327">
        <v>214</v>
      </c>
      <c r="B223" s="605"/>
      <c r="C223" s="605"/>
      <c r="D223" s="249" t="s">
        <v>1481</v>
      </c>
      <c r="E223" s="250" t="s">
        <v>336</v>
      </c>
      <c r="F223" s="255" t="s">
        <v>346</v>
      </c>
      <c r="G223" s="309"/>
      <c r="H223" s="309"/>
      <c r="I223" s="304" t="s">
        <v>11</v>
      </c>
      <c r="J223" s="305"/>
      <c r="K223" s="306"/>
      <c r="L223" s="307" t="s">
        <v>347</v>
      </c>
      <c r="M223" s="308" t="s">
        <v>1531</v>
      </c>
      <c r="N223" s="921"/>
      <c r="O223" s="163"/>
    </row>
    <row r="224" spans="1:16" s="152" customFormat="1" ht="16.5" customHeight="1">
      <c r="A224" s="327">
        <v>215</v>
      </c>
      <c r="B224" s="605"/>
      <c r="C224" s="605"/>
      <c r="D224" s="249" t="s">
        <v>1481</v>
      </c>
      <c r="E224" s="250" t="s">
        <v>336</v>
      </c>
      <c r="F224" s="255" t="s">
        <v>348</v>
      </c>
      <c r="G224" s="303" t="s">
        <v>349</v>
      </c>
      <c r="H224" s="303" t="s">
        <v>349</v>
      </c>
      <c r="I224" s="304" t="s">
        <v>11</v>
      </c>
      <c r="J224" s="305"/>
      <c r="K224" s="306"/>
      <c r="L224" s="307" t="s">
        <v>350</v>
      </c>
      <c r="M224" s="308"/>
      <c r="N224" s="921"/>
      <c r="O224" s="163"/>
    </row>
    <row r="225" spans="1:15" s="152" customFormat="1" ht="16.5" customHeight="1">
      <c r="A225" s="327">
        <v>216</v>
      </c>
      <c r="B225" s="605"/>
      <c r="C225" s="605"/>
      <c r="D225" s="249" t="s">
        <v>1481</v>
      </c>
      <c r="E225" s="250" t="s">
        <v>336</v>
      </c>
      <c r="F225" s="255" t="s">
        <v>351</v>
      </c>
      <c r="G225" s="303" t="s">
        <v>352</v>
      </c>
      <c r="H225" s="303" t="s">
        <v>352</v>
      </c>
      <c r="I225" s="304" t="s">
        <v>11</v>
      </c>
      <c r="J225" s="305"/>
      <c r="K225" s="306"/>
      <c r="L225" s="307" t="s">
        <v>353</v>
      </c>
      <c r="M225" s="308"/>
      <c r="N225" s="921"/>
      <c r="O225" s="163"/>
    </row>
    <row r="226" spans="1:15" s="152" customFormat="1" ht="16.5" customHeight="1">
      <c r="A226" s="327">
        <v>217</v>
      </c>
      <c r="B226" s="605"/>
      <c r="C226" s="605"/>
      <c r="D226" s="249" t="s">
        <v>1481</v>
      </c>
      <c r="E226" s="250" t="s">
        <v>336</v>
      </c>
      <c r="F226" s="255" t="s">
        <v>354</v>
      </c>
      <c r="G226" s="303" t="s">
        <v>355</v>
      </c>
      <c r="H226" s="303" t="s">
        <v>355</v>
      </c>
      <c r="I226" s="304" t="s">
        <v>11</v>
      </c>
      <c r="J226" s="305"/>
      <c r="K226" s="306"/>
      <c r="L226" s="307" t="s">
        <v>350</v>
      </c>
      <c r="M226" s="308"/>
      <c r="N226" s="921"/>
      <c r="O226" s="163"/>
    </row>
    <row r="227" spans="1:15" s="152" customFormat="1" ht="16.5" customHeight="1">
      <c r="A227" s="327">
        <v>218</v>
      </c>
      <c r="B227" s="605"/>
      <c r="C227" s="605"/>
      <c r="D227" s="249" t="s">
        <v>1481</v>
      </c>
      <c r="E227" s="250" t="s">
        <v>336</v>
      </c>
      <c r="F227" s="255" t="s">
        <v>356</v>
      </c>
      <c r="G227" s="303" t="s">
        <v>349</v>
      </c>
      <c r="H227" s="303" t="s">
        <v>349</v>
      </c>
      <c r="I227" s="304" t="s">
        <v>11</v>
      </c>
      <c r="J227" s="305"/>
      <c r="K227" s="306"/>
      <c r="L227" s="307" t="s">
        <v>357</v>
      </c>
      <c r="M227" s="308"/>
      <c r="N227" s="921"/>
      <c r="O227" s="163"/>
    </row>
    <row r="228" spans="1:15" s="152" customFormat="1" ht="16.5" customHeight="1">
      <c r="A228" s="327">
        <v>219</v>
      </c>
      <c r="B228" s="605"/>
      <c r="C228" s="605"/>
      <c r="D228" s="249" t="s">
        <v>1481</v>
      </c>
      <c r="E228" s="250" t="s">
        <v>336</v>
      </c>
      <c r="F228" s="255" t="s">
        <v>358</v>
      </c>
      <c r="G228" s="303" t="s">
        <v>359</v>
      </c>
      <c r="H228" s="303" t="s">
        <v>359</v>
      </c>
      <c r="I228" s="304" t="s">
        <v>11</v>
      </c>
      <c r="J228" s="305"/>
      <c r="K228" s="306"/>
      <c r="L228" s="307" t="s">
        <v>360</v>
      </c>
      <c r="M228" s="308"/>
      <c r="N228" s="921"/>
      <c r="O228" s="163"/>
    </row>
    <row r="229" spans="1:15" s="152" customFormat="1" ht="16.5" customHeight="1">
      <c r="A229" s="327">
        <v>220</v>
      </c>
      <c r="B229" s="605"/>
      <c r="C229" s="605"/>
      <c r="D229" s="249" t="s">
        <v>1481</v>
      </c>
      <c r="E229" s="250" t="s">
        <v>336</v>
      </c>
      <c r="F229" s="255" t="s">
        <v>361</v>
      </c>
      <c r="G229" s="303" t="s">
        <v>362</v>
      </c>
      <c r="H229" s="303" t="s">
        <v>362</v>
      </c>
      <c r="I229" s="304" t="s">
        <v>3522</v>
      </c>
      <c r="J229" s="305"/>
      <c r="K229" s="306"/>
      <c r="L229" s="307" t="s">
        <v>350</v>
      </c>
      <c r="M229" s="308"/>
      <c r="N229" s="921"/>
      <c r="O229" s="163"/>
    </row>
    <row r="230" spans="1:15" s="152" customFormat="1" ht="16.5" customHeight="1">
      <c r="A230" s="327">
        <v>221</v>
      </c>
      <c r="B230" s="605"/>
      <c r="C230" s="605"/>
      <c r="D230" s="249" t="s">
        <v>1481</v>
      </c>
      <c r="E230" s="250" t="s">
        <v>336</v>
      </c>
      <c r="F230" s="255" t="s">
        <v>363</v>
      </c>
      <c r="G230" s="303" t="s">
        <v>364</v>
      </c>
      <c r="H230" s="303" t="s">
        <v>364</v>
      </c>
      <c r="I230" s="304" t="s">
        <v>11</v>
      </c>
      <c r="J230" s="305"/>
      <c r="K230" s="306"/>
      <c r="L230" s="312" t="s">
        <v>1532</v>
      </c>
      <c r="M230" s="308"/>
      <c r="N230" s="921"/>
      <c r="O230" s="163"/>
    </row>
    <row r="231" spans="1:15" s="152" customFormat="1" ht="16.5" customHeight="1">
      <c r="A231" s="327">
        <v>222</v>
      </c>
      <c r="B231" s="605"/>
      <c r="C231" s="605"/>
      <c r="D231" s="249" t="s">
        <v>1481</v>
      </c>
      <c r="E231" s="250" t="s">
        <v>336</v>
      </c>
      <c r="F231" s="255" t="s">
        <v>365</v>
      </c>
      <c r="G231" s="303" t="s">
        <v>366</v>
      </c>
      <c r="H231" s="303" t="s">
        <v>366</v>
      </c>
      <c r="I231" s="304" t="s">
        <v>11</v>
      </c>
      <c r="J231" s="305"/>
      <c r="K231" s="306"/>
      <c r="L231" s="307" t="s">
        <v>367</v>
      </c>
      <c r="M231" s="308"/>
      <c r="N231" s="921"/>
      <c r="O231" s="163"/>
    </row>
    <row r="232" spans="1:15" s="152" customFormat="1" ht="16.5" customHeight="1">
      <c r="A232" s="327">
        <v>223</v>
      </c>
      <c r="B232" s="605"/>
      <c r="C232" s="605"/>
      <c r="D232" s="249" t="s">
        <v>1481</v>
      </c>
      <c r="E232" s="250" t="s">
        <v>336</v>
      </c>
      <c r="F232" s="255" t="s">
        <v>368</v>
      </c>
      <c r="G232" s="309"/>
      <c r="H232" s="309"/>
      <c r="I232" s="304" t="s">
        <v>11</v>
      </c>
      <c r="J232" s="305"/>
      <c r="K232" s="306"/>
      <c r="L232" s="311"/>
      <c r="M232" s="308" t="s">
        <v>1533</v>
      </c>
      <c r="N232" s="921"/>
      <c r="O232" s="163"/>
    </row>
    <row r="233" spans="1:15" s="152" customFormat="1" ht="16.5" customHeight="1">
      <c r="A233" s="327">
        <v>224</v>
      </c>
      <c r="B233" s="605"/>
      <c r="C233" s="605"/>
      <c r="D233" s="249" t="s">
        <v>1481</v>
      </c>
      <c r="E233" s="250" t="s">
        <v>336</v>
      </c>
      <c r="F233" s="263" t="s">
        <v>369</v>
      </c>
      <c r="G233" s="309"/>
      <c r="H233" s="309"/>
      <c r="I233" s="304" t="s">
        <v>11</v>
      </c>
      <c r="J233" s="305"/>
      <c r="K233" s="306"/>
      <c r="L233" s="313"/>
      <c r="M233" s="308" t="s">
        <v>1534</v>
      </c>
      <c r="N233" s="921"/>
      <c r="O233" s="163"/>
    </row>
    <row r="234" spans="1:15" s="152" customFormat="1" ht="16.5" customHeight="1">
      <c r="A234" s="327">
        <v>225</v>
      </c>
      <c r="B234" s="605"/>
      <c r="C234" s="605"/>
      <c r="D234" s="249" t="s">
        <v>1481</v>
      </c>
      <c r="E234" s="250" t="s">
        <v>336</v>
      </c>
      <c r="F234" s="263" t="s">
        <v>1535</v>
      </c>
      <c r="G234" s="309"/>
      <c r="H234" s="309"/>
      <c r="I234" s="304" t="s">
        <v>11</v>
      </c>
      <c r="J234" s="305"/>
      <c r="K234" s="306"/>
      <c r="L234" s="307" t="s">
        <v>370</v>
      </c>
      <c r="M234" s="308" t="s">
        <v>1536</v>
      </c>
      <c r="N234" s="921"/>
      <c r="O234" s="163"/>
    </row>
    <row r="235" spans="1:15" s="152" customFormat="1" ht="16.5" customHeight="1">
      <c r="A235" s="327">
        <v>226</v>
      </c>
      <c r="B235" s="605"/>
      <c r="C235" s="605"/>
      <c r="D235" s="249" t="s">
        <v>1481</v>
      </c>
      <c r="E235" s="250" t="s">
        <v>336</v>
      </c>
      <c r="F235" s="263" t="s">
        <v>1537</v>
      </c>
      <c r="G235" s="309"/>
      <c r="H235" s="309"/>
      <c r="I235" s="304" t="s">
        <v>11</v>
      </c>
      <c r="J235" s="305"/>
      <c r="K235" s="306"/>
      <c r="L235" s="307" t="s">
        <v>371</v>
      </c>
      <c r="M235" s="308" t="s">
        <v>1538</v>
      </c>
      <c r="N235" s="921"/>
      <c r="O235" s="164"/>
    </row>
    <row r="236" spans="1:15" s="152" customFormat="1" ht="16.5" customHeight="1">
      <c r="A236" s="327">
        <v>227</v>
      </c>
      <c r="B236" s="605"/>
      <c r="C236" s="605"/>
      <c r="D236" s="249" t="s">
        <v>1481</v>
      </c>
      <c r="E236" s="250" t="s">
        <v>336</v>
      </c>
      <c r="F236" s="263" t="s">
        <v>1539</v>
      </c>
      <c r="G236" s="309"/>
      <c r="H236" s="309"/>
      <c r="I236" s="304" t="s">
        <v>11</v>
      </c>
      <c r="J236" s="305"/>
      <c r="K236" s="306"/>
      <c r="L236" s="307" t="s">
        <v>372</v>
      </c>
      <c r="M236" s="308" t="s">
        <v>1540</v>
      </c>
      <c r="N236" s="921"/>
      <c r="O236" s="163"/>
    </row>
    <row r="237" spans="1:15" s="152" customFormat="1" ht="16.5" customHeight="1">
      <c r="A237" s="327">
        <v>228</v>
      </c>
      <c r="B237" s="605"/>
      <c r="C237" s="605"/>
      <c r="D237" s="249" t="s">
        <v>1481</v>
      </c>
      <c r="E237" s="250" t="s">
        <v>336</v>
      </c>
      <c r="F237" s="263" t="s">
        <v>374</v>
      </c>
      <c r="G237" s="309"/>
      <c r="H237" s="309"/>
      <c r="I237" s="304" t="s">
        <v>11</v>
      </c>
      <c r="J237" s="305"/>
      <c r="K237" s="306"/>
      <c r="L237" s="307" t="s">
        <v>375</v>
      </c>
      <c r="M237" s="308"/>
      <c r="N237" s="921"/>
      <c r="O237" s="163"/>
    </row>
    <row r="238" spans="1:15" s="152" customFormat="1" ht="16.5" customHeight="1">
      <c r="A238" s="327">
        <v>229</v>
      </c>
      <c r="B238" s="605"/>
      <c r="C238" s="605"/>
      <c r="D238" s="249" t="s">
        <v>1481</v>
      </c>
      <c r="E238" s="250" t="s">
        <v>336</v>
      </c>
      <c r="F238" s="263" t="s">
        <v>376</v>
      </c>
      <c r="G238" s="309"/>
      <c r="H238" s="309"/>
      <c r="I238" s="304" t="s">
        <v>11</v>
      </c>
      <c r="J238" s="305"/>
      <c r="K238" s="306"/>
      <c r="L238" s="313"/>
      <c r="M238" s="308" t="s">
        <v>1541</v>
      </c>
      <c r="N238" s="921"/>
      <c r="O238" s="164"/>
    </row>
    <row r="239" spans="1:15" s="152" customFormat="1" ht="16.5" customHeight="1">
      <c r="A239" s="327">
        <v>230</v>
      </c>
      <c r="B239" s="605"/>
      <c r="C239" s="605"/>
      <c r="D239" s="249" t="s">
        <v>1481</v>
      </c>
      <c r="E239" s="250" t="s">
        <v>336</v>
      </c>
      <c r="F239" s="263" t="s">
        <v>377</v>
      </c>
      <c r="G239" s="303" t="s">
        <v>378</v>
      </c>
      <c r="H239" s="303" t="s">
        <v>378</v>
      </c>
      <c r="I239" s="304" t="s">
        <v>11</v>
      </c>
      <c r="J239" s="305"/>
      <c r="K239" s="306"/>
      <c r="L239" s="307" t="s">
        <v>379</v>
      </c>
      <c r="M239" s="308" t="s">
        <v>1542</v>
      </c>
      <c r="N239" s="921"/>
      <c r="O239" s="163"/>
    </row>
    <row r="240" spans="1:15" s="152" customFormat="1" ht="16.5" customHeight="1">
      <c r="A240" s="327">
        <v>231</v>
      </c>
      <c r="B240" s="605"/>
      <c r="C240" s="605"/>
      <c r="D240" s="249" t="s">
        <v>1481</v>
      </c>
      <c r="E240" s="250" t="s">
        <v>336</v>
      </c>
      <c r="F240" s="263" t="s">
        <v>380</v>
      </c>
      <c r="G240" s="309"/>
      <c r="H240" s="309"/>
      <c r="I240" s="304" t="s">
        <v>11</v>
      </c>
      <c r="J240" s="305"/>
      <c r="K240" s="306"/>
      <c r="L240" s="311"/>
      <c r="M240" s="308" t="s">
        <v>373</v>
      </c>
      <c r="N240" s="921"/>
      <c r="O240" s="163"/>
    </row>
    <row r="241" spans="1:43" s="152" customFormat="1" ht="16.5" customHeight="1">
      <c r="A241" s="327">
        <v>232</v>
      </c>
      <c r="B241" s="605"/>
      <c r="C241" s="605"/>
      <c r="D241" s="249" t="s">
        <v>1481</v>
      </c>
      <c r="E241" s="250" t="s">
        <v>336</v>
      </c>
      <c r="F241" s="263" t="s">
        <v>381</v>
      </c>
      <c r="G241" s="303" t="s">
        <v>382</v>
      </c>
      <c r="H241" s="303" t="s">
        <v>382</v>
      </c>
      <c r="I241" s="251" t="s">
        <v>11</v>
      </c>
      <c r="J241" s="305"/>
      <c r="K241" s="306"/>
      <c r="L241" s="307" t="s">
        <v>3523</v>
      </c>
      <c r="M241" s="308" t="s">
        <v>3521</v>
      </c>
      <c r="N241" s="921"/>
      <c r="O241" s="163"/>
    </row>
    <row r="242" spans="1:43" s="152" customFormat="1" ht="16.5" customHeight="1">
      <c r="A242" s="327">
        <v>233</v>
      </c>
      <c r="B242" s="605"/>
      <c r="C242" s="605"/>
      <c r="D242" s="249" t="s">
        <v>1481</v>
      </c>
      <c r="E242" s="250" t="s">
        <v>336</v>
      </c>
      <c r="F242" s="263" t="s">
        <v>384</v>
      </c>
      <c r="G242" s="303" t="s">
        <v>385</v>
      </c>
      <c r="H242" s="303" t="s">
        <v>385</v>
      </c>
      <c r="I242" s="304" t="s">
        <v>11</v>
      </c>
      <c r="J242" s="305"/>
      <c r="K242" s="306"/>
      <c r="L242" s="307" t="s">
        <v>386</v>
      </c>
      <c r="M242" s="308" t="s">
        <v>2077</v>
      </c>
      <c r="N242" s="921"/>
      <c r="O242" s="163"/>
    </row>
    <row r="243" spans="1:43" s="152" customFormat="1" ht="16.5" customHeight="1">
      <c r="A243" s="327">
        <v>234</v>
      </c>
      <c r="B243" s="605"/>
      <c r="C243" s="605"/>
      <c r="D243" s="249" t="s">
        <v>1481</v>
      </c>
      <c r="E243" s="250" t="s">
        <v>336</v>
      </c>
      <c r="F243" s="263" t="s">
        <v>387</v>
      </c>
      <c r="G243" s="303" t="s">
        <v>382</v>
      </c>
      <c r="H243" s="303" t="s">
        <v>382</v>
      </c>
      <c r="I243" s="304" t="s">
        <v>11</v>
      </c>
      <c r="J243" s="305"/>
      <c r="K243" s="306"/>
      <c r="L243" s="307" t="s">
        <v>383</v>
      </c>
      <c r="M243" s="308" t="s">
        <v>2076</v>
      </c>
      <c r="N243" s="921"/>
      <c r="O243" s="163"/>
    </row>
    <row r="244" spans="1:43" s="152" customFormat="1" ht="16.5" customHeight="1">
      <c r="A244" s="327">
        <v>235</v>
      </c>
      <c r="B244" s="605"/>
      <c r="C244" s="605"/>
      <c r="D244" s="249" t="s">
        <v>1481</v>
      </c>
      <c r="E244" s="250" t="s">
        <v>336</v>
      </c>
      <c r="F244" s="263" t="s">
        <v>388</v>
      </c>
      <c r="G244" s="314"/>
      <c r="H244" s="314"/>
      <c r="I244" s="304" t="s">
        <v>11</v>
      </c>
      <c r="J244" s="315"/>
      <c r="K244" s="306"/>
      <c r="L244" s="313"/>
      <c r="M244" s="316" t="s">
        <v>1543</v>
      </c>
      <c r="N244" s="921"/>
      <c r="O244" s="163"/>
    </row>
    <row r="245" spans="1:43" s="152" customFormat="1" ht="16.5" customHeight="1">
      <c r="A245" s="327">
        <v>236</v>
      </c>
      <c r="B245" s="605"/>
      <c r="C245" s="605"/>
      <c r="D245" s="249" t="s">
        <v>1481</v>
      </c>
      <c r="E245" s="250" t="s">
        <v>336</v>
      </c>
      <c r="F245" s="263" t="s">
        <v>389</v>
      </c>
      <c r="G245" s="309"/>
      <c r="H245" s="309"/>
      <c r="I245" s="304" t="s">
        <v>11</v>
      </c>
      <c r="J245" s="305"/>
      <c r="K245" s="306"/>
      <c r="L245" s="313"/>
      <c r="M245" s="308" t="s">
        <v>1544</v>
      </c>
      <c r="N245" s="921"/>
      <c r="O245" s="163"/>
    </row>
    <row r="246" spans="1:43" s="152" customFormat="1" ht="16.5" customHeight="1">
      <c r="A246" s="327">
        <v>237</v>
      </c>
      <c r="B246" s="605"/>
      <c r="C246" s="605"/>
      <c r="D246" s="249" t="s">
        <v>1481</v>
      </c>
      <c r="E246" s="250" t="s">
        <v>336</v>
      </c>
      <c r="F246" s="263" t="s">
        <v>390</v>
      </c>
      <c r="G246" s="309"/>
      <c r="H246" s="309"/>
      <c r="I246" s="304" t="s">
        <v>11</v>
      </c>
      <c r="J246" s="305"/>
      <c r="K246" s="306"/>
      <c r="L246" s="313"/>
      <c r="M246" s="308" t="s">
        <v>1545</v>
      </c>
      <c r="N246" s="921"/>
      <c r="O246" s="163"/>
    </row>
    <row r="247" spans="1:43" s="152" customFormat="1" ht="16.5" customHeight="1">
      <c r="A247" s="327">
        <v>238</v>
      </c>
      <c r="B247" s="605"/>
      <c r="C247" s="605"/>
      <c r="D247" s="249" t="s">
        <v>1481</v>
      </c>
      <c r="E247" s="250" t="s">
        <v>336</v>
      </c>
      <c r="F247" s="263" t="s">
        <v>391</v>
      </c>
      <c r="G247" s="309"/>
      <c r="H247" s="309"/>
      <c r="I247" s="304" t="s">
        <v>11</v>
      </c>
      <c r="J247" s="305"/>
      <c r="K247" s="306"/>
      <c r="L247" s="307" t="s">
        <v>370</v>
      </c>
      <c r="M247" s="308" t="s">
        <v>1546</v>
      </c>
      <c r="N247" s="921"/>
      <c r="O247" s="163"/>
    </row>
    <row r="248" spans="1:43" s="152" customFormat="1" ht="16.5" customHeight="1">
      <c r="A248" s="327">
        <v>239</v>
      </c>
      <c r="B248" s="605"/>
      <c r="C248" s="605"/>
      <c r="D248" s="249" t="s">
        <v>1481</v>
      </c>
      <c r="E248" s="250" t="s">
        <v>336</v>
      </c>
      <c r="F248" s="263" t="s">
        <v>392</v>
      </c>
      <c r="G248" s="309"/>
      <c r="H248" s="309"/>
      <c r="I248" s="304" t="s">
        <v>11</v>
      </c>
      <c r="J248" s="305"/>
      <c r="K248" s="306"/>
      <c r="L248" s="307" t="s">
        <v>371</v>
      </c>
      <c r="M248" s="308" t="s">
        <v>2935</v>
      </c>
      <c r="N248" s="921"/>
      <c r="O248" s="163"/>
    </row>
    <row r="249" spans="1:43" s="152" customFormat="1" ht="16.5" customHeight="1">
      <c r="A249" s="327">
        <v>240</v>
      </c>
      <c r="B249" s="605"/>
      <c r="C249" s="605"/>
      <c r="D249" s="249" t="s">
        <v>1481</v>
      </c>
      <c r="E249" s="250" t="s">
        <v>336</v>
      </c>
      <c r="F249" s="255" t="s">
        <v>3484</v>
      </c>
      <c r="G249" s="309"/>
      <c r="H249" s="309"/>
      <c r="I249" s="304" t="s">
        <v>11</v>
      </c>
      <c r="J249" s="305"/>
      <c r="K249" s="306"/>
      <c r="L249" s="307" t="s">
        <v>393</v>
      </c>
      <c r="M249" s="308" t="s">
        <v>3483</v>
      </c>
      <c r="N249" s="921"/>
      <c r="O249" s="163"/>
    </row>
    <row r="250" spans="1:43" s="152" customFormat="1" ht="16.5" customHeight="1">
      <c r="A250" s="327">
        <v>241</v>
      </c>
      <c r="B250" s="605"/>
      <c r="C250" s="605"/>
      <c r="D250" s="249" t="s">
        <v>1481</v>
      </c>
      <c r="E250" s="250" t="s">
        <v>336</v>
      </c>
      <c r="F250" s="255" t="s">
        <v>394</v>
      </c>
      <c r="G250" s="309"/>
      <c r="H250" s="309"/>
      <c r="I250" s="304" t="s">
        <v>11</v>
      </c>
      <c r="J250" s="305"/>
      <c r="K250" s="306"/>
      <c r="L250" s="307" t="s">
        <v>395</v>
      </c>
      <c r="M250" s="308"/>
      <c r="N250" s="921"/>
      <c r="O250" s="164"/>
    </row>
    <row r="251" spans="1:43" s="166" customFormat="1" ht="16.5" customHeight="1">
      <c r="A251" s="327">
        <v>242</v>
      </c>
      <c r="B251" s="605"/>
      <c r="C251" s="605"/>
      <c r="D251" s="249" t="s">
        <v>1481</v>
      </c>
      <c r="E251" s="250" t="s">
        <v>411</v>
      </c>
      <c r="F251" s="255" t="s">
        <v>857</v>
      </c>
      <c r="G251" s="317"/>
      <c r="H251" s="317"/>
      <c r="I251" s="304" t="s">
        <v>11</v>
      </c>
      <c r="J251" s="296"/>
      <c r="K251" s="296"/>
      <c r="L251" s="296"/>
      <c r="M251" s="926" t="s">
        <v>2195</v>
      </c>
      <c r="N251" s="340"/>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165"/>
      <c r="AK251" s="165"/>
      <c r="AL251" s="165"/>
      <c r="AM251" s="165"/>
      <c r="AN251" s="165"/>
      <c r="AO251" s="165"/>
      <c r="AP251" s="165"/>
      <c r="AQ251" s="165"/>
    </row>
    <row r="252" spans="1:43" s="166" customFormat="1" ht="16.5" customHeight="1">
      <c r="A252" s="327">
        <v>243</v>
      </c>
      <c r="B252" s="605"/>
      <c r="C252" s="605"/>
      <c r="D252" s="249" t="s">
        <v>1481</v>
      </c>
      <c r="E252" s="250" t="s">
        <v>411</v>
      </c>
      <c r="F252" s="255" t="s">
        <v>1131</v>
      </c>
      <c r="G252" s="317" t="s">
        <v>412</v>
      </c>
      <c r="H252" s="317" t="s">
        <v>412</v>
      </c>
      <c r="I252" s="304" t="s">
        <v>3482</v>
      </c>
      <c r="J252" s="296"/>
      <c r="K252" s="296"/>
      <c r="L252" s="296"/>
      <c r="M252" s="926"/>
      <c r="N252" s="340"/>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165"/>
      <c r="AK252" s="165"/>
      <c r="AL252" s="165"/>
      <c r="AM252" s="165"/>
      <c r="AN252" s="165"/>
      <c r="AO252" s="165"/>
      <c r="AP252" s="165"/>
      <c r="AQ252" s="165"/>
    </row>
    <row r="253" spans="1:43" s="166" customFormat="1" ht="16.5" customHeight="1">
      <c r="A253" s="327">
        <v>244</v>
      </c>
      <c r="B253" s="605"/>
      <c r="C253" s="605"/>
      <c r="D253" s="249" t="s">
        <v>1481</v>
      </c>
      <c r="E253" s="250" t="s">
        <v>411</v>
      </c>
      <c r="F253" s="255" t="s">
        <v>1132</v>
      </c>
      <c r="G253" s="317" t="s">
        <v>412</v>
      </c>
      <c r="H253" s="317" t="s">
        <v>412</v>
      </c>
      <c r="I253" s="304" t="s">
        <v>11</v>
      </c>
      <c r="J253" s="296"/>
      <c r="K253" s="296"/>
      <c r="L253" s="296"/>
      <c r="M253" s="926"/>
      <c r="N253" s="340"/>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165"/>
      <c r="AK253" s="165"/>
      <c r="AL253" s="165"/>
      <c r="AM253" s="165"/>
      <c r="AN253" s="165"/>
      <c r="AO253" s="165"/>
      <c r="AP253" s="165"/>
      <c r="AQ253" s="165"/>
    </row>
    <row r="254" spans="1:43" s="166" customFormat="1" ht="16.5" customHeight="1">
      <c r="A254" s="327">
        <v>245</v>
      </c>
      <c r="B254" s="605"/>
      <c r="C254" s="605"/>
      <c r="D254" s="249" t="s">
        <v>1481</v>
      </c>
      <c r="E254" s="250" t="s">
        <v>411</v>
      </c>
      <c r="F254" s="255" t="s">
        <v>413</v>
      </c>
      <c r="G254" s="317" t="s">
        <v>412</v>
      </c>
      <c r="H254" s="317" t="s">
        <v>412</v>
      </c>
      <c r="I254" s="304" t="s">
        <v>11</v>
      </c>
      <c r="J254" s="296"/>
      <c r="K254" s="296"/>
      <c r="L254" s="296"/>
      <c r="M254" s="926"/>
      <c r="N254" s="340"/>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165"/>
      <c r="AK254" s="165"/>
      <c r="AL254" s="165"/>
      <c r="AM254" s="165"/>
      <c r="AN254" s="165"/>
      <c r="AO254" s="165"/>
      <c r="AP254" s="165"/>
      <c r="AQ254" s="165"/>
    </row>
    <row r="255" spans="1:43" s="166" customFormat="1" ht="16.5" customHeight="1">
      <c r="A255" s="327">
        <v>246</v>
      </c>
      <c r="B255" s="605"/>
      <c r="C255" s="605"/>
      <c r="D255" s="249" t="s">
        <v>1481</v>
      </c>
      <c r="E255" s="250" t="s">
        <v>411</v>
      </c>
      <c r="F255" s="255" t="s">
        <v>414</v>
      </c>
      <c r="G255" s="317" t="s">
        <v>1547</v>
      </c>
      <c r="H255" s="317" t="s">
        <v>1547</v>
      </c>
      <c r="I255" s="304" t="s">
        <v>11</v>
      </c>
      <c r="J255" s="296"/>
      <c r="K255" s="296"/>
      <c r="L255" s="296"/>
      <c r="M255" s="926"/>
      <c r="N255" s="340"/>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c r="AP255" s="165"/>
      <c r="AQ255" s="165"/>
    </row>
    <row r="256" spans="1:43" s="166" customFormat="1" ht="16.5" customHeight="1">
      <c r="A256" s="327">
        <v>247</v>
      </c>
      <c r="B256" s="605"/>
      <c r="C256" s="605"/>
      <c r="D256" s="249" t="s">
        <v>1481</v>
      </c>
      <c r="E256" s="250" t="s">
        <v>411</v>
      </c>
      <c r="F256" s="255" t="s">
        <v>1133</v>
      </c>
      <c r="G256" s="317" t="s">
        <v>1491</v>
      </c>
      <c r="H256" s="317" t="s">
        <v>1548</v>
      </c>
      <c r="I256" s="304" t="s">
        <v>11</v>
      </c>
      <c r="J256" s="296"/>
      <c r="K256" s="296"/>
      <c r="L256" s="296"/>
      <c r="M256" s="926"/>
      <c r="N256" s="340"/>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c r="AP256" s="165"/>
      <c r="AQ256" s="165"/>
    </row>
    <row r="257" spans="1:43" s="166" customFormat="1" ht="16.5" customHeight="1">
      <c r="A257" s="327">
        <v>248</v>
      </c>
      <c r="B257" s="605"/>
      <c r="C257" s="605"/>
      <c r="D257" s="249" t="s">
        <v>1481</v>
      </c>
      <c r="E257" s="250" t="s">
        <v>411</v>
      </c>
      <c r="F257" s="255" t="s">
        <v>1134</v>
      </c>
      <c r="G257" s="317" t="s">
        <v>1491</v>
      </c>
      <c r="H257" s="317" t="s">
        <v>1548</v>
      </c>
      <c r="I257" s="304" t="s">
        <v>11</v>
      </c>
      <c r="J257" s="296"/>
      <c r="K257" s="296"/>
      <c r="L257" s="296"/>
      <c r="M257" s="926"/>
      <c r="N257" s="340"/>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165"/>
      <c r="AK257" s="165"/>
      <c r="AL257" s="165"/>
      <c r="AM257" s="165"/>
      <c r="AN257" s="165"/>
      <c r="AO257" s="165"/>
      <c r="AP257" s="165"/>
      <c r="AQ257" s="165"/>
    </row>
    <row r="258" spans="1:43" s="166" customFormat="1" ht="16.5" customHeight="1">
      <c r="A258" s="327">
        <v>249</v>
      </c>
      <c r="B258" s="605"/>
      <c r="C258" s="605"/>
      <c r="D258" s="249" t="s">
        <v>1481</v>
      </c>
      <c r="E258" s="250" t="s">
        <v>411</v>
      </c>
      <c r="F258" s="255" t="s">
        <v>415</v>
      </c>
      <c r="G258" s="317" t="s">
        <v>1491</v>
      </c>
      <c r="H258" s="317" t="s">
        <v>1548</v>
      </c>
      <c r="I258" s="304" t="s">
        <v>11</v>
      </c>
      <c r="J258" s="296"/>
      <c r="K258" s="296"/>
      <c r="L258" s="296"/>
      <c r="M258" s="926"/>
      <c r="N258" s="340"/>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165"/>
      <c r="AK258" s="165"/>
      <c r="AL258" s="165"/>
      <c r="AM258" s="165"/>
      <c r="AN258" s="165"/>
      <c r="AO258" s="165"/>
      <c r="AP258" s="165"/>
      <c r="AQ258" s="165"/>
    </row>
    <row r="259" spans="1:43" s="166" customFormat="1" ht="16.5" customHeight="1">
      <c r="A259" s="327">
        <v>250</v>
      </c>
      <c r="B259" s="605"/>
      <c r="C259" s="605"/>
      <c r="D259" s="249" t="s">
        <v>1481</v>
      </c>
      <c r="E259" s="250" t="s">
        <v>411</v>
      </c>
      <c r="F259" s="255" t="s">
        <v>416</v>
      </c>
      <c r="G259" s="317" t="s">
        <v>1491</v>
      </c>
      <c r="H259" s="317" t="s">
        <v>1548</v>
      </c>
      <c r="I259" s="304" t="s">
        <v>11</v>
      </c>
      <c r="J259" s="296"/>
      <c r="K259" s="296"/>
      <c r="L259" s="296"/>
      <c r="M259" s="926"/>
      <c r="N259" s="340"/>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165"/>
      <c r="AK259" s="165"/>
      <c r="AL259" s="165"/>
      <c r="AM259" s="165"/>
      <c r="AN259" s="165"/>
      <c r="AO259" s="165"/>
      <c r="AP259" s="165"/>
      <c r="AQ259" s="165"/>
    </row>
    <row r="260" spans="1:43" s="152" customFormat="1" ht="16.5" customHeight="1">
      <c r="A260" s="327">
        <v>251</v>
      </c>
      <c r="B260" s="605"/>
      <c r="C260" s="605"/>
      <c r="D260" s="249" t="s">
        <v>1481</v>
      </c>
      <c r="E260" s="250" t="s">
        <v>398</v>
      </c>
      <c r="F260" s="255" t="s">
        <v>868</v>
      </c>
      <c r="G260" s="256" t="s">
        <v>400</v>
      </c>
      <c r="H260" s="256" t="s">
        <v>400</v>
      </c>
      <c r="I260" s="251" t="s">
        <v>11</v>
      </c>
      <c r="J260" s="260"/>
      <c r="K260" s="257"/>
      <c r="L260" s="318" t="s">
        <v>1549</v>
      </c>
      <c r="M260" s="511" t="s">
        <v>1640</v>
      </c>
      <c r="N260" s="341"/>
    </row>
    <row r="261" spans="1:43" s="152" customFormat="1" ht="16.5" customHeight="1">
      <c r="A261" s="327">
        <v>252</v>
      </c>
      <c r="B261" s="605"/>
      <c r="C261" s="605"/>
      <c r="D261" s="249" t="s">
        <v>1481</v>
      </c>
      <c r="E261" s="250" t="s">
        <v>398</v>
      </c>
      <c r="F261" s="255" t="s">
        <v>1136</v>
      </c>
      <c r="G261" s="256" t="s">
        <v>403</v>
      </c>
      <c r="H261" s="256" t="s">
        <v>403</v>
      </c>
      <c r="I261" s="304" t="s">
        <v>11</v>
      </c>
      <c r="J261" s="260"/>
      <c r="K261" s="257"/>
      <c r="L261" s="318" t="s">
        <v>1551</v>
      </c>
      <c r="M261" s="319"/>
      <c r="N261" s="341"/>
    </row>
    <row r="262" spans="1:43" s="152" customFormat="1" ht="16.5" customHeight="1">
      <c r="A262" s="327">
        <v>253</v>
      </c>
      <c r="B262" s="605"/>
      <c r="C262" s="605"/>
      <c r="D262" s="249" t="s">
        <v>1481</v>
      </c>
      <c r="E262" s="250" t="s">
        <v>398</v>
      </c>
      <c r="F262" s="255" t="s">
        <v>1135</v>
      </c>
      <c r="G262" s="256" t="s">
        <v>403</v>
      </c>
      <c r="H262" s="256" t="s">
        <v>403</v>
      </c>
      <c r="I262" s="304" t="s">
        <v>11</v>
      </c>
      <c r="J262" s="260"/>
      <c r="K262" s="257"/>
      <c r="L262" s="318" t="s">
        <v>1550</v>
      </c>
      <c r="M262" s="259"/>
      <c r="N262" s="341"/>
    </row>
    <row r="263" spans="1:43" s="152" customFormat="1" ht="16.5" customHeight="1">
      <c r="A263" s="327">
        <v>254</v>
      </c>
      <c r="B263" s="605"/>
      <c r="C263" s="605"/>
      <c r="D263" s="249" t="s">
        <v>1481</v>
      </c>
      <c r="E263" s="250" t="s">
        <v>398</v>
      </c>
      <c r="F263" s="255" t="s">
        <v>880</v>
      </c>
      <c r="G263" s="256"/>
      <c r="H263" s="256"/>
      <c r="I263" s="304" t="s">
        <v>11</v>
      </c>
      <c r="J263" s="260"/>
      <c r="K263" s="257"/>
      <c r="L263" s="258"/>
      <c r="M263" s="259"/>
      <c r="N263" s="341"/>
    </row>
    <row r="264" spans="1:43" s="152" customFormat="1" ht="16.5" customHeight="1">
      <c r="A264" s="327">
        <v>255</v>
      </c>
      <c r="B264" s="605"/>
      <c r="C264" s="605"/>
      <c r="D264" s="249" t="s">
        <v>1481</v>
      </c>
      <c r="E264" s="250" t="s">
        <v>398</v>
      </c>
      <c r="F264" s="255" t="s">
        <v>884</v>
      </c>
      <c r="G264" s="256"/>
      <c r="H264" s="256"/>
      <c r="I264" s="304" t="s">
        <v>11</v>
      </c>
      <c r="J264" s="260"/>
      <c r="K264" s="257"/>
      <c r="L264" s="258"/>
      <c r="M264" s="259"/>
      <c r="N264" s="341"/>
    </row>
    <row r="265" spans="1:43" s="152" customFormat="1" ht="16.5" customHeight="1">
      <c r="A265" s="327">
        <v>256</v>
      </c>
      <c r="B265" s="605"/>
      <c r="C265" s="605"/>
      <c r="D265" s="249" t="s">
        <v>1481</v>
      </c>
      <c r="E265" s="250" t="s">
        <v>398</v>
      </c>
      <c r="F265" s="255" t="s">
        <v>882</v>
      </c>
      <c r="G265" s="256"/>
      <c r="H265" s="256"/>
      <c r="I265" s="304" t="s">
        <v>11</v>
      </c>
      <c r="J265" s="260"/>
      <c r="K265" s="257"/>
      <c r="L265" s="258"/>
      <c r="M265" s="259"/>
      <c r="N265" s="341"/>
    </row>
    <row r="266" spans="1:43" ht="16.5" customHeight="1">
      <c r="A266" s="327">
        <v>257</v>
      </c>
      <c r="B266" s="605"/>
      <c r="C266" s="605"/>
      <c r="D266" s="249" t="s">
        <v>1481</v>
      </c>
      <c r="E266" s="250" t="s">
        <v>207</v>
      </c>
      <c r="F266" s="250" t="s">
        <v>1041</v>
      </c>
      <c r="G266" s="278" t="s">
        <v>732</v>
      </c>
      <c r="H266" s="278" t="s">
        <v>732</v>
      </c>
      <c r="I266" s="251" t="s">
        <v>11</v>
      </c>
      <c r="J266" s="252"/>
      <c r="K266" s="252"/>
      <c r="L266" s="261"/>
      <c r="M266" s="262" t="s">
        <v>1552</v>
      </c>
      <c r="N266" s="328"/>
      <c r="O266" s="158"/>
    </row>
    <row r="267" spans="1:43" ht="16.5" customHeight="1">
      <c r="A267" s="327">
        <v>258</v>
      </c>
      <c r="B267" s="605"/>
      <c r="C267" s="605"/>
      <c r="D267" s="249" t="s">
        <v>1481</v>
      </c>
      <c r="E267" s="250" t="s">
        <v>1553</v>
      </c>
      <c r="F267" s="250" t="s">
        <v>1554</v>
      </c>
      <c r="G267" s="303" t="s">
        <v>1067</v>
      </c>
      <c r="H267" s="303" t="s">
        <v>1067</v>
      </c>
      <c r="I267" s="251" t="s">
        <v>11</v>
      </c>
      <c r="J267" s="252"/>
      <c r="K267" s="252"/>
      <c r="L267" s="261"/>
      <c r="M267" s="927" t="s">
        <v>1555</v>
      </c>
      <c r="N267" s="328"/>
      <c r="O267" s="158"/>
    </row>
    <row r="268" spans="1:43" ht="16.5" customHeight="1">
      <c r="A268" s="327">
        <v>259</v>
      </c>
      <c r="B268" s="605"/>
      <c r="C268" s="605"/>
      <c r="D268" s="249" t="s">
        <v>1481</v>
      </c>
      <c r="E268" s="250" t="s">
        <v>1064</v>
      </c>
      <c r="F268" s="250" t="s">
        <v>1556</v>
      </c>
      <c r="G268" s="303" t="s">
        <v>1065</v>
      </c>
      <c r="H268" s="303" t="s">
        <v>1065</v>
      </c>
      <c r="I268" s="251" t="s">
        <v>11</v>
      </c>
      <c r="J268" s="252"/>
      <c r="K268" s="252"/>
      <c r="L268" s="261"/>
      <c r="M268" s="927"/>
      <c r="N268" s="328"/>
      <c r="O268" s="158"/>
    </row>
    <row r="269" spans="1:43" ht="16.5" customHeight="1">
      <c r="A269" s="327">
        <v>260</v>
      </c>
      <c r="B269" s="605"/>
      <c r="C269" s="605"/>
      <c r="D269" s="249" t="s">
        <v>1481</v>
      </c>
      <c r="E269" s="250" t="s">
        <v>1064</v>
      </c>
      <c r="F269" s="250" t="s">
        <v>1557</v>
      </c>
      <c r="G269" s="303" t="s">
        <v>1065</v>
      </c>
      <c r="H269" s="303" t="s">
        <v>1065</v>
      </c>
      <c r="I269" s="251" t="s">
        <v>11</v>
      </c>
      <c r="J269" s="252"/>
      <c r="K269" s="252"/>
      <c r="L269" s="261"/>
      <c r="M269" s="927"/>
      <c r="N269" s="328"/>
      <c r="O269" s="158"/>
    </row>
    <row r="270" spans="1:43" ht="16.5" customHeight="1">
      <c r="A270" s="327">
        <v>261</v>
      </c>
      <c r="B270" s="605"/>
      <c r="C270" s="605"/>
      <c r="D270" s="249" t="s">
        <v>1481</v>
      </c>
      <c r="E270" s="250" t="s">
        <v>1064</v>
      </c>
      <c r="F270" s="250" t="s">
        <v>1401</v>
      </c>
      <c r="G270" s="303" t="s">
        <v>1065</v>
      </c>
      <c r="H270" s="303" t="s">
        <v>1065</v>
      </c>
      <c r="I270" s="251" t="s">
        <v>11</v>
      </c>
      <c r="J270" s="252"/>
      <c r="K270" s="252"/>
      <c r="L270" s="261"/>
      <c r="M270" s="927"/>
      <c r="N270" s="328"/>
      <c r="O270" s="158"/>
    </row>
    <row r="271" spans="1:43" ht="16.5" customHeight="1">
      <c r="A271" s="327">
        <v>262</v>
      </c>
      <c r="B271" s="605"/>
      <c r="C271" s="605"/>
      <c r="D271" s="249" t="s">
        <v>1481</v>
      </c>
      <c r="E271" s="250" t="s">
        <v>1064</v>
      </c>
      <c r="F271" s="250" t="s">
        <v>1558</v>
      </c>
      <c r="G271" s="303" t="s">
        <v>1065</v>
      </c>
      <c r="H271" s="303" t="s">
        <v>1065</v>
      </c>
      <c r="I271" s="251" t="s">
        <v>11</v>
      </c>
      <c r="J271" s="252"/>
      <c r="K271" s="252"/>
      <c r="L271" s="261"/>
      <c r="M271" s="927"/>
      <c r="N271" s="328"/>
      <c r="O271" s="158"/>
    </row>
    <row r="272" spans="1:43" ht="16.5" customHeight="1">
      <c r="A272" s="327">
        <v>263</v>
      </c>
      <c r="B272" s="605"/>
      <c r="C272" s="605"/>
      <c r="D272" s="249" t="s">
        <v>1481</v>
      </c>
      <c r="E272" s="250" t="s">
        <v>1064</v>
      </c>
      <c r="F272" s="250" t="s">
        <v>1559</v>
      </c>
      <c r="G272" s="303" t="s">
        <v>1065</v>
      </c>
      <c r="H272" s="303" t="s">
        <v>1065</v>
      </c>
      <c r="I272" s="251" t="s">
        <v>11</v>
      </c>
      <c r="J272" s="252"/>
      <c r="K272" s="252"/>
      <c r="L272" s="261"/>
      <c r="M272" s="927"/>
      <c r="N272" s="328"/>
      <c r="O272" s="158"/>
    </row>
    <row r="273" spans="1:15" ht="16.5" customHeight="1">
      <c r="A273" s="327">
        <v>264</v>
      </c>
      <c r="B273" s="605"/>
      <c r="C273" s="605"/>
      <c r="D273" s="249" t="s">
        <v>1481</v>
      </c>
      <c r="E273" s="250" t="s">
        <v>1064</v>
      </c>
      <c r="F273" s="250" t="s">
        <v>1560</v>
      </c>
      <c r="G273" s="303" t="s">
        <v>1065</v>
      </c>
      <c r="H273" s="303" t="s">
        <v>1065</v>
      </c>
      <c r="I273" s="251" t="s">
        <v>11</v>
      </c>
      <c r="J273" s="252"/>
      <c r="K273" s="252"/>
      <c r="L273" s="261"/>
      <c r="M273" s="927"/>
      <c r="N273" s="328"/>
      <c r="O273" s="158"/>
    </row>
    <row r="274" spans="1:15" ht="16.5" customHeight="1">
      <c r="A274" s="327">
        <v>265</v>
      </c>
      <c r="B274" s="605"/>
      <c r="C274" s="605"/>
      <c r="D274" s="249" t="s">
        <v>1481</v>
      </c>
      <c r="E274" s="250" t="s">
        <v>1064</v>
      </c>
      <c r="F274" s="250" t="s">
        <v>1561</v>
      </c>
      <c r="G274" s="303" t="s">
        <v>1065</v>
      </c>
      <c r="H274" s="303" t="s">
        <v>1065</v>
      </c>
      <c r="I274" s="251" t="s">
        <v>11</v>
      </c>
      <c r="J274" s="252"/>
      <c r="K274" s="252"/>
      <c r="L274" s="261"/>
      <c r="M274" s="927"/>
      <c r="N274" s="328"/>
      <c r="O274" s="158"/>
    </row>
    <row r="275" spans="1:15" ht="16.5" customHeight="1">
      <c r="A275" s="327">
        <v>266</v>
      </c>
      <c r="B275" s="605"/>
      <c r="C275" s="605"/>
      <c r="D275" s="249" t="s">
        <v>1481</v>
      </c>
      <c r="E275" s="250" t="s">
        <v>1064</v>
      </c>
      <c r="F275" s="250" t="s">
        <v>1562</v>
      </c>
      <c r="G275" s="303" t="s">
        <v>1065</v>
      </c>
      <c r="H275" s="303" t="s">
        <v>1065</v>
      </c>
      <c r="I275" s="251" t="s">
        <v>11</v>
      </c>
      <c r="J275" s="252"/>
      <c r="K275" s="252"/>
      <c r="L275" s="261"/>
      <c r="M275" s="927"/>
      <c r="N275" s="328"/>
      <c r="O275" s="158"/>
    </row>
    <row r="276" spans="1:15" ht="16.5" customHeight="1">
      <c r="A276" s="327">
        <v>267</v>
      </c>
      <c r="B276" s="605"/>
      <c r="C276" s="605"/>
      <c r="D276" s="249" t="s">
        <v>1481</v>
      </c>
      <c r="E276" s="250" t="s">
        <v>1064</v>
      </c>
      <c r="F276" s="250" t="s">
        <v>1563</v>
      </c>
      <c r="G276" s="303" t="s">
        <v>1067</v>
      </c>
      <c r="H276" s="303" t="s">
        <v>1067</v>
      </c>
      <c r="I276" s="251" t="s">
        <v>11</v>
      </c>
      <c r="J276" s="252"/>
      <c r="K276" s="252"/>
      <c r="L276" s="261"/>
      <c r="M276" s="927"/>
      <c r="N276" s="328"/>
      <c r="O276" s="158"/>
    </row>
    <row r="277" spans="1:15" ht="16.5" customHeight="1">
      <c r="A277" s="327">
        <v>268</v>
      </c>
      <c r="B277" s="605"/>
      <c r="C277" s="605"/>
      <c r="D277" s="249" t="s">
        <v>1481</v>
      </c>
      <c r="E277" s="250" t="s">
        <v>1064</v>
      </c>
      <c r="F277" s="250" t="s">
        <v>1564</v>
      </c>
      <c r="G277" s="303" t="s">
        <v>1065</v>
      </c>
      <c r="H277" s="303" t="s">
        <v>1065</v>
      </c>
      <c r="I277" s="251" t="s">
        <v>11</v>
      </c>
      <c r="J277" s="252"/>
      <c r="K277" s="252"/>
      <c r="L277" s="261"/>
      <c r="M277" s="927"/>
      <c r="N277" s="328"/>
      <c r="O277" s="158"/>
    </row>
    <row r="278" spans="1:15" ht="16.5" customHeight="1">
      <c r="A278" s="327">
        <v>269</v>
      </c>
      <c r="B278" s="605"/>
      <c r="C278" s="605"/>
      <c r="D278" s="249" t="s">
        <v>1481</v>
      </c>
      <c r="E278" s="250" t="s">
        <v>1064</v>
      </c>
      <c r="F278" s="250" t="s">
        <v>1565</v>
      </c>
      <c r="G278" s="303" t="s">
        <v>1065</v>
      </c>
      <c r="H278" s="303" t="s">
        <v>1065</v>
      </c>
      <c r="I278" s="251" t="s">
        <v>11</v>
      </c>
      <c r="J278" s="252"/>
      <c r="K278" s="252"/>
      <c r="L278" s="261"/>
      <c r="M278" s="927"/>
      <c r="N278" s="328"/>
      <c r="O278" s="158"/>
    </row>
    <row r="279" spans="1:15" ht="16.5" customHeight="1">
      <c r="A279" s="327">
        <v>270</v>
      </c>
      <c r="B279" s="605"/>
      <c r="C279" s="605"/>
      <c r="D279" s="249" t="s">
        <v>1481</v>
      </c>
      <c r="E279" s="250" t="s">
        <v>1064</v>
      </c>
      <c r="F279" s="250" t="s">
        <v>1566</v>
      </c>
      <c r="G279" s="303" t="s">
        <v>1065</v>
      </c>
      <c r="H279" s="303" t="s">
        <v>1065</v>
      </c>
      <c r="I279" s="251" t="s">
        <v>11</v>
      </c>
      <c r="J279" s="252"/>
      <c r="K279" s="252"/>
      <c r="L279" s="261"/>
      <c r="M279" s="927"/>
      <c r="N279" s="342"/>
      <c r="O279" s="158"/>
    </row>
    <row r="280" spans="1:15" s="159" customFormat="1" ht="16.5" customHeight="1">
      <c r="A280" s="327">
        <v>271</v>
      </c>
      <c r="B280" s="605"/>
      <c r="C280" s="605"/>
      <c r="D280" s="249" t="s">
        <v>1481</v>
      </c>
      <c r="E280" s="250" t="s">
        <v>1064</v>
      </c>
      <c r="F280" s="250" t="s">
        <v>1567</v>
      </c>
      <c r="G280" s="303" t="s">
        <v>1065</v>
      </c>
      <c r="H280" s="303" t="s">
        <v>1065</v>
      </c>
      <c r="I280" s="251" t="s">
        <v>11</v>
      </c>
      <c r="J280" s="320"/>
      <c r="K280" s="321"/>
      <c r="L280" s="261"/>
      <c r="M280" s="927"/>
      <c r="N280" s="343"/>
    </row>
    <row r="281" spans="1:15" s="159" customFormat="1" ht="16.5" customHeight="1">
      <c r="A281" s="327">
        <v>272</v>
      </c>
      <c r="B281" s="605"/>
      <c r="C281" s="605"/>
      <c r="D281" s="249" t="s">
        <v>1481</v>
      </c>
      <c r="E281" s="250" t="s">
        <v>1064</v>
      </c>
      <c r="F281" s="250" t="s">
        <v>1568</v>
      </c>
      <c r="G281" s="303" t="s">
        <v>1065</v>
      </c>
      <c r="H281" s="303" t="s">
        <v>1065</v>
      </c>
      <c r="I281" s="251" t="s">
        <v>11</v>
      </c>
      <c r="J281" s="320"/>
      <c r="K281" s="321"/>
      <c r="L281" s="261"/>
      <c r="M281" s="927"/>
      <c r="N281" s="344"/>
    </row>
    <row r="282" spans="1:15" s="159" customFormat="1" ht="16.5" customHeight="1">
      <c r="A282" s="327">
        <v>273</v>
      </c>
      <c r="B282" s="605"/>
      <c r="C282" s="605"/>
      <c r="D282" s="249" t="s">
        <v>1481</v>
      </c>
      <c r="E282" s="250" t="s">
        <v>1064</v>
      </c>
      <c r="F282" s="250" t="s">
        <v>1594</v>
      </c>
      <c r="G282" s="266" t="s">
        <v>1065</v>
      </c>
      <c r="H282" s="266" t="s">
        <v>1065</v>
      </c>
      <c r="I282" s="251" t="s">
        <v>11</v>
      </c>
      <c r="J282" s="320"/>
      <c r="K282" s="321"/>
      <c r="L282" s="322"/>
      <c r="M282" s="924" t="s">
        <v>1915</v>
      </c>
      <c r="N282" s="925" t="s">
        <v>1597</v>
      </c>
    </row>
    <row r="283" spans="1:15" s="159" customFormat="1" ht="16.5" customHeight="1">
      <c r="A283" s="327">
        <v>274</v>
      </c>
      <c r="B283" s="605"/>
      <c r="C283" s="605"/>
      <c r="D283" s="249" t="s">
        <v>1481</v>
      </c>
      <c r="E283" s="250" t="s">
        <v>1064</v>
      </c>
      <c r="F283" s="250" t="s">
        <v>1595</v>
      </c>
      <c r="G283" s="266" t="s">
        <v>1067</v>
      </c>
      <c r="H283" s="266" t="s">
        <v>1067</v>
      </c>
      <c r="I283" s="251" t="s">
        <v>11</v>
      </c>
      <c r="J283" s="320"/>
      <c r="K283" s="321"/>
      <c r="L283" s="322"/>
      <c r="M283" s="924"/>
      <c r="N283" s="925"/>
    </row>
    <row r="284" spans="1:15" s="159" customFormat="1" ht="16.5" customHeight="1">
      <c r="A284" s="327">
        <v>275</v>
      </c>
      <c r="B284" s="605"/>
      <c r="C284" s="605"/>
      <c r="D284" s="249" t="s">
        <v>1481</v>
      </c>
      <c r="E284" s="250" t="s">
        <v>1064</v>
      </c>
      <c r="F284" s="250" t="s">
        <v>1602</v>
      </c>
      <c r="G284" s="266" t="s">
        <v>1065</v>
      </c>
      <c r="H284" s="266" t="s">
        <v>1065</v>
      </c>
      <c r="I284" s="251" t="s">
        <v>11</v>
      </c>
      <c r="J284" s="320"/>
      <c r="K284" s="321"/>
      <c r="L284" s="322"/>
      <c r="M284" s="924"/>
      <c r="N284" s="925" t="s">
        <v>1598</v>
      </c>
    </row>
    <row r="285" spans="1:15" s="159" customFormat="1" ht="16.5" customHeight="1">
      <c r="A285" s="327">
        <v>276</v>
      </c>
      <c r="B285" s="605"/>
      <c r="C285" s="605"/>
      <c r="D285" s="249" t="s">
        <v>1481</v>
      </c>
      <c r="E285" s="250" t="s">
        <v>1064</v>
      </c>
      <c r="F285" s="250" t="s">
        <v>1596</v>
      </c>
      <c r="G285" s="266" t="s">
        <v>1067</v>
      </c>
      <c r="H285" s="266" t="s">
        <v>1067</v>
      </c>
      <c r="I285" s="251" t="s">
        <v>11</v>
      </c>
      <c r="J285" s="320"/>
      <c r="K285" s="321"/>
      <c r="L285" s="322"/>
      <c r="M285" s="924"/>
      <c r="N285" s="925"/>
    </row>
    <row r="286" spans="1:15" ht="16.5" customHeight="1">
      <c r="A286" s="327">
        <v>277</v>
      </c>
      <c r="B286" s="605"/>
      <c r="C286" s="605"/>
      <c r="D286" s="249" t="s">
        <v>1481</v>
      </c>
      <c r="E286" s="250" t="s">
        <v>207</v>
      </c>
      <c r="F286" s="250" t="s">
        <v>1068</v>
      </c>
      <c r="G286" s="248" t="s">
        <v>1486</v>
      </c>
      <c r="H286" s="248" t="s">
        <v>1569</v>
      </c>
      <c r="I286" s="251" t="s">
        <v>11</v>
      </c>
      <c r="J286" s="252"/>
      <c r="K286" s="252"/>
      <c r="L286" s="261"/>
      <c r="M286" s="262" t="s">
        <v>1570</v>
      </c>
      <c r="N286" s="328"/>
      <c r="O286" s="153"/>
    </row>
    <row r="287" spans="1:15" ht="16.5" customHeight="1">
      <c r="A287" s="327">
        <v>278</v>
      </c>
      <c r="B287" s="605"/>
      <c r="C287" s="605"/>
      <c r="D287" s="249" t="s">
        <v>1481</v>
      </c>
      <c r="E287" s="250" t="s">
        <v>207</v>
      </c>
      <c r="F287" s="250" t="s">
        <v>1069</v>
      </c>
      <c r="G287" s="248" t="s">
        <v>1571</v>
      </c>
      <c r="H287" s="248" t="s">
        <v>1571</v>
      </c>
      <c r="I287" s="251" t="s">
        <v>11</v>
      </c>
      <c r="J287" s="252"/>
      <c r="K287" s="252"/>
      <c r="L287" s="261"/>
      <c r="M287" s="262" t="s">
        <v>1969</v>
      </c>
      <c r="N287" s="328"/>
      <c r="O287" s="167"/>
    </row>
    <row r="288" spans="1:15" ht="16.5" customHeight="1" thickBot="1">
      <c r="A288" s="327">
        <v>279</v>
      </c>
      <c r="B288" s="605"/>
      <c r="C288" s="605"/>
      <c r="D288" s="345" t="s">
        <v>1481</v>
      </c>
      <c r="E288" s="346" t="s">
        <v>188</v>
      </c>
      <c r="F288" s="347" t="s">
        <v>189</v>
      </c>
      <c r="G288" s="348"/>
      <c r="H288" s="348"/>
      <c r="I288" s="349" t="s">
        <v>11</v>
      </c>
      <c r="J288" s="350"/>
      <c r="K288" s="350"/>
      <c r="L288" s="351"/>
      <c r="M288" s="352"/>
      <c r="N288" s="353"/>
    </row>
    <row r="289" spans="2:13">
      <c r="B289" s="134"/>
      <c r="C289" s="134"/>
      <c r="D289" s="134"/>
      <c r="E289" s="134"/>
      <c r="F289" s="134"/>
      <c r="L289" s="168"/>
      <c r="M289" s="168"/>
    </row>
    <row r="290" spans="2:13">
      <c r="B290" s="134"/>
      <c r="C290" s="134"/>
      <c r="D290" s="134"/>
      <c r="E290" s="134"/>
      <c r="F290" s="134"/>
      <c r="L290" s="168"/>
      <c r="M290" s="168"/>
    </row>
    <row r="291" spans="2:13">
      <c r="B291" s="134"/>
      <c r="C291" s="134"/>
      <c r="D291" s="134"/>
      <c r="E291" s="134"/>
      <c r="F291" s="134"/>
      <c r="L291" s="168"/>
      <c r="M291" s="168"/>
    </row>
    <row r="292" spans="2:13">
      <c r="B292" s="134"/>
      <c r="C292" s="134"/>
      <c r="D292" s="134"/>
      <c r="E292" s="134"/>
      <c r="F292" s="134"/>
      <c r="L292" s="168"/>
      <c r="M292" s="168"/>
    </row>
    <row r="293" spans="2:13">
      <c r="B293" s="134"/>
      <c r="C293" s="134"/>
      <c r="D293" s="134"/>
      <c r="E293" s="134"/>
      <c r="F293" s="134"/>
      <c r="L293" s="168"/>
      <c r="M293" s="168"/>
    </row>
    <row r="294" spans="2:13">
      <c r="B294" s="134"/>
      <c r="C294" s="134"/>
      <c r="D294" s="134"/>
      <c r="E294" s="134"/>
      <c r="F294" s="134"/>
      <c r="L294" s="168"/>
      <c r="M294" s="168"/>
    </row>
    <row r="295" spans="2:13">
      <c r="B295" s="134"/>
      <c r="C295" s="134"/>
      <c r="D295" s="134"/>
      <c r="E295" s="134"/>
      <c r="F295" s="134"/>
      <c r="L295" s="168"/>
      <c r="M295" s="168"/>
    </row>
    <row r="296" spans="2:13">
      <c r="B296" s="134"/>
      <c r="C296" s="134"/>
      <c r="D296" s="134"/>
      <c r="E296" s="134"/>
      <c r="F296" s="134"/>
      <c r="L296" s="168"/>
      <c r="M296" s="168"/>
    </row>
    <row r="297" spans="2:13">
      <c r="B297" s="134"/>
      <c r="C297" s="134"/>
      <c r="D297" s="134"/>
      <c r="E297" s="134"/>
      <c r="F297" s="134"/>
      <c r="L297" s="168"/>
      <c r="M297" s="168"/>
    </row>
    <row r="298" spans="2:13">
      <c r="B298" s="134"/>
      <c r="C298" s="134"/>
      <c r="D298" s="134"/>
      <c r="E298" s="134"/>
      <c r="F298" s="134"/>
      <c r="L298" s="168"/>
      <c r="M298" s="168"/>
    </row>
    <row r="299" spans="2:13">
      <c r="B299" s="134"/>
      <c r="C299" s="134"/>
      <c r="D299" s="134"/>
      <c r="E299" s="134"/>
      <c r="F299" s="134"/>
      <c r="L299" s="168"/>
      <c r="M299" s="168"/>
    </row>
    <row r="300" spans="2:13">
      <c r="B300" s="134"/>
      <c r="C300" s="134"/>
      <c r="D300" s="134"/>
      <c r="E300" s="134"/>
      <c r="F300" s="134"/>
      <c r="L300" s="168"/>
      <c r="M300" s="168"/>
    </row>
    <row r="301" spans="2:13">
      <c r="B301" s="134"/>
      <c r="C301" s="134"/>
      <c r="D301" s="134"/>
      <c r="E301" s="134"/>
      <c r="F301" s="134"/>
      <c r="L301" s="168"/>
      <c r="M301" s="168"/>
    </row>
    <row r="302" spans="2:13">
      <c r="B302" s="134"/>
      <c r="C302" s="134"/>
      <c r="D302" s="134"/>
      <c r="E302" s="134"/>
      <c r="F302" s="134"/>
      <c r="L302" s="168"/>
      <c r="M302" s="168"/>
    </row>
    <row r="303" spans="2:13">
      <c r="B303" s="134"/>
      <c r="C303" s="134"/>
      <c r="D303" s="134"/>
      <c r="E303" s="134"/>
      <c r="F303" s="134"/>
      <c r="L303" s="168"/>
      <c r="M303" s="168"/>
    </row>
    <row r="304" spans="2:13">
      <c r="B304" s="134"/>
      <c r="C304" s="134"/>
      <c r="D304" s="134"/>
      <c r="E304" s="134"/>
      <c r="F304" s="134"/>
      <c r="L304" s="168"/>
      <c r="M304" s="168"/>
    </row>
    <row r="305" spans="2:13">
      <c r="B305" s="134"/>
      <c r="C305" s="134"/>
      <c r="D305" s="134"/>
      <c r="E305" s="134"/>
      <c r="F305" s="134"/>
      <c r="L305" s="168"/>
      <c r="M305" s="168"/>
    </row>
    <row r="306" spans="2:13">
      <c r="B306" s="134"/>
      <c r="C306" s="134"/>
      <c r="D306" s="134"/>
      <c r="E306" s="134"/>
      <c r="F306" s="134"/>
      <c r="L306" s="168"/>
      <c r="M306" s="168"/>
    </row>
    <row r="307" spans="2:13">
      <c r="B307" s="134"/>
      <c r="C307" s="134"/>
      <c r="D307" s="134"/>
      <c r="E307" s="134"/>
      <c r="F307" s="134"/>
      <c r="L307" s="168"/>
      <c r="M307" s="168"/>
    </row>
    <row r="308" spans="2:13">
      <c r="B308" s="134"/>
      <c r="C308" s="134"/>
      <c r="D308" s="134"/>
      <c r="E308" s="134"/>
      <c r="F308" s="134"/>
      <c r="L308" s="168"/>
      <c r="M308" s="168"/>
    </row>
    <row r="309" spans="2:13">
      <c r="B309" s="134"/>
      <c r="C309" s="134"/>
      <c r="D309" s="134"/>
      <c r="E309" s="134"/>
      <c r="F309" s="134"/>
      <c r="L309" s="168"/>
      <c r="M309" s="168"/>
    </row>
    <row r="310" spans="2:13">
      <c r="B310" s="134"/>
      <c r="C310" s="134"/>
      <c r="D310" s="134"/>
      <c r="E310" s="134"/>
      <c r="F310" s="134"/>
      <c r="L310" s="168"/>
      <c r="M310" s="168"/>
    </row>
    <row r="311" spans="2:13" ht="87.75" customHeight="1">
      <c r="B311" s="134"/>
      <c r="C311" s="134"/>
      <c r="D311" s="134"/>
      <c r="E311" s="134"/>
      <c r="F311" s="134"/>
      <c r="L311" s="168"/>
      <c r="M311" s="168"/>
    </row>
    <row r="312" spans="2:13">
      <c r="B312" s="134"/>
      <c r="C312" s="134"/>
      <c r="D312" s="134"/>
      <c r="E312" s="134"/>
      <c r="F312" s="134"/>
      <c r="L312" s="168"/>
      <c r="M312" s="168"/>
    </row>
    <row r="313" spans="2:13">
      <c r="B313" s="134"/>
      <c r="C313" s="134"/>
      <c r="D313" s="134"/>
      <c r="E313" s="134"/>
      <c r="F313" s="134"/>
      <c r="L313" s="168"/>
      <c r="M313" s="168"/>
    </row>
    <row r="314" spans="2:13">
      <c r="B314" s="134"/>
      <c r="C314" s="134"/>
      <c r="D314" s="134"/>
      <c r="E314" s="134"/>
      <c r="F314" s="134"/>
      <c r="L314" s="168"/>
      <c r="M314" s="168"/>
    </row>
    <row r="315" spans="2:13">
      <c r="B315" s="134"/>
      <c r="C315" s="134"/>
      <c r="D315" s="134"/>
      <c r="E315" s="134"/>
      <c r="F315" s="134"/>
      <c r="L315" s="168"/>
      <c r="M315" s="168"/>
    </row>
    <row r="316" spans="2:13">
      <c r="B316" s="134"/>
      <c r="C316" s="134"/>
      <c r="D316" s="134"/>
      <c r="E316" s="134"/>
      <c r="F316" s="134"/>
      <c r="L316" s="168"/>
      <c r="M316" s="168"/>
    </row>
    <row r="317" spans="2:13">
      <c r="B317" s="134"/>
      <c r="C317" s="134"/>
      <c r="D317" s="134"/>
      <c r="E317" s="134"/>
      <c r="F317" s="134"/>
      <c r="L317" s="168"/>
      <c r="M317" s="168"/>
    </row>
    <row r="318" spans="2:13">
      <c r="B318" s="134"/>
      <c r="C318" s="134"/>
      <c r="D318" s="134"/>
      <c r="E318" s="134"/>
      <c r="F318" s="134"/>
      <c r="L318" s="168"/>
      <c r="M318" s="168"/>
    </row>
    <row r="319" spans="2:13">
      <c r="B319" s="134"/>
      <c r="C319" s="134"/>
      <c r="D319" s="134"/>
      <c r="E319" s="134"/>
      <c r="F319" s="134"/>
      <c r="L319" s="168"/>
      <c r="M319" s="168"/>
    </row>
    <row r="320" spans="2:13">
      <c r="B320" s="134"/>
      <c r="C320" s="134"/>
      <c r="D320" s="134"/>
      <c r="E320" s="134"/>
      <c r="F320" s="134"/>
      <c r="L320" s="168"/>
      <c r="M320" s="168"/>
    </row>
    <row r="321" spans="2:13">
      <c r="B321" s="134"/>
      <c r="C321" s="134"/>
      <c r="D321" s="134"/>
      <c r="E321" s="134"/>
      <c r="F321" s="134"/>
      <c r="L321" s="168"/>
      <c r="M321" s="168"/>
    </row>
    <row r="322" spans="2:13">
      <c r="B322" s="134"/>
      <c r="C322" s="134"/>
      <c r="D322" s="134"/>
      <c r="E322" s="134"/>
      <c r="F322" s="134"/>
      <c r="L322" s="168"/>
      <c r="M322" s="168"/>
    </row>
    <row r="323" spans="2:13">
      <c r="B323" s="134"/>
      <c r="C323" s="134"/>
      <c r="D323" s="134"/>
      <c r="E323" s="134"/>
      <c r="F323" s="134"/>
    </row>
    <row r="324" spans="2:13">
      <c r="B324" s="134"/>
      <c r="C324" s="134"/>
      <c r="D324" s="134"/>
      <c r="E324" s="134"/>
      <c r="F324" s="134"/>
    </row>
    <row r="325" spans="2:13">
      <c r="B325" s="134"/>
      <c r="C325" s="134"/>
      <c r="D325" s="134"/>
      <c r="E325" s="134"/>
      <c r="F325" s="134"/>
    </row>
    <row r="326" spans="2:13">
      <c r="B326" s="134"/>
      <c r="C326" s="134"/>
      <c r="D326" s="134"/>
      <c r="E326" s="134"/>
      <c r="F326" s="134"/>
    </row>
    <row r="327" spans="2:13">
      <c r="B327" s="134"/>
      <c r="C327" s="134"/>
      <c r="D327" s="134"/>
      <c r="E327" s="134"/>
      <c r="F327" s="134"/>
    </row>
    <row r="328" spans="2:13">
      <c r="B328" s="134"/>
      <c r="C328" s="134"/>
      <c r="D328" s="134"/>
      <c r="E328" s="134"/>
      <c r="F328" s="134"/>
    </row>
    <row r="329" spans="2:13">
      <c r="B329" s="134"/>
      <c r="C329" s="134"/>
      <c r="D329" s="134"/>
      <c r="E329" s="134"/>
      <c r="F329" s="134"/>
    </row>
    <row r="330" spans="2:13">
      <c r="B330" s="134"/>
      <c r="C330" s="134"/>
      <c r="D330" s="134"/>
      <c r="E330" s="134"/>
      <c r="F330" s="134"/>
    </row>
    <row r="331" spans="2:13">
      <c r="B331" s="134"/>
      <c r="C331" s="134"/>
      <c r="D331" s="134"/>
      <c r="E331" s="134"/>
      <c r="F331" s="134"/>
    </row>
    <row r="332" spans="2:13">
      <c r="B332" s="134"/>
      <c r="C332" s="134"/>
      <c r="D332" s="134"/>
      <c r="E332" s="134"/>
      <c r="F332" s="134"/>
    </row>
    <row r="333" spans="2:13">
      <c r="B333" s="134"/>
      <c r="C333" s="134"/>
      <c r="D333" s="134"/>
      <c r="E333" s="134"/>
      <c r="F333" s="134"/>
    </row>
    <row r="334" spans="2:13">
      <c r="B334" s="134"/>
      <c r="C334" s="134"/>
      <c r="D334" s="134"/>
      <c r="E334" s="134"/>
      <c r="F334" s="134"/>
    </row>
    <row r="335" spans="2:13">
      <c r="B335" s="134"/>
      <c r="C335" s="134"/>
      <c r="D335" s="134"/>
      <c r="E335" s="134"/>
      <c r="F335" s="134"/>
    </row>
    <row r="336" spans="2:13">
      <c r="B336" s="134"/>
      <c r="C336" s="134"/>
      <c r="D336" s="134"/>
      <c r="E336" s="134"/>
      <c r="F336" s="134"/>
    </row>
    <row r="337" spans="2:6">
      <c r="B337" s="134"/>
      <c r="C337" s="134"/>
      <c r="D337" s="134"/>
      <c r="E337" s="134"/>
      <c r="F337" s="134"/>
    </row>
    <row r="338" spans="2:6">
      <c r="B338" s="134"/>
      <c r="C338" s="134"/>
      <c r="D338" s="134"/>
      <c r="E338" s="134"/>
      <c r="F338" s="134"/>
    </row>
    <row r="339" spans="2:6">
      <c r="B339" s="134"/>
      <c r="C339" s="134"/>
      <c r="D339" s="134"/>
      <c r="E339" s="134"/>
      <c r="F339" s="134"/>
    </row>
    <row r="340" spans="2:6">
      <c r="B340" s="134"/>
      <c r="C340" s="134"/>
      <c r="D340" s="134"/>
      <c r="E340" s="134"/>
      <c r="F340" s="134"/>
    </row>
    <row r="341" spans="2:6">
      <c r="B341" s="134"/>
      <c r="C341" s="134"/>
      <c r="D341" s="134"/>
      <c r="E341" s="134"/>
      <c r="F341" s="134"/>
    </row>
    <row r="342" spans="2:6">
      <c r="B342" s="134"/>
      <c r="C342" s="134"/>
      <c r="D342" s="134"/>
      <c r="E342" s="134"/>
      <c r="F342" s="134"/>
    </row>
    <row r="343" spans="2:6">
      <c r="B343" s="134"/>
      <c r="C343" s="134"/>
      <c r="D343" s="134"/>
      <c r="E343" s="134"/>
      <c r="F343" s="134"/>
    </row>
    <row r="344" spans="2:6">
      <c r="B344" s="134"/>
      <c r="C344" s="134"/>
      <c r="D344" s="134"/>
      <c r="E344" s="134"/>
      <c r="F344" s="134"/>
    </row>
    <row r="345" spans="2:6">
      <c r="B345" s="134"/>
      <c r="C345" s="134"/>
      <c r="D345" s="134"/>
      <c r="E345" s="134"/>
      <c r="F345" s="134"/>
    </row>
    <row r="346" spans="2:6">
      <c r="B346" s="134"/>
      <c r="C346" s="134"/>
      <c r="D346" s="134"/>
      <c r="E346" s="134"/>
      <c r="F346" s="134"/>
    </row>
    <row r="347" spans="2:6">
      <c r="B347" s="134"/>
      <c r="C347" s="134"/>
      <c r="D347" s="134"/>
      <c r="E347" s="134"/>
      <c r="F347" s="134"/>
    </row>
    <row r="348" spans="2:6">
      <c r="B348" s="134"/>
      <c r="C348" s="134"/>
      <c r="D348" s="134"/>
      <c r="E348" s="134"/>
      <c r="F348" s="134"/>
    </row>
    <row r="349" spans="2:6">
      <c r="B349" s="134"/>
      <c r="C349" s="134"/>
      <c r="D349" s="134"/>
      <c r="E349" s="134"/>
      <c r="F349" s="134"/>
    </row>
    <row r="350" spans="2:6">
      <c r="B350" s="134"/>
      <c r="C350" s="134"/>
      <c r="D350" s="134"/>
      <c r="E350" s="134"/>
      <c r="F350" s="134"/>
    </row>
    <row r="351" spans="2:6">
      <c r="B351" s="134"/>
      <c r="C351" s="134"/>
      <c r="D351" s="134"/>
      <c r="E351" s="134"/>
      <c r="F351" s="134"/>
    </row>
    <row r="352" spans="2:6">
      <c r="B352" s="134"/>
      <c r="C352" s="134"/>
      <c r="D352" s="134"/>
      <c r="E352" s="134"/>
      <c r="F352" s="134"/>
    </row>
    <row r="353" spans="2:6">
      <c r="B353" s="134"/>
      <c r="C353" s="134"/>
      <c r="D353" s="134"/>
      <c r="E353" s="134"/>
      <c r="F353" s="134"/>
    </row>
    <row r="354" spans="2:6">
      <c r="B354" s="134"/>
      <c r="C354" s="134"/>
      <c r="D354" s="134"/>
      <c r="E354" s="134"/>
      <c r="F354" s="134"/>
    </row>
    <row r="355" spans="2:6">
      <c r="B355" s="134"/>
      <c r="C355" s="134"/>
      <c r="D355" s="134"/>
      <c r="E355" s="134"/>
      <c r="F355" s="134"/>
    </row>
    <row r="356" spans="2:6">
      <c r="B356" s="134"/>
      <c r="C356" s="134"/>
      <c r="D356" s="134"/>
      <c r="E356" s="134"/>
      <c r="F356" s="134"/>
    </row>
    <row r="357" spans="2:6">
      <c r="B357" s="134"/>
      <c r="C357" s="134"/>
      <c r="D357" s="134"/>
      <c r="E357" s="134"/>
      <c r="F357" s="134"/>
    </row>
    <row r="358" spans="2:6">
      <c r="B358" s="134"/>
      <c r="C358" s="134"/>
      <c r="D358" s="134"/>
      <c r="E358" s="134"/>
      <c r="F358" s="134"/>
    </row>
    <row r="359" spans="2:6">
      <c r="B359" s="134"/>
      <c r="C359" s="134"/>
      <c r="D359" s="134"/>
      <c r="E359" s="134"/>
      <c r="F359" s="134"/>
    </row>
    <row r="360" spans="2:6">
      <c r="B360" s="134"/>
      <c r="C360" s="134"/>
      <c r="D360" s="134"/>
      <c r="E360" s="134"/>
      <c r="F360" s="134"/>
    </row>
    <row r="361" spans="2:6">
      <c r="B361" s="134"/>
      <c r="C361" s="134"/>
      <c r="D361" s="134"/>
      <c r="E361" s="134"/>
      <c r="F361" s="134"/>
    </row>
    <row r="362" spans="2:6">
      <c r="B362" s="134"/>
      <c r="C362" s="134"/>
      <c r="D362" s="134"/>
      <c r="E362" s="134"/>
      <c r="F362" s="134"/>
    </row>
    <row r="363" spans="2:6">
      <c r="B363" s="134"/>
      <c r="C363" s="134"/>
      <c r="D363" s="134"/>
      <c r="E363" s="134"/>
      <c r="F363" s="134"/>
    </row>
    <row r="364" spans="2:6">
      <c r="B364" s="134"/>
      <c r="C364" s="134"/>
      <c r="D364" s="134"/>
      <c r="E364" s="134"/>
      <c r="F364" s="134"/>
    </row>
  </sheetData>
  <mergeCells count="20">
    <mergeCell ref="M282:M285"/>
    <mergeCell ref="N282:N283"/>
    <mergeCell ref="N284:N285"/>
    <mergeCell ref="M251:M259"/>
    <mergeCell ref="M267:M281"/>
    <mergeCell ref="M76:M107"/>
    <mergeCell ref="M116:M120"/>
    <mergeCell ref="M145:M151"/>
    <mergeCell ref="N218:N250"/>
    <mergeCell ref="M176:M181"/>
    <mergeCell ref="M164:M169"/>
    <mergeCell ref="M182:M186"/>
    <mergeCell ref="M187:M191"/>
    <mergeCell ref="M192:M196"/>
    <mergeCell ref="M197:M201"/>
    <mergeCell ref="H1:H8"/>
    <mergeCell ref="N39:N41"/>
    <mergeCell ref="M63:M70"/>
    <mergeCell ref="N63:N71"/>
    <mergeCell ref="G1:G8"/>
  </mergeCells>
  <phoneticPr fontId="28" type="noConversion"/>
  <hyperlinks>
    <hyperlink ref="F72" r:id="rId1" xr:uid="{00000000-0004-0000-0A00-000000000000}"/>
    <hyperlink ref="F73" r:id="rId2" xr:uid="{00000000-0004-0000-0A00-000001000000}"/>
    <hyperlink ref="F75" r:id="rId3" xr:uid="{00000000-0004-0000-0A00-000002000000}"/>
    <hyperlink ref="F202" r:id="rId4" xr:uid="{00000000-0004-0000-0A00-000003000000}"/>
    <hyperlink ref="F203" r:id="rId5" xr:uid="{00000000-0004-0000-0A00-000004000000}"/>
    <hyperlink ref="F204" r:id="rId6" xr:uid="{00000000-0004-0000-0A00-000005000000}"/>
    <hyperlink ref="F205" r:id="rId7" xr:uid="{00000000-0004-0000-0A00-000006000000}"/>
    <hyperlink ref="F268" r:id="rId8" xr:uid="{00000000-0004-0000-0A00-000007000000}"/>
    <hyperlink ref="F277" r:id="rId9" xr:uid="{00000000-0004-0000-0A00-000008000000}"/>
    <hyperlink ref="F269:F275" r:id="rId10" display="Temperature_TDEV1@Sera" xr:uid="{00000000-0004-0000-0A00-000009000000}"/>
    <hyperlink ref="F278:F281" r:id="rId11" display="Temperature_TDEV1@SIMETRA" xr:uid="{00000000-0004-0000-0A00-00000A000000}"/>
    <hyperlink ref="F267" r:id="rId12" xr:uid="{00000000-0004-0000-0A00-00000B000000}"/>
    <hyperlink ref="F276" r:id="rId13" xr:uid="{00000000-0004-0000-0A00-00000C000000}"/>
    <hyperlink ref="F262" r:id="rId14" xr:uid="{00000000-0004-0000-0A00-00000D000000}"/>
    <hyperlink ref="F261" r:id="rId15" xr:uid="{00000000-0004-0000-0A00-00000E000000}"/>
    <hyperlink ref="F252" r:id="rId16" xr:uid="{00000000-0004-0000-0A00-00000F000000}"/>
    <hyperlink ref="F253" r:id="rId17" xr:uid="{00000000-0004-0000-0A00-000010000000}"/>
    <hyperlink ref="F254" r:id="rId18" xr:uid="{00000000-0004-0000-0A00-000011000000}"/>
    <hyperlink ref="F255" r:id="rId19" xr:uid="{00000000-0004-0000-0A00-000012000000}"/>
    <hyperlink ref="F256" r:id="rId20" xr:uid="{00000000-0004-0000-0A00-000013000000}"/>
    <hyperlink ref="F257" r:id="rId21" xr:uid="{00000000-0004-0000-0A00-000014000000}"/>
    <hyperlink ref="F258" r:id="rId22" xr:uid="{00000000-0004-0000-0A00-000015000000}"/>
    <hyperlink ref="F259" r:id="rId23" xr:uid="{00000000-0004-0000-0A00-000016000000}"/>
    <hyperlink ref="F282" r:id="rId24" xr:uid="{00000000-0004-0000-0A00-000017000000}"/>
    <hyperlink ref="F283" r:id="rId25" xr:uid="{00000000-0004-0000-0A00-000018000000}"/>
    <hyperlink ref="F284" r:id="rId26" xr:uid="{00000000-0004-0000-0A00-000019000000}"/>
    <hyperlink ref="F285" r:id="rId27" xr:uid="{00000000-0004-0000-0A00-00001A000000}"/>
    <hyperlink ref="F160" r:id="rId28" xr:uid="{00000000-0004-0000-0A00-00001B000000}"/>
    <hyperlink ref="F170" r:id="rId29" xr:uid="{00000000-0004-0000-0A00-00001C000000}"/>
    <hyperlink ref="F171" r:id="rId30" xr:uid="{00000000-0004-0000-0A00-00001D000000}"/>
    <hyperlink ref="F172" r:id="rId31" xr:uid="{00000000-0004-0000-0A00-00001E000000}"/>
    <hyperlink ref="F159" r:id="rId32" xr:uid="{00000000-0004-0000-0A00-00001F000000}"/>
    <hyperlink ref="F158" r:id="rId33" xr:uid="{00000000-0004-0000-0A00-000020000000}"/>
    <hyperlink ref="F161" r:id="rId34" xr:uid="{00000000-0004-0000-0A00-000021000000}"/>
    <hyperlink ref="F162" r:id="rId35" xr:uid="{00000000-0004-0000-0A00-000022000000}"/>
    <hyperlink ref="F173" r:id="rId36" xr:uid="{00000000-0004-0000-0A00-000023000000}"/>
    <hyperlink ref="F174" r:id="rId37" xr:uid="{00000000-0004-0000-0A00-000024000000}"/>
    <hyperlink ref="F163" r:id="rId38" xr:uid="{00000000-0004-0000-0A00-000025000000}"/>
    <hyperlink ref="F175" r:id="rId39" xr:uid="{00000000-0004-0000-0A00-000026000000}"/>
    <hyperlink ref="F169" r:id="rId40" xr:uid="{00000000-0004-0000-0A00-000027000000}"/>
    <hyperlink ref="F181" r:id="rId41" xr:uid="{00000000-0004-0000-0A00-000028000000}"/>
    <hyperlink ref="F182" r:id="rId42" xr:uid="{00000000-0004-0000-0A00-000029000000}"/>
    <hyperlink ref="F183" r:id="rId43" xr:uid="{00000000-0004-0000-0A00-00002A000000}"/>
    <hyperlink ref="F184" r:id="rId44" display="BL_Leakage_Bright_Ch_1@ALS_FH_Right" xr:uid="{00000000-0004-0000-0A00-00002B000000}"/>
    <hyperlink ref="F186" r:id="rId45" display="BL_Leakage_Bright_Ch_1@ALS_FH_Right" xr:uid="{00000000-0004-0000-0A00-00002C000000}"/>
    <hyperlink ref="F185" r:id="rId46" display="BL_Leakage_Bright_Ch_2@ALS_FH_Right" xr:uid="{00000000-0004-0000-0A00-00002D000000}"/>
    <hyperlink ref="F187" r:id="rId47" xr:uid="{00000000-0004-0000-0A00-00002E000000}"/>
    <hyperlink ref="F188" r:id="rId48" xr:uid="{00000000-0004-0000-0A00-00002F000000}"/>
    <hyperlink ref="F189" r:id="rId49" display="BL_Leakage_Bright_Ch_1@ALS_FH_Left" xr:uid="{00000000-0004-0000-0A00-000030000000}"/>
    <hyperlink ref="F191" r:id="rId50" xr:uid="{00000000-0004-0000-0A00-000031000000}"/>
    <hyperlink ref="F190" r:id="rId51" display="BL_Leakage_Bright_Ch_2@ALS_FH_Left" xr:uid="{00000000-0004-0000-0A00-000032000000}"/>
    <hyperlink ref="F104" r:id="rId52" display="Juliet_NVM_Revision" xr:uid="{00000000-0004-0000-0A00-000033000000}"/>
    <hyperlink ref="F105" r:id="rId53" display="Juliet_Project" xr:uid="{00000000-0004-0000-0A00-000034000000}"/>
    <hyperlink ref="F106" r:id="rId54" display="Juliet_Project_Version" xr:uid="{00000000-0004-0000-0A00-000035000000}"/>
    <hyperlink ref="F107" r:id="rId55" display="Juliet_Plant" xr:uid="{00000000-0004-0000-0A00-000036000000}"/>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Change List</vt:lpstr>
      <vt:lpstr>CG-QT</vt:lpstr>
      <vt:lpstr>QT0a</vt:lpstr>
      <vt:lpstr>USBC Test</vt:lpstr>
      <vt:lpstr>USBC POR </vt:lpstr>
      <vt:lpstr>USBC DOE1</vt:lpstr>
      <vt:lpstr>USBC DOE2</vt:lpstr>
      <vt:lpstr>CT1</vt:lpstr>
      <vt:lpstr>CT2</vt:lpstr>
      <vt:lpstr>FOS</vt:lpstr>
      <vt:lpstr>CT3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朱濤</cp:lastModifiedBy>
  <dcterms:created xsi:type="dcterms:W3CDTF">2020-03-30T02:59:16Z</dcterms:created>
  <dcterms:modified xsi:type="dcterms:W3CDTF">2020-09-02T09:12:55Z</dcterms:modified>
</cp:coreProperties>
</file>