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4"/>
    <sheet state="visible" name="Orcado" sheetId="2" r:id="rId5"/>
    <sheet state="visible" name="Realizado" sheetId="3" r:id="rId6"/>
    <sheet state="visible" name="Status" sheetId="4" r:id="rId7"/>
    <sheet state="visible" name="Param" sheetId="5" r:id="rId8"/>
  </sheets>
  <definedNames>
    <definedName name="VersaoExcel">Param!$D$15:$E$15</definedName>
    <definedName name="Periodicidade">Param!$AB$5:$AB$9</definedName>
    <definedName name="VersaoSR">Param!$C$24:$C$26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">
      <text>
        <t xml:space="preserve">Eduardo Montes, PMP:
Explique o ganho financeiro e forma de cálculo</t>
      </text>
    </comment>
    <comment authorId="0" ref="B10">
      <text>
        <t xml:space="preserve">Eduardo Montes, PMP:
Caso exista um crescimento no benefício. Para facilitar a entrada o crescimento está como default, o mesmo para todos os anos, mas, pode ser alterado incluindo manualmente.</t>
      </text>
    </comment>
    <comment authorId="0" ref="C11">
      <text>
        <t xml:space="preserve">Eduardo Montes, PMP:
Explique o ganho financeiro e forma de cálculo</t>
      </text>
    </comment>
    <comment authorId="0" ref="B12">
      <text>
        <t xml:space="preserve">Eduardo Montes, PMP:
Caso exista um crescimento no benefício. Para facilitar a entrada o crescimento está como default, o mesmo para todos os anos, mas, pode ser alterado incluindo manualmente.</t>
      </text>
    </comment>
    <comment authorId="0" ref="C13">
      <text>
        <t xml:space="preserve">Eduardo Montes, PMP:
Explique o ganho financeiro e forma de cálculo</t>
      </text>
    </comment>
    <comment authorId="0" ref="B14">
      <text>
        <t xml:space="preserve">Eduardo Montes, PMP:
Caso exista um crescimento no benefício. Para facilitar a entrada o crescimento está como default, o mesmo para todos os anos, mas, pode ser alterado incluindo manualmente.</t>
      </text>
    </comment>
    <comment authorId="0" ref="C15">
      <text>
        <t xml:space="preserve">Eduardo Montes, PMP:
Explique o ganho financeiro e forma de cálculo</t>
      </text>
    </comment>
    <comment authorId="0" ref="B16">
      <text>
        <t xml:space="preserve">Eduardo Montes, PMP:
Caso exista um crescimento no benefício. Para facilitar a entrada o crescimento está como default, o mesmo para todos os anos, mas, pode ser alterado incluindo manualmente.</t>
      </text>
    </comment>
    <comment authorId="0" ref="C17">
      <text>
        <t xml:space="preserve">Eduardo Montes, PMP:
Explique o ganho financeiro e forma de cálculo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">
      <text>
        <t xml:space="preserve">Eduardo Montes, PMP:
Explique o ganho financeiro e forma de cálculo</t>
      </text>
    </comment>
    <comment authorId="0" ref="C11">
      <text>
        <t xml:space="preserve">Eduardo Montes, PMP:
Explique o ganho financeiro e forma de cálculo</t>
      </text>
    </comment>
    <comment authorId="0" ref="C13">
      <text>
        <t xml:space="preserve">Eduardo Montes, PMP:
Explique o ganho financeiro e forma de cálculo</t>
      </text>
    </comment>
    <comment authorId="0" ref="C15">
      <text>
        <t xml:space="preserve">Eduardo Montes, PMP:
Explique o ganho financeiro e forma de cálculo</t>
      </text>
    </comment>
    <comment authorId="0" ref="C17">
      <text>
        <t xml:space="preserve">Eduardo Montes, PMP:
Explique o ganho financeiro e forma de cálculo</t>
      </text>
    </comment>
  </commentList>
</comments>
</file>

<file path=xl/sharedStrings.xml><?xml version="1.0" encoding="utf-8"?>
<sst xmlns="http://schemas.openxmlformats.org/spreadsheetml/2006/main" count="150" uniqueCount="86">
  <si>
    <t>Previsões de Orçamento</t>
  </si>
  <si>
    <t>Nome do Projeto</t>
  </si>
  <si>
    <t>Instruções</t>
  </si>
  <si>
    <t>Instruções, Histórico de Alterações e as Aprovações</t>
  </si>
  <si>
    <t>Orçado</t>
  </si>
  <si>
    <t>Detalhamento dos investimentos orçados</t>
  </si>
  <si>
    <t>Realizado</t>
  </si>
  <si>
    <t>Detalhamento dos investimentos realizados</t>
  </si>
  <si>
    <t>Status</t>
  </si>
  <si>
    <t>Status comparando Orçado x Realizado</t>
  </si>
  <si>
    <t>Paramêtros</t>
  </si>
  <si>
    <t>Parâmetros usados nas outras abas da planilha.</t>
  </si>
  <si>
    <t>Controle de Versões</t>
  </si>
  <si>
    <t>Versão</t>
  </si>
  <si>
    <t>Data</t>
  </si>
  <si>
    <t>Autor</t>
  </si>
  <si>
    <t>Notas da Revisão</t>
  </si>
  <si>
    <t>1.0</t>
  </si>
  <si>
    <t>Jaqueline Portela</t>
  </si>
  <si>
    <t>Ref.</t>
  </si>
  <si>
    <t>Aba</t>
  </si>
  <si>
    <t>Respons</t>
  </si>
  <si>
    <t>Passos</t>
  </si>
  <si>
    <t>Param</t>
  </si>
  <si>
    <t>Patrocinador</t>
  </si>
  <si>
    <t>Entre com o Custo do Capital</t>
  </si>
  <si>
    <t>Gerente de Projetos</t>
  </si>
  <si>
    <t>Preencher as informações de identificação do projeto (Nome, Solicitante e Patrocionador)</t>
  </si>
  <si>
    <t>Preencher na coluna B o nome de cada Gasto (B7, B10, ...). No máximo 5, caso tiver mais de 5 agrupar os benefícios ou ajustar planilha. Veja na Aba Param - Coluna C - Tipos de gastos comuns em projetos</t>
  </si>
  <si>
    <t>Sempre que possível, esclareça como foi calculado o valor dos gastos (C7, C10, ...)</t>
  </si>
  <si>
    <t>Entrar com o valor dos gastos por ano (D9..M21), se preferir, entre com o valor do crescimento por ano (D8..M20) para todos os gastos</t>
  </si>
  <si>
    <t>Preenche na coluna B o nome dos custos (B29, B30)</t>
  </si>
  <si>
    <t>Sempre que possível, esclareça como foi calculado o valor dos custos (C29, C30)</t>
  </si>
  <si>
    <t>Entrar com o valor dos custos por ano (D27..M31)</t>
  </si>
  <si>
    <t>Entre com o valor realizado mês a mês. Caso não necessitar registrar os detalhes, pode incluir o valor total na linha 39 [Investimento total]</t>
  </si>
  <si>
    <t>Aprovações</t>
  </si>
  <si>
    <t>Participante</t>
  </si>
  <si>
    <t>Assinatura</t>
  </si>
  <si>
    <t>Amanda Drielly</t>
  </si>
  <si>
    <t>Gerente do Projeto</t>
  </si>
  <si>
    <t>Joel S. Silva</t>
  </si>
  <si>
    <t>Identificação do Projeto</t>
  </si>
  <si>
    <t>Mês</t>
  </si>
  <si>
    <t>TOTAL</t>
  </si>
  <si>
    <t>Investimento Total</t>
  </si>
  <si>
    <t>Investimento Acumulado</t>
  </si>
  <si>
    <t>Explicação</t>
  </si>
  <si>
    <t>Investimento c/ taxa de crescimento</t>
  </si>
  <si>
    <t>Para facilitar o cálculo do gasto baseado em uma taxa de crescimento.</t>
  </si>
  <si>
    <t>Gasto</t>
  </si>
  <si>
    <t>Taxa de Crescimento</t>
  </si>
  <si>
    <t>Investimentos</t>
  </si>
  <si>
    <t>Custo de Implementação</t>
  </si>
  <si>
    <t>Custo da Operação</t>
  </si>
  <si>
    <t>Custos de Treinamento</t>
  </si>
  <si>
    <t>Custo</t>
  </si>
  <si>
    <t>Outros custos</t>
  </si>
  <si>
    <t>Indicadores Financeiros</t>
  </si>
  <si>
    <t>NPV/VPL</t>
  </si>
  <si>
    <t xml:space="preserve">Payback </t>
  </si>
  <si>
    <t>ROI</t>
  </si>
  <si>
    <t>Períodos</t>
  </si>
  <si>
    <t>No Período (R$)</t>
  </si>
  <si>
    <t>Acumulado (R$)</t>
  </si>
  <si>
    <t>Desvio (R$)</t>
  </si>
  <si>
    <t>Desvio %</t>
  </si>
  <si>
    <t>Total</t>
  </si>
  <si>
    <t>Saldo Final</t>
  </si>
  <si>
    <t>Variável</t>
  </si>
  <si>
    <t>Tipo de Benefício</t>
  </si>
  <si>
    <t>Custo do Capital</t>
  </si>
  <si>
    <t>Retorno Requerido do Investimento</t>
  </si>
  <si>
    <t>Domínio ou Valor</t>
  </si>
  <si>
    <t>Aumento de Receita</t>
  </si>
  <si>
    <t>Aumento de Produtividade</t>
  </si>
  <si>
    <t>Aumento da Capacidade Produtiva</t>
  </si>
  <si>
    <t>Redução do Turn-over</t>
  </si>
  <si>
    <t>Redução de retrabalho</t>
  </si>
  <si>
    <t>Redução dos custos da não qualidade</t>
  </si>
  <si>
    <t>Redução das reclamações dos clientes</t>
  </si>
  <si>
    <t>Redução dos custos</t>
  </si>
  <si>
    <t>Parametros a serem configurados inicialmente</t>
  </si>
  <si>
    <t>Projeto</t>
  </si>
  <si>
    <t>Nome do projeto</t>
  </si>
  <si>
    <t>ChatBot para Reserva de Salas</t>
  </si>
  <si>
    <t>Mês de início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</si>
</sst>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-416]mmm/yy"/>
    <numFmt numFmtId="166" formatCode="&quot;$&quot;#,##0.00_);[Red]\(&quot;$&quot;#,##0.00\)"/>
  </numFmts>
  <fonts count="21">
    <font>
      <sz val="11.0"/>
      <color rgb="FF000000"/>
      <name val="Calibri"/>
      <scheme val="minor"/>
    </font>
    <font>
      <b/>
      <sz val="12.0"/>
      <color rgb="FF808080"/>
      <name val="Calibri"/>
    </font>
    <font>
      <sz val="12.0"/>
      <color rgb="FF808080"/>
      <name val="Calibri"/>
    </font>
    <font>
      <b/>
      <i/>
      <sz val="18.0"/>
      <color rgb="FFFFFFFF"/>
      <name val="Cambria"/>
    </font>
    <font>
      <sz val="12.0"/>
      <color rgb="FFFFFFFF"/>
      <name val="Calibri"/>
    </font>
    <font>
      <sz val="12.0"/>
      <color theme="0"/>
      <name val="Calibri"/>
    </font>
    <font>
      <sz val="12.0"/>
      <color theme="1"/>
      <name val="Calibri"/>
    </font>
    <font>
      <sz val="14.0"/>
      <color rgb="FF808080"/>
      <name val="Calibri"/>
    </font>
    <font>
      <b/>
      <i/>
      <sz val="14.0"/>
      <color theme="0"/>
      <name val="Calibri"/>
    </font>
    <font>
      <b/>
      <u/>
      <sz val="18.0"/>
      <color rgb="FF1F497D"/>
      <name val="Cambria"/>
    </font>
    <font>
      <sz val="10.0"/>
      <color theme="1"/>
      <name val="Arial"/>
    </font>
    <font>
      <i/>
      <sz val="14.0"/>
      <color theme="1"/>
      <name val="Calibri"/>
    </font>
    <font>
      <sz val="14.0"/>
      <color theme="1"/>
      <name val="Calibri"/>
    </font>
    <font>
      <b/>
      <sz val="18.0"/>
      <color rgb="FF1F497D"/>
      <name val="Cambria"/>
    </font>
    <font/>
    <font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theme="5"/>
        <bgColor theme="5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</fills>
  <borders count="31">
    <border/>
    <border>
      <left/>
      <right/>
      <top/>
      <bottom/>
    </border>
    <border>
      <left/>
      <right/>
      <top style="thin">
        <color rgb="FFEEECE1"/>
      </top>
      <bottom/>
    </border>
    <border>
      <top style="thin">
        <color rgb="FFEEECE1"/>
      </top>
    </border>
    <border>
      <left/>
      <right/>
      <top/>
      <bottom style="thin">
        <color rgb="FFEEECE1"/>
      </bottom>
    </border>
    <border>
      <bottom style="thin">
        <color rgb="FFEEECE1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left" vertical="center"/>
    </xf>
    <xf borderId="1" fillId="2" fontId="4" numFmtId="0" xfId="0" applyAlignment="1" applyBorder="1" applyFont="1">
      <alignment vertical="center"/>
    </xf>
    <xf borderId="1" fillId="2" fontId="3" numFmtId="0" xfId="0" applyAlignment="1" applyBorder="1" applyFont="1">
      <alignment horizontal="right" vertical="center"/>
    </xf>
    <xf borderId="2" fillId="3" fontId="2" numFmtId="0" xfId="0" applyAlignment="1" applyBorder="1" applyFill="1" applyFont="1">
      <alignment horizontal="center"/>
    </xf>
    <xf borderId="2" fillId="4" fontId="5" numFmtId="0" xfId="0" applyAlignment="1" applyBorder="1" applyFill="1" applyFont="1">
      <alignment horizontal="center"/>
    </xf>
    <xf borderId="3" fillId="0" fontId="6" numFmtId="0" xfId="0" applyBorder="1" applyFont="1"/>
    <xf borderId="0" fillId="0" fontId="7" numFmtId="0" xfId="0" applyFont="1"/>
    <xf borderId="1" fillId="3" fontId="7" numFmtId="0" xfId="0" applyAlignment="1" applyBorder="1" applyFont="1">
      <alignment horizontal="center"/>
    </xf>
    <xf borderId="1" fillId="4" fontId="8" numFmtId="0" xfId="0" applyAlignment="1" applyBorder="1" applyFont="1">
      <alignment horizontal="center" vertical="center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11" numFmtId="0" xfId="0" applyAlignment="1" applyFont="1">
      <alignment horizontal="left" shrinkToFit="0" vertical="center" wrapText="1"/>
    </xf>
    <xf borderId="0" fillId="0" fontId="13" numFmtId="0" xfId="0" applyFont="1"/>
    <xf borderId="1" fillId="3" fontId="2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0" fillId="0" fontId="6" numFmtId="0" xfId="0" applyFont="1"/>
    <xf borderId="4" fillId="3" fontId="2" numFmtId="0" xfId="0" applyAlignment="1" applyBorder="1" applyFont="1">
      <alignment horizontal="center"/>
    </xf>
    <xf borderId="4" fillId="4" fontId="5" numFmtId="0" xfId="0" applyAlignment="1" applyBorder="1" applyFont="1">
      <alignment horizontal="center"/>
    </xf>
    <xf borderId="5" fillId="0" fontId="6" numFmtId="0" xfId="0" applyBorder="1" applyFont="1"/>
    <xf borderId="6" fillId="2" fontId="3" numFmtId="0" xfId="0" applyAlignment="1" applyBorder="1" applyFont="1">
      <alignment horizontal="center" vertical="center"/>
    </xf>
    <xf borderId="7" fillId="0" fontId="14" numFmtId="0" xfId="0" applyBorder="1" applyFont="1"/>
    <xf borderId="8" fillId="0" fontId="14" numFmtId="0" xfId="0" applyBorder="1" applyFont="1"/>
    <xf borderId="9" fillId="2" fontId="15" numFmtId="0" xfId="0" applyAlignment="1" applyBorder="1" applyFont="1">
      <alignment horizontal="center"/>
    </xf>
    <xf borderId="10" fillId="2" fontId="15" numFmtId="0" xfId="0" applyBorder="1" applyFont="1"/>
    <xf borderId="11" fillId="0" fontId="14" numFmtId="0" xfId="0" applyBorder="1" applyFont="1"/>
    <xf borderId="12" fillId="0" fontId="14" numFmtId="0" xfId="0" applyBorder="1" applyFont="1"/>
    <xf borderId="13" fillId="0" fontId="16" numFmtId="0" xfId="0" applyAlignment="1" applyBorder="1" applyFont="1">
      <alignment horizontal="center" readingOrder="0" shrinkToFit="0" vertical="center" wrapText="1"/>
    </xf>
    <xf borderId="14" fillId="0" fontId="16" numFmtId="14" xfId="0" applyAlignment="1" applyBorder="1" applyFont="1" applyNumberFormat="1">
      <alignment horizontal="center" readingOrder="0" shrinkToFit="0" vertical="center" wrapText="1"/>
    </xf>
    <xf borderId="14" fillId="0" fontId="16" numFmtId="0" xfId="0" applyAlignment="1" applyBorder="1" applyFont="1">
      <alignment horizontal="center" readingOrder="0" shrinkToFit="0" vertical="center" wrapText="1"/>
    </xf>
    <xf borderId="10" fillId="0" fontId="6" numFmtId="0" xfId="0" applyBorder="1" applyFont="1"/>
    <xf borderId="9" fillId="0" fontId="6" numFmtId="0" xfId="0" applyAlignment="1" applyBorder="1" applyFont="1">
      <alignment horizontal="center"/>
    </xf>
    <xf borderId="9" fillId="0" fontId="6" numFmtId="0" xfId="0" applyBorder="1" applyFont="1"/>
    <xf borderId="0" fillId="0" fontId="16" numFmtId="0" xfId="0" applyFont="1"/>
    <xf borderId="0" fillId="0" fontId="17" numFmtId="0" xfId="0" applyFont="1"/>
    <xf borderId="9" fillId="2" fontId="15" numFmtId="0" xfId="0" applyAlignment="1" applyBorder="1" applyFont="1">
      <alignment horizontal="center" shrinkToFit="0" wrapText="1"/>
    </xf>
    <xf borderId="10" fillId="2" fontId="15" numFmtId="0" xfId="0" applyAlignment="1" applyBorder="1" applyFont="1">
      <alignment horizontal="center" shrinkToFit="0" wrapText="1"/>
    </xf>
    <xf borderId="9" fillId="0" fontId="16" numFmtId="0" xfId="0" applyBorder="1" applyFont="1"/>
    <xf borderId="9" fillId="0" fontId="16" numFmtId="0" xfId="0" applyAlignment="1" applyBorder="1" applyFont="1">
      <alignment shrinkToFit="0" wrapText="1"/>
    </xf>
    <xf borderId="9" fillId="0" fontId="16" numFmtId="1" xfId="0" applyAlignment="1" applyBorder="1" applyFont="1" applyNumberFormat="1">
      <alignment horizontal="center" readingOrder="0" shrinkToFit="0" vertical="top" wrapText="1"/>
    </xf>
    <xf borderId="10" fillId="0" fontId="16" numFmtId="0" xfId="0" applyAlignment="1" applyBorder="1" applyFont="1">
      <alignment shrinkToFit="0" wrapText="1"/>
    </xf>
    <xf borderId="9" fillId="0" fontId="16" numFmtId="1" xfId="0" applyAlignment="1" applyBorder="1" applyFont="1" applyNumberFormat="1">
      <alignment horizontal="center" shrinkToFit="0" vertical="top" wrapText="1"/>
    </xf>
    <xf borderId="9" fillId="0" fontId="6" numFmtId="164" xfId="0" applyAlignment="1" applyBorder="1" applyFont="1" applyNumberFormat="1">
      <alignment horizontal="center" readingOrder="0"/>
    </xf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6" fillId="2" fontId="15" numFmtId="0" xfId="0" applyAlignment="1" applyBorder="1" applyFont="1">
      <alignment horizontal="center"/>
    </xf>
    <xf borderId="0" fillId="0" fontId="17" numFmtId="0" xfId="0" applyAlignment="1" applyFont="1">
      <alignment horizontal="center"/>
    </xf>
    <xf borderId="1" fillId="5" fontId="15" numFmtId="0" xfId="0" applyBorder="1" applyFill="1" applyFont="1"/>
    <xf borderId="1" fillId="2" fontId="15" numFmtId="0" xfId="0" applyBorder="1" applyFont="1"/>
    <xf borderId="1" fillId="6" fontId="16" numFmtId="0" xfId="0" applyBorder="1" applyFill="1" applyFont="1"/>
    <xf borderId="1" fillId="2" fontId="15" numFmtId="17" xfId="0" applyAlignment="1" applyBorder="1" applyFont="1" applyNumberFormat="1">
      <alignment horizontal="center"/>
    </xf>
    <xf borderId="1" fillId="2" fontId="15" numFmtId="165" xfId="0" applyAlignment="1" applyBorder="1" applyFont="1" applyNumberFormat="1">
      <alignment horizontal="center"/>
    </xf>
    <xf borderId="1" fillId="2" fontId="15" numFmtId="0" xfId="0" applyAlignment="1" applyBorder="1" applyFont="1">
      <alignment horizontal="right"/>
    </xf>
    <xf borderId="1" fillId="2" fontId="18" numFmtId="0" xfId="0" applyAlignment="1" applyBorder="1" applyFont="1">
      <alignment horizontal="right" readingOrder="0"/>
    </xf>
    <xf borderId="1" fillId="2" fontId="17" numFmtId="3" xfId="0" applyBorder="1" applyFont="1" applyNumberFormat="1"/>
    <xf borderId="1" fillId="5" fontId="15" numFmtId="3" xfId="0" applyBorder="1" applyFont="1" applyNumberFormat="1"/>
    <xf borderId="15" fillId="0" fontId="16" numFmtId="0" xfId="0" applyBorder="1" applyFont="1"/>
    <xf borderId="16" fillId="7" fontId="16" numFmtId="9" xfId="0" applyBorder="1" applyFill="1" applyFont="1" applyNumberFormat="1"/>
    <xf borderId="16" fillId="7" fontId="16" numFmtId="9" xfId="0" applyAlignment="1" applyBorder="1" applyFont="1" applyNumberFormat="1">
      <alignment readingOrder="0"/>
    </xf>
    <xf borderId="16" fillId="6" fontId="16" numFmtId="9" xfId="0" applyBorder="1" applyFont="1" applyNumberFormat="1"/>
    <xf borderId="17" fillId="0" fontId="16" numFmtId="0" xfId="0" applyBorder="1" applyFont="1"/>
    <xf borderId="18" fillId="7" fontId="17" numFmtId="0" xfId="0" applyBorder="1" applyFont="1"/>
    <xf borderId="19" fillId="7" fontId="16" numFmtId="0" xfId="0" applyBorder="1" applyFont="1"/>
    <xf borderId="19" fillId="7" fontId="16" numFmtId="3" xfId="0" applyBorder="1" applyFont="1" applyNumberFormat="1"/>
    <xf borderId="19" fillId="7" fontId="16" numFmtId="3" xfId="0" applyAlignment="1" applyBorder="1" applyFont="1" applyNumberFormat="1">
      <alignment readingOrder="0"/>
    </xf>
    <xf borderId="19" fillId="6" fontId="16" numFmtId="3" xfId="0" applyBorder="1" applyFont="1" applyNumberFormat="1"/>
    <xf borderId="20" fillId="5" fontId="15" numFmtId="3" xfId="0" applyBorder="1" applyFont="1" applyNumberFormat="1"/>
    <xf borderId="21" fillId="0" fontId="16" numFmtId="0" xfId="0" applyBorder="1" applyFont="1"/>
    <xf borderId="1" fillId="7" fontId="16" numFmtId="3" xfId="0" applyAlignment="1" applyBorder="1" applyFont="1" applyNumberFormat="1">
      <alignment readingOrder="0"/>
    </xf>
    <xf borderId="1" fillId="6" fontId="16" numFmtId="3" xfId="0" applyBorder="1" applyFont="1" applyNumberFormat="1"/>
    <xf borderId="1" fillId="7" fontId="16" numFmtId="3" xfId="0" applyBorder="1" applyFont="1" applyNumberFormat="1"/>
    <xf borderId="1" fillId="7" fontId="17" numFmtId="0" xfId="0" applyBorder="1" applyFont="1"/>
    <xf borderId="1" fillId="7" fontId="16" numFmtId="0" xfId="0" applyBorder="1" applyFont="1"/>
    <xf borderId="0" fillId="0" fontId="16" numFmtId="1" xfId="0" applyFont="1" applyNumberFormat="1"/>
    <xf borderId="1" fillId="8" fontId="17" numFmtId="0" xfId="0" applyBorder="1" applyFill="1" applyFont="1"/>
    <xf borderId="1" fillId="8" fontId="16" numFmtId="0" xfId="0" applyBorder="1" applyFont="1"/>
    <xf borderId="0" fillId="0" fontId="16" numFmtId="10" xfId="0" applyFont="1" applyNumberFormat="1"/>
    <xf borderId="0" fillId="0" fontId="16" numFmtId="166" xfId="0" applyFont="1" applyNumberFormat="1"/>
    <xf borderId="0" fillId="0" fontId="16" numFmtId="3" xfId="0" applyFont="1" applyNumberFormat="1"/>
    <xf borderId="0" fillId="0" fontId="16" numFmtId="9" xfId="0" applyFont="1" applyNumberFormat="1"/>
    <xf borderId="15" fillId="0" fontId="16" numFmtId="9" xfId="0" applyBorder="1" applyFont="1" applyNumberFormat="1"/>
    <xf borderId="0" fillId="7" fontId="19" numFmtId="3" xfId="0" applyAlignment="1" applyFont="1" applyNumberFormat="1">
      <alignment horizontal="right" readingOrder="0"/>
    </xf>
    <xf borderId="1" fillId="7" fontId="16" numFmtId="4" xfId="0" applyAlignment="1" applyBorder="1" applyFont="1" applyNumberFormat="1">
      <alignment readingOrder="0"/>
    </xf>
    <xf borderId="1" fillId="6" fontId="16" numFmtId="4" xfId="0" applyBorder="1" applyFont="1" applyNumberFormat="1"/>
    <xf borderId="1" fillId="7" fontId="16" numFmtId="4" xfId="0" applyBorder="1" applyFont="1" applyNumberFormat="1"/>
    <xf borderId="1" fillId="2" fontId="15" numFmtId="0" xfId="0" applyAlignment="1" applyBorder="1" applyFont="1">
      <alignment shrinkToFit="0" wrapText="1"/>
    </xf>
    <xf borderId="22" fillId="2" fontId="15" numFmtId="0" xfId="0" applyAlignment="1" applyBorder="1" applyFont="1">
      <alignment shrinkToFit="0" wrapText="1"/>
    </xf>
    <xf borderId="23" fillId="0" fontId="14" numFmtId="0" xfId="0" applyBorder="1" applyFont="1"/>
    <xf borderId="24" fillId="2" fontId="15" numFmtId="0" xfId="0" applyAlignment="1" applyBorder="1" applyFont="1">
      <alignment shrinkToFit="0" wrapText="1"/>
    </xf>
    <xf borderId="18" fillId="2" fontId="15" numFmtId="0" xfId="0" applyAlignment="1" applyBorder="1" applyFont="1">
      <alignment shrinkToFit="0" wrapText="1"/>
    </xf>
    <xf borderId="20" fillId="2" fontId="15" numFmtId="0" xfId="0" applyAlignment="1" applyBorder="1" applyFont="1">
      <alignment shrinkToFit="0" wrapText="1"/>
    </xf>
    <xf borderId="25" fillId="2" fontId="15" numFmtId="0" xfId="0" applyAlignment="1" applyBorder="1" applyFont="1">
      <alignment shrinkToFit="0" wrapText="1"/>
    </xf>
    <xf borderId="9" fillId="0" fontId="16" numFmtId="3" xfId="0" applyBorder="1" applyFont="1" applyNumberFormat="1"/>
    <xf borderId="9" fillId="0" fontId="16" numFmtId="9" xfId="0" applyBorder="1" applyFont="1" applyNumberFormat="1"/>
    <xf borderId="9" fillId="5" fontId="18" numFmtId="0" xfId="0" applyAlignment="1" applyBorder="1" applyFont="1">
      <alignment readingOrder="0"/>
    </xf>
    <xf borderId="9" fillId="2" fontId="15" numFmtId="0" xfId="0" applyBorder="1" applyFont="1"/>
    <xf borderId="26" fillId="0" fontId="16" numFmtId="0" xfId="0" applyBorder="1" applyFont="1"/>
    <xf borderId="26" fillId="0" fontId="16" numFmtId="9" xfId="0" applyBorder="1" applyFont="1" applyNumberFormat="1"/>
    <xf borderId="27" fillId="0" fontId="16" numFmtId="0" xfId="0" applyBorder="1" applyFont="1"/>
    <xf borderId="28" fillId="0" fontId="16" numFmtId="0" xfId="0" applyBorder="1" applyFont="1"/>
    <xf borderId="29" fillId="0" fontId="16" numFmtId="0" xfId="0" applyBorder="1" applyFont="1"/>
    <xf borderId="30" fillId="0" fontId="16" numFmtId="0" xfId="0" applyBorder="1" applyFont="1"/>
    <xf borderId="0" fillId="0" fontId="20" numFmtId="0" xfId="0" applyFont="1"/>
    <xf borderId="1" fillId="7" fontId="16" numFmtId="0" xfId="0" applyAlignment="1" applyBorder="1" applyFont="1">
      <alignment readingOrder="0"/>
    </xf>
    <xf borderId="1" fillId="7" fontId="16" numFmtId="17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Orçado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Status!$E$4:$E$7</c:f>
              <c:numCache/>
            </c:numRef>
          </c:val>
          <c:smooth val="0"/>
        </c:ser>
        <c:ser>
          <c:idx val="1"/>
          <c:order val="1"/>
          <c:tx>
            <c:v>Realizado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Status!$F$4:$F$7</c:f>
              <c:numCache/>
            </c:numRef>
          </c:val>
          <c:smooth val="0"/>
        </c:ser>
        <c:axId val="1784961309"/>
        <c:axId val="693839363"/>
      </c:lineChart>
      <c:catAx>
        <c:axId val="1784961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3839363"/>
      </c:catAx>
      <c:valAx>
        <c:axId val="693839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4961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666750</xdr:colOff>
      <xdr:row>8</xdr:row>
      <xdr:rowOff>57150</xdr:rowOff>
    </xdr:from>
    <xdr:ext cx="1057275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285750</xdr:colOff>
      <xdr:row>0</xdr:row>
      <xdr:rowOff>133350</xdr:rowOff>
    </xdr:from>
    <xdr:ext cx="4638675" cy="30670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57"/>
    <col customWidth="1" min="2" max="2" width="9.29"/>
    <col customWidth="1" min="3" max="3" width="13.29"/>
    <col customWidth="1" min="4" max="4" width="24.71"/>
    <col customWidth="1" min="5" max="11" width="14.71"/>
    <col customWidth="1" min="12" max="26" width="8.71"/>
  </cols>
  <sheetData>
    <row r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5"/>
      <c r="D2" s="6"/>
      <c r="E2" s="6"/>
      <c r="F2" s="6"/>
      <c r="G2" s="6"/>
      <c r="H2" s="6"/>
      <c r="I2" s="6"/>
      <c r="J2" s="6"/>
      <c r="K2" s="7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8"/>
      <c r="C3" s="9"/>
      <c r="D3" s="10"/>
      <c r="E3" s="10"/>
      <c r="F3" s="10"/>
      <c r="G3" s="10"/>
      <c r="H3" s="10"/>
      <c r="I3" s="10"/>
      <c r="J3" s="10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/>
      <c r="B4" s="12"/>
      <c r="C4" s="13">
        <v>1.0</v>
      </c>
      <c r="D4" s="14" t="s">
        <v>2</v>
      </c>
      <c r="E4" s="15"/>
      <c r="F4" s="16" t="s">
        <v>3</v>
      </c>
      <c r="G4" s="17"/>
      <c r="H4" s="17"/>
      <c r="I4" s="17"/>
      <c r="J4" s="17"/>
      <c r="K4" s="17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2"/>
      <c r="C5" s="13">
        <f t="shared" ref="C5:C8" si="1">C4+1</f>
        <v>2</v>
      </c>
      <c r="D5" s="14" t="s">
        <v>4</v>
      </c>
      <c r="E5" s="15"/>
      <c r="F5" s="18" t="s">
        <v>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2"/>
      <c r="C6" s="13">
        <f t="shared" si="1"/>
        <v>3</v>
      </c>
      <c r="D6" s="14" t="s">
        <v>6</v>
      </c>
      <c r="E6" s="15"/>
      <c r="F6" s="18" t="s">
        <v>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2"/>
      <c r="C7" s="13">
        <f t="shared" si="1"/>
        <v>4</v>
      </c>
      <c r="D7" s="14" t="s">
        <v>8</v>
      </c>
      <c r="E7" s="15"/>
      <c r="F7" s="18" t="s">
        <v>9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2"/>
      <c r="C8" s="13">
        <f t="shared" si="1"/>
        <v>5</v>
      </c>
      <c r="D8" s="14" t="s">
        <v>10</v>
      </c>
      <c r="E8" s="15"/>
      <c r="F8" s="16" t="s">
        <v>11</v>
      </c>
      <c r="G8" s="15"/>
      <c r="H8" s="17"/>
      <c r="I8" s="17"/>
      <c r="J8" s="17"/>
      <c r="K8" s="17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2"/>
      <c r="C9" s="13"/>
      <c r="D9" s="19"/>
      <c r="E9" s="15"/>
      <c r="F9" s="16"/>
      <c r="G9" s="15"/>
      <c r="H9" s="17"/>
      <c r="I9" s="17"/>
      <c r="J9" s="17"/>
      <c r="K9" s="17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/>
      <c r="B10" s="20"/>
      <c r="C10" s="21"/>
      <c r="D10" s="22"/>
      <c r="E10" s="22"/>
      <c r="F10" s="22"/>
      <c r="G10" s="22"/>
      <c r="H10" s="22"/>
      <c r="I10" s="22"/>
      <c r="J10" s="22"/>
      <c r="K10" s="2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3"/>
      <c r="C11" s="24"/>
      <c r="D11" s="25"/>
      <c r="E11" s="25"/>
      <c r="F11" s="25"/>
      <c r="G11" s="25"/>
      <c r="H11" s="25"/>
      <c r="I11" s="25"/>
      <c r="J11" s="25"/>
      <c r="K11" s="2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26" t="s">
        <v>12</v>
      </c>
      <c r="C14" s="27"/>
      <c r="D14" s="27"/>
      <c r="E14" s="27"/>
      <c r="F14" s="27"/>
      <c r="G14" s="27"/>
      <c r="H14" s="27"/>
      <c r="I14" s="27"/>
      <c r="J14" s="27"/>
      <c r="K14" s="2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9" t="s">
        <v>13</v>
      </c>
      <c r="C15" s="29" t="s">
        <v>14</v>
      </c>
      <c r="D15" s="29" t="s">
        <v>15</v>
      </c>
      <c r="E15" s="30" t="s">
        <v>16</v>
      </c>
      <c r="F15" s="31"/>
      <c r="G15" s="31"/>
      <c r="H15" s="31"/>
      <c r="I15" s="31"/>
      <c r="J15" s="31"/>
      <c r="K15" s="3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3" t="s">
        <v>17</v>
      </c>
      <c r="C16" s="34">
        <v>45209.0</v>
      </c>
      <c r="D16" s="35" t="s">
        <v>18</v>
      </c>
      <c r="E16" s="36"/>
      <c r="F16" s="31"/>
      <c r="G16" s="31"/>
      <c r="H16" s="31"/>
      <c r="I16" s="31"/>
      <c r="J16" s="31"/>
      <c r="K16" s="3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7"/>
      <c r="C17" s="37"/>
      <c r="D17" s="38"/>
      <c r="E17" s="36"/>
      <c r="F17" s="31"/>
      <c r="G17" s="31"/>
      <c r="H17" s="31"/>
      <c r="I17" s="31"/>
      <c r="J17" s="31"/>
      <c r="K17" s="3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9"/>
      <c r="B19" s="26" t="s">
        <v>2</v>
      </c>
      <c r="C19" s="27"/>
      <c r="D19" s="27"/>
      <c r="E19" s="27"/>
      <c r="F19" s="27"/>
      <c r="G19" s="27"/>
      <c r="H19" s="27"/>
      <c r="I19" s="27"/>
      <c r="J19" s="27"/>
      <c r="K19" s="28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40"/>
      <c r="B20" s="41" t="s">
        <v>19</v>
      </c>
      <c r="C20" s="41" t="s">
        <v>20</v>
      </c>
      <c r="D20" s="41" t="s">
        <v>21</v>
      </c>
      <c r="E20" s="42" t="s">
        <v>22</v>
      </c>
      <c r="F20" s="31"/>
      <c r="G20" s="31"/>
      <c r="H20" s="31"/>
      <c r="I20" s="31"/>
      <c r="J20" s="31"/>
      <c r="K20" s="32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39"/>
      <c r="B21" s="43">
        <v>0.0</v>
      </c>
      <c r="C21" s="44" t="s">
        <v>23</v>
      </c>
      <c r="D21" s="45" t="s">
        <v>24</v>
      </c>
      <c r="E21" s="46" t="s">
        <v>25</v>
      </c>
      <c r="F21" s="31"/>
      <c r="G21" s="31"/>
      <c r="H21" s="31"/>
      <c r="I21" s="31"/>
      <c r="J21" s="31"/>
      <c r="K21" s="32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43">
        <v>1.0</v>
      </c>
      <c r="C22" s="44" t="s">
        <v>4</v>
      </c>
      <c r="D22" s="47" t="s">
        <v>26</v>
      </c>
      <c r="E22" s="46" t="s">
        <v>27</v>
      </c>
      <c r="F22" s="31"/>
      <c r="G22" s="31"/>
      <c r="H22" s="31"/>
      <c r="I22" s="31"/>
      <c r="J22" s="31"/>
      <c r="K22" s="32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34.5" customHeight="1">
      <c r="A23" s="39"/>
      <c r="B23" s="43">
        <f t="shared" ref="B23:B33" si="2">B22+1</f>
        <v>2</v>
      </c>
      <c r="C23" s="44" t="s">
        <v>4</v>
      </c>
      <c r="D23" s="47" t="s">
        <v>26</v>
      </c>
      <c r="E23" s="46" t="s">
        <v>28</v>
      </c>
      <c r="F23" s="31"/>
      <c r="G23" s="31"/>
      <c r="H23" s="31"/>
      <c r="I23" s="31"/>
      <c r="J23" s="31"/>
      <c r="K23" s="32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43">
        <f t="shared" si="2"/>
        <v>3</v>
      </c>
      <c r="C24" s="44" t="s">
        <v>4</v>
      </c>
      <c r="D24" s="47" t="s">
        <v>26</v>
      </c>
      <c r="E24" s="46" t="s">
        <v>29</v>
      </c>
      <c r="F24" s="31"/>
      <c r="G24" s="31"/>
      <c r="H24" s="31"/>
      <c r="I24" s="31"/>
      <c r="J24" s="31"/>
      <c r="K24" s="32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43">
        <f t="shared" si="2"/>
        <v>4</v>
      </c>
      <c r="C25" s="44" t="s">
        <v>4</v>
      </c>
      <c r="D25" s="47" t="s">
        <v>26</v>
      </c>
      <c r="E25" s="46" t="s">
        <v>30</v>
      </c>
      <c r="F25" s="31"/>
      <c r="G25" s="31"/>
      <c r="H25" s="31"/>
      <c r="I25" s="31"/>
      <c r="J25" s="31"/>
      <c r="K25" s="32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43">
        <f t="shared" si="2"/>
        <v>5</v>
      </c>
      <c r="C26" s="44" t="s">
        <v>4</v>
      </c>
      <c r="D26" s="47" t="s">
        <v>26</v>
      </c>
      <c r="E26" s="46" t="s">
        <v>31</v>
      </c>
      <c r="F26" s="31"/>
      <c r="G26" s="31"/>
      <c r="H26" s="31"/>
      <c r="I26" s="31"/>
      <c r="J26" s="31"/>
      <c r="K26" s="32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43">
        <f t="shared" si="2"/>
        <v>6</v>
      </c>
      <c r="C27" s="44" t="s">
        <v>4</v>
      </c>
      <c r="D27" s="47" t="s">
        <v>26</v>
      </c>
      <c r="E27" s="46" t="s">
        <v>32</v>
      </c>
      <c r="F27" s="31"/>
      <c r="G27" s="31"/>
      <c r="H27" s="31"/>
      <c r="I27" s="31"/>
      <c r="J27" s="31"/>
      <c r="K27" s="32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43">
        <f t="shared" si="2"/>
        <v>7</v>
      </c>
      <c r="C28" s="44" t="s">
        <v>4</v>
      </c>
      <c r="D28" s="47" t="s">
        <v>26</v>
      </c>
      <c r="E28" s="46" t="s">
        <v>33</v>
      </c>
      <c r="F28" s="31"/>
      <c r="G28" s="31"/>
      <c r="H28" s="31"/>
      <c r="I28" s="31"/>
      <c r="J28" s="31"/>
      <c r="K28" s="32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43">
        <f t="shared" si="2"/>
        <v>8</v>
      </c>
      <c r="C29" s="44" t="s">
        <v>6</v>
      </c>
      <c r="D29" s="47" t="s">
        <v>26</v>
      </c>
      <c r="E29" s="46" t="s">
        <v>34</v>
      </c>
      <c r="F29" s="31"/>
      <c r="G29" s="31"/>
      <c r="H29" s="31"/>
      <c r="I29" s="31"/>
      <c r="J29" s="31"/>
      <c r="K29" s="32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43">
        <f t="shared" si="2"/>
        <v>9</v>
      </c>
      <c r="C30" s="44"/>
      <c r="D30" s="47"/>
      <c r="E30" s="46"/>
      <c r="F30" s="31"/>
      <c r="G30" s="31"/>
      <c r="H30" s="31"/>
      <c r="I30" s="31"/>
      <c r="J30" s="31"/>
      <c r="K30" s="32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43">
        <f t="shared" si="2"/>
        <v>10</v>
      </c>
      <c r="C31" s="44"/>
      <c r="D31" s="47"/>
      <c r="E31" s="46"/>
      <c r="F31" s="31"/>
      <c r="G31" s="31"/>
      <c r="H31" s="31"/>
      <c r="I31" s="31"/>
      <c r="J31" s="31"/>
      <c r="K31" s="32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43">
        <f t="shared" si="2"/>
        <v>11</v>
      </c>
      <c r="C32" s="44"/>
      <c r="D32" s="47"/>
      <c r="E32" s="46"/>
      <c r="F32" s="31"/>
      <c r="G32" s="31"/>
      <c r="H32" s="31"/>
      <c r="I32" s="31"/>
      <c r="J32" s="31"/>
      <c r="K32" s="32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43">
        <f t="shared" si="2"/>
        <v>12</v>
      </c>
      <c r="C33" s="44"/>
      <c r="D33" s="47"/>
      <c r="E33" s="46"/>
      <c r="F33" s="31"/>
      <c r="G33" s="31"/>
      <c r="H33" s="31"/>
      <c r="I33" s="31"/>
      <c r="J33" s="31"/>
      <c r="K33" s="32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6" t="s">
        <v>35</v>
      </c>
      <c r="C35" s="27"/>
      <c r="D35" s="27"/>
      <c r="E35" s="27"/>
      <c r="F35" s="27"/>
      <c r="G35" s="27"/>
      <c r="H35" s="27"/>
      <c r="I35" s="27"/>
      <c r="J35" s="27"/>
      <c r="K35" s="2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9" t="s">
        <v>19</v>
      </c>
      <c r="C36" s="29" t="s">
        <v>14</v>
      </c>
      <c r="D36" s="29" t="s">
        <v>36</v>
      </c>
      <c r="E36" s="30" t="s">
        <v>37</v>
      </c>
      <c r="F36" s="31"/>
      <c r="G36" s="31"/>
      <c r="H36" s="31"/>
      <c r="I36" s="31"/>
      <c r="J36" s="31"/>
      <c r="K36" s="3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7">
        <v>1.0</v>
      </c>
      <c r="C37" s="48">
        <v>45209.0</v>
      </c>
      <c r="D37" s="49" t="s">
        <v>24</v>
      </c>
      <c r="E37" s="50" t="s">
        <v>38</v>
      </c>
      <c r="F37" s="31"/>
      <c r="G37" s="31"/>
      <c r="H37" s="31"/>
      <c r="I37" s="31"/>
      <c r="J37" s="31"/>
      <c r="K37" s="3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7">
        <v>2.0</v>
      </c>
      <c r="C38" s="48">
        <v>45209.0</v>
      </c>
      <c r="D38" s="49" t="s">
        <v>39</v>
      </c>
      <c r="E38" s="50" t="s">
        <v>40</v>
      </c>
      <c r="F38" s="31"/>
      <c r="G38" s="31"/>
      <c r="H38" s="31"/>
      <c r="I38" s="31"/>
      <c r="J38" s="31"/>
      <c r="K38" s="3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7">
        <v>3.0</v>
      </c>
      <c r="C39" s="37"/>
      <c r="D39" s="38"/>
      <c r="E39" s="36"/>
      <c r="F39" s="31"/>
      <c r="G39" s="31"/>
      <c r="H39" s="31"/>
      <c r="I39" s="31"/>
      <c r="J39" s="31"/>
      <c r="K39" s="3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7">
    <mergeCell ref="F5:K5"/>
    <mergeCell ref="F6:K6"/>
    <mergeCell ref="F7:K7"/>
    <mergeCell ref="B14:K14"/>
    <mergeCell ref="E15:K15"/>
    <mergeCell ref="E16:K16"/>
    <mergeCell ref="E17:K17"/>
    <mergeCell ref="B19:K19"/>
    <mergeCell ref="E20:K20"/>
    <mergeCell ref="E21:K21"/>
    <mergeCell ref="E22:K22"/>
    <mergeCell ref="E23:K23"/>
    <mergeCell ref="E24:K24"/>
    <mergeCell ref="E25:K25"/>
    <mergeCell ref="E33:K33"/>
    <mergeCell ref="B35:K35"/>
    <mergeCell ref="E36:K36"/>
    <mergeCell ref="E37:K37"/>
    <mergeCell ref="E38:K38"/>
    <mergeCell ref="E39:K39"/>
    <mergeCell ref="E26:K26"/>
    <mergeCell ref="E27:K27"/>
    <mergeCell ref="E28:K28"/>
    <mergeCell ref="E29:K29"/>
    <mergeCell ref="E30:K30"/>
    <mergeCell ref="E31:K31"/>
    <mergeCell ref="E32:K32"/>
  </mergeCells>
  <hyperlinks>
    <hyperlink display="Instruções" location="Capa!A1" ref="D4"/>
    <hyperlink display="Orçado" location="Orcado!A1" ref="D5"/>
    <hyperlink display="Realizado" location="Realizado!A1" ref="D6"/>
    <hyperlink display="Status" location="Status!A1" ref="D7"/>
    <hyperlink display="Paramêtros" location="Param!A1" ref="D8"/>
  </hyperlinks>
  <printOptions horizontalCentered="1" verticalCentered="1"/>
  <pageMargins bottom="0.7857142857142857" footer="0.0" header="0.0" left="0.5118110236220472" right="0.5118110236220472" top="0.7857142857142857"/>
  <pageSetup paperSize="9" orientation="landscape"/>
  <headerFooter>
    <oddHeader>&amp;L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2.71"/>
    <col customWidth="1" min="2" max="2" width="25.71"/>
    <col customWidth="1" min="3" max="3" width="45.71"/>
    <col customWidth="1" min="4" max="4" width="11.43"/>
    <col customWidth="1" min="5" max="5" width="11.29"/>
    <col customWidth="1" min="6" max="6" width="10.71"/>
    <col customWidth="1" min="7" max="17" width="9.29"/>
  </cols>
  <sheetData>
    <row r="1" ht="14.2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ht="14.25" customHeight="1">
      <c r="A2" s="39"/>
      <c r="B2" s="51" t="s">
        <v>41</v>
      </c>
      <c r="C2" s="28"/>
      <c r="D2" s="52"/>
      <c r="E2" s="51" t="s">
        <v>42</v>
      </c>
      <c r="F2" s="27"/>
      <c r="G2" s="28"/>
      <c r="H2" s="53"/>
      <c r="I2" s="39"/>
      <c r="J2" s="39"/>
      <c r="K2" s="39"/>
      <c r="L2" s="39"/>
      <c r="M2" s="39"/>
      <c r="N2" s="39"/>
      <c r="O2" s="39"/>
      <c r="P2" s="39"/>
      <c r="Q2" s="39"/>
    </row>
    <row r="3" ht="14.25" customHeight="1">
      <c r="A3" s="39"/>
      <c r="B3" s="54" t="s">
        <v>1</v>
      </c>
      <c r="C3" s="55" t="str">
        <f>Param!C17</f>
        <v>ChatBot para Reserva de Salas</v>
      </c>
      <c r="D3" s="52"/>
      <c r="E3" s="56">
        <f>Param!C18</f>
        <v>45208</v>
      </c>
      <c r="F3" s="57">
        <f t="shared" ref="F3:G3" si="1">DATE(YEAR(E3),MONTH(E3)+1,DAY(E3))</f>
        <v>45239</v>
      </c>
      <c r="G3" s="57">
        <f t="shared" si="1"/>
        <v>45269</v>
      </c>
      <c r="H3" s="53" t="s">
        <v>43</v>
      </c>
      <c r="I3" s="39"/>
      <c r="J3" s="39"/>
      <c r="K3" s="39"/>
      <c r="L3" s="39"/>
      <c r="M3" s="39"/>
      <c r="N3" s="39"/>
      <c r="O3" s="39"/>
      <c r="P3" s="39"/>
      <c r="Q3" s="39"/>
    </row>
    <row r="4" ht="14.25" customHeight="1">
      <c r="A4" s="39"/>
      <c r="B4" s="54" t="s">
        <v>24</v>
      </c>
      <c r="C4" s="55" t="str">
        <f>Param!C19</f>
        <v>Amanda Drielly</v>
      </c>
      <c r="D4" s="58">
        <v>0.0</v>
      </c>
      <c r="E4" s="59">
        <v>10.0</v>
      </c>
      <c r="F4" s="58">
        <f t="shared" ref="F4:G4" si="2">E4+1</f>
        <v>11</v>
      </c>
      <c r="G4" s="58">
        <f t="shared" si="2"/>
        <v>12</v>
      </c>
      <c r="H4" s="53"/>
      <c r="I4" s="39"/>
      <c r="J4" s="39"/>
      <c r="K4" s="39"/>
      <c r="L4" s="39"/>
      <c r="M4" s="39"/>
      <c r="N4" s="39"/>
      <c r="O4" s="39"/>
      <c r="P4" s="39"/>
      <c r="Q4" s="39"/>
    </row>
    <row r="5" ht="14.25" customHeight="1">
      <c r="A5" s="39"/>
      <c r="B5" s="40" t="s">
        <v>44</v>
      </c>
      <c r="C5" s="39"/>
      <c r="D5" s="60">
        <f t="shared" ref="D5:G5" si="3">SUM(D19:D32)+D9+D11+D13+D15+D17</f>
        <v>150</v>
      </c>
      <c r="E5" s="60">
        <f t="shared" si="3"/>
        <v>1150</v>
      </c>
      <c r="F5" s="60">
        <f t="shared" si="3"/>
        <v>1264</v>
      </c>
      <c r="G5" s="60">
        <f t="shared" si="3"/>
        <v>1392.58</v>
      </c>
      <c r="H5" s="61">
        <f>SUM(D5:G5)</f>
        <v>3956.58</v>
      </c>
      <c r="I5" s="39"/>
      <c r="J5" s="39"/>
      <c r="K5" s="39"/>
      <c r="L5" s="39"/>
      <c r="M5" s="39"/>
      <c r="N5" s="39"/>
      <c r="O5" s="39"/>
      <c r="P5" s="39"/>
      <c r="Q5" s="39"/>
    </row>
    <row r="6" ht="14.25" customHeight="1">
      <c r="A6" s="39"/>
      <c r="B6" s="40" t="s">
        <v>45</v>
      </c>
      <c r="C6" s="39"/>
      <c r="D6" s="60">
        <f>D5</f>
        <v>150</v>
      </c>
      <c r="E6" s="60">
        <f t="shared" ref="E6:G6" si="4">D6+E5</f>
        <v>1300</v>
      </c>
      <c r="F6" s="60">
        <f t="shared" si="4"/>
        <v>2564</v>
      </c>
      <c r="G6" s="60">
        <f t="shared" si="4"/>
        <v>3956.58</v>
      </c>
      <c r="H6" s="39"/>
      <c r="I6" s="39"/>
      <c r="J6" s="39"/>
      <c r="K6" s="39"/>
      <c r="L6" s="39"/>
      <c r="M6" s="39"/>
      <c r="N6" s="39"/>
      <c r="O6" s="39"/>
      <c r="P6" s="39"/>
      <c r="Q6" s="39"/>
    </row>
    <row r="7" ht="14.25" customHeight="1">
      <c r="A7" s="39"/>
      <c r="B7" s="54" t="s">
        <v>4</v>
      </c>
      <c r="C7" s="40" t="s">
        <v>46</v>
      </c>
      <c r="D7" s="40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ht="14.25" customHeight="1">
      <c r="A8" s="39"/>
      <c r="B8" s="54" t="s">
        <v>47</v>
      </c>
      <c r="C8" s="62" t="s">
        <v>48</v>
      </c>
      <c r="D8" s="63"/>
      <c r="E8" s="63"/>
      <c r="F8" s="64">
        <v>0.12</v>
      </c>
      <c r="G8" s="65">
        <f>F8</f>
        <v>0.12</v>
      </c>
      <c r="H8" s="66"/>
      <c r="I8" s="39"/>
      <c r="J8" s="39"/>
      <c r="K8" s="39"/>
      <c r="L8" s="39"/>
      <c r="M8" s="39"/>
      <c r="N8" s="39"/>
      <c r="O8" s="39"/>
      <c r="P8" s="39"/>
      <c r="Q8" s="39"/>
    </row>
    <row r="9" ht="14.25" customHeight="1">
      <c r="A9" s="39"/>
      <c r="B9" s="67" t="s">
        <v>49</v>
      </c>
      <c r="C9" s="68"/>
      <c r="D9" s="69"/>
      <c r="E9" s="70">
        <v>100.0</v>
      </c>
      <c r="F9" s="71">
        <f t="shared" ref="F9:G9" si="5">E9*(1+F8)</f>
        <v>112</v>
      </c>
      <c r="G9" s="71">
        <f t="shared" si="5"/>
        <v>125.44</v>
      </c>
      <c r="H9" s="72">
        <f>SUM(D9:G9)</f>
        <v>337.44</v>
      </c>
      <c r="I9" s="39"/>
      <c r="J9" s="39"/>
      <c r="K9" s="39"/>
      <c r="L9" s="39"/>
      <c r="M9" s="39"/>
      <c r="N9" s="39"/>
      <c r="O9" s="39"/>
      <c r="P9" s="39"/>
      <c r="Q9" s="39"/>
    </row>
    <row r="10" ht="14.25" customHeight="1">
      <c r="A10" s="39"/>
      <c r="B10" s="73" t="s">
        <v>50</v>
      </c>
      <c r="C10" s="62" t="s">
        <v>48</v>
      </c>
      <c r="D10" s="63"/>
      <c r="E10" s="63"/>
      <c r="F10" s="64">
        <v>0.12</v>
      </c>
      <c r="G10" s="65">
        <f>F10</f>
        <v>0.12</v>
      </c>
      <c r="H10" s="66"/>
      <c r="I10" s="39"/>
      <c r="J10" s="39"/>
      <c r="K10" s="39"/>
      <c r="L10" s="39"/>
      <c r="M10" s="39"/>
      <c r="N10" s="39"/>
      <c r="O10" s="39"/>
      <c r="P10" s="39"/>
      <c r="Q10" s="39"/>
    </row>
    <row r="11" ht="14.25" customHeight="1">
      <c r="A11" s="39"/>
      <c r="B11" s="67" t="s">
        <v>49</v>
      </c>
      <c r="C11" s="68"/>
      <c r="D11" s="69"/>
      <c r="E11" s="70">
        <v>200.0</v>
      </c>
      <c r="F11" s="71">
        <f t="shared" ref="F11:G11" si="6">E11*(1+F10)</f>
        <v>224</v>
      </c>
      <c r="G11" s="71">
        <f t="shared" si="6"/>
        <v>250.88</v>
      </c>
      <c r="H11" s="72">
        <f>SUM(D11:G11)</f>
        <v>674.88</v>
      </c>
      <c r="I11" s="39"/>
      <c r="J11" s="39"/>
      <c r="K11" s="39"/>
      <c r="L11" s="39"/>
      <c r="M11" s="39"/>
      <c r="N11" s="39"/>
      <c r="O11" s="39"/>
      <c r="P11" s="39"/>
      <c r="Q11" s="39"/>
    </row>
    <row r="12" ht="14.25" customHeight="1">
      <c r="A12" s="39"/>
      <c r="B12" s="73" t="s">
        <v>50</v>
      </c>
      <c r="C12" s="62" t="s">
        <v>48</v>
      </c>
      <c r="D12" s="63"/>
      <c r="E12" s="63"/>
      <c r="F12" s="64">
        <v>0.12</v>
      </c>
      <c r="G12" s="65">
        <f>F12</f>
        <v>0.12</v>
      </c>
      <c r="H12" s="66"/>
      <c r="I12" s="39"/>
      <c r="J12" s="39"/>
      <c r="K12" s="39"/>
      <c r="L12" s="39"/>
      <c r="M12" s="39"/>
      <c r="N12" s="39"/>
      <c r="O12" s="39"/>
      <c r="P12" s="39"/>
      <c r="Q12" s="39"/>
    </row>
    <row r="13" ht="14.25" customHeight="1">
      <c r="A13" s="39"/>
      <c r="B13" s="67" t="s">
        <v>49</v>
      </c>
      <c r="C13" s="68"/>
      <c r="D13" s="69"/>
      <c r="E13" s="70">
        <v>200.0</v>
      </c>
      <c r="F13" s="71">
        <f t="shared" ref="F13:G13" si="7">E13*(1+F12)</f>
        <v>224</v>
      </c>
      <c r="G13" s="71">
        <f t="shared" si="7"/>
        <v>250.88</v>
      </c>
      <c r="H13" s="72">
        <f>SUM(D13:G13)</f>
        <v>674.88</v>
      </c>
      <c r="I13" s="39"/>
      <c r="J13" s="39"/>
      <c r="K13" s="39"/>
      <c r="L13" s="39"/>
      <c r="M13" s="39"/>
      <c r="N13" s="39"/>
      <c r="O13" s="39"/>
      <c r="P13" s="39"/>
      <c r="Q13" s="39"/>
    </row>
    <row r="14" ht="14.25" customHeight="1">
      <c r="A14" s="39"/>
      <c r="B14" s="73" t="s">
        <v>50</v>
      </c>
      <c r="C14" s="62" t="s">
        <v>48</v>
      </c>
      <c r="D14" s="63"/>
      <c r="E14" s="63"/>
      <c r="F14" s="64">
        <v>0.12</v>
      </c>
      <c r="G14" s="65">
        <f>F14</f>
        <v>0.12</v>
      </c>
      <c r="H14" s="66"/>
      <c r="I14" s="39"/>
      <c r="J14" s="39"/>
      <c r="K14" s="39"/>
      <c r="L14" s="39"/>
      <c r="M14" s="39"/>
      <c r="N14" s="39"/>
      <c r="O14" s="39"/>
      <c r="P14" s="39"/>
      <c r="Q14" s="39"/>
    </row>
    <row r="15" ht="14.25" customHeight="1">
      <c r="A15" s="39"/>
      <c r="B15" s="67" t="s">
        <v>49</v>
      </c>
      <c r="C15" s="68"/>
      <c r="D15" s="69"/>
      <c r="E15" s="70">
        <v>200.0</v>
      </c>
      <c r="F15" s="71">
        <f t="shared" ref="F15:G15" si="8">E15*(1+F14)</f>
        <v>224</v>
      </c>
      <c r="G15" s="71">
        <f t="shared" si="8"/>
        <v>250.88</v>
      </c>
      <c r="H15" s="72">
        <f>SUM(D15:G15)</f>
        <v>674.88</v>
      </c>
      <c r="I15" s="39"/>
      <c r="J15" s="39"/>
      <c r="K15" s="39"/>
      <c r="L15" s="39"/>
      <c r="M15" s="39"/>
      <c r="N15" s="39"/>
      <c r="O15" s="39"/>
      <c r="P15" s="39"/>
      <c r="Q15" s="39"/>
    </row>
    <row r="16" ht="14.25" customHeight="1">
      <c r="A16" s="39"/>
      <c r="B16" s="73" t="s">
        <v>50</v>
      </c>
      <c r="C16" s="62" t="s">
        <v>48</v>
      </c>
      <c r="D16" s="63"/>
      <c r="E16" s="63"/>
      <c r="F16" s="64">
        <v>0.15</v>
      </c>
      <c r="G16" s="65">
        <f>F16</f>
        <v>0.15</v>
      </c>
      <c r="H16" s="66"/>
      <c r="I16" s="39"/>
      <c r="J16" s="39"/>
      <c r="K16" s="39"/>
      <c r="L16" s="39"/>
      <c r="M16" s="39"/>
      <c r="N16" s="39"/>
      <c r="O16" s="39"/>
      <c r="P16" s="39"/>
      <c r="Q16" s="39"/>
    </row>
    <row r="17" ht="14.25" customHeight="1">
      <c r="A17" s="39"/>
      <c r="B17" s="67" t="s">
        <v>49</v>
      </c>
      <c r="C17" s="68"/>
      <c r="D17" s="69"/>
      <c r="E17" s="70">
        <v>200.0</v>
      </c>
      <c r="F17" s="71">
        <f t="shared" ref="F17:G17" si="9">E17*(1+F16)</f>
        <v>230</v>
      </c>
      <c r="G17" s="71">
        <f t="shared" si="9"/>
        <v>264.5</v>
      </c>
      <c r="H17" s="72">
        <f>SUM(D17:G17)</f>
        <v>694.5</v>
      </c>
      <c r="I17" s="39"/>
      <c r="J17" s="39"/>
      <c r="K17" s="39"/>
      <c r="L17" s="39"/>
      <c r="M17" s="39"/>
      <c r="N17" s="39"/>
      <c r="O17" s="39"/>
      <c r="P17" s="39"/>
      <c r="Q17" s="39"/>
    </row>
    <row r="18" ht="14.25" customHeight="1">
      <c r="A18" s="39"/>
      <c r="B18" s="54" t="s">
        <v>51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ht="14.25" customHeight="1">
      <c r="A19" s="39"/>
      <c r="B19" s="39" t="s">
        <v>52</v>
      </c>
      <c r="C19" s="39"/>
      <c r="D19" s="74">
        <v>100.0</v>
      </c>
      <c r="E19" s="74">
        <v>200.0</v>
      </c>
      <c r="F19" s="75">
        <f t="shared" ref="F19:G19" si="10">E19</f>
        <v>200</v>
      </c>
      <c r="G19" s="75">
        <f t="shared" si="10"/>
        <v>200</v>
      </c>
      <c r="H19" s="61">
        <f t="shared" ref="H19:H32" si="12">SUM(D19:G19)</f>
        <v>700</v>
      </c>
      <c r="I19" s="39"/>
      <c r="J19" s="39"/>
      <c r="K19" s="39"/>
      <c r="L19" s="39"/>
      <c r="M19" s="39"/>
      <c r="N19" s="39"/>
      <c r="O19" s="39"/>
      <c r="P19" s="39"/>
      <c r="Q19" s="39"/>
    </row>
    <row r="20" ht="14.25" customHeight="1">
      <c r="A20" s="39"/>
      <c r="B20" s="39" t="s">
        <v>53</v>
      </c>
      <c r="C20" s="39"/>
      <c r="D20" s="74">
        <v>50.0</v>
      </c>
      <c r="E20" s="74">
        <v>50.0</v>
      </c>
      <c r="F20" s="75">
        <f t="shared" ref="F20:G20" si="11">E20</f>
        <v>50</v>
      </c>
      <c r="G20" s="75">
        <f t="shared" si="11"/>
        <v>50</v>
      </c>
      <c r="H20" s="61">
        <f t="shared" si="12"/>
        <v>200</v>
      </c>
      <c r="I20" s="39"/>
      <c r="J20" s="39"/>
      <c r="K20" s="39"/>
      <c r="L20" s="39"/>
      <c r="M20" s="39"/>
      <c r="N20" s="39"/>
      <c r="O20" s="39"/>
      <c r="P20" s="39"/>
      <c r="Q20" s="39"/>
    </row>
    <row r="21" ht="14.25" customHeight="1">
      <c r="A21" s="39"/>
      <c r="B21" s="39" t="s">
        <v>54</v>
      </c>
      <c r="C21" s="39"/>
      <c r="D21" s="76"/>
      <c r="E21" s="76"/>
      <c r="F21" s="75" t="str">
        <f t="shared" ref="F21:G21" si="13">E21</f>
        <v/>
      </c>
      <c r="G21" s="75" t="str">
        <f t="shared" si="13"/>
        <v/>
      </c>
      <c r="H21" s="61">
        <f t="shared" si="12"/>
        <v>0</v>
      </c>
      <c r="I21" s="39"/>
      <c r="J21" s="39"/>
      <c r="K21" s="39"/>
      <c r="L21" s="39"/>
      <c r="M21" s="39"/>
      <c r="N21" s="39"/>
      <c r="O21" s="39"/>
      <c r="P21" s="39"/>
      <c r="Q21" s="39"/>
    </row>
    <row r="22" ht="14.25" customHeight="1">
      <c r="A22" s="39"/>
      <c r="B22" s="77" t="s">
        <v>55</v>
      </c>
      <c r="C22" s="78"/>
      <c r="D22" s="76"/>
      <c r="E22" s="76"/>
      <c r="F22" s="75" t="str">
        <f t="shared" ref="F22:G22" si="14">E22</f>
        <v/>
      </c>
      <c r="G22" s="75" t="str">
        <f t="shared" si="14"/>
        <v/>
      </c>
      <c r="H22" s="61">
        <f t="shared" si="12"/>
        <v>0</v>
      </c>
      <c r="I22" s="39"/>
      <c r="J22" s="39"/>
      <c r="K22" s="39"/>
      <c r="L22" s="39"/>
      <c r="M22" s="39"/>
      <c r="N22" s="39"/>
      <c r="O22" s="39"/>
      <c r="P22" s="39"/>
      <c r="Q22" s="39"/>
    </row>
    <row r="23" ht="14.25" customHeight="1">
      <c r="A23" s="39"/>
      <c r="B23" s="77" t="s">
        <v>55</v>
      </c>
      <c r="C23" s="78"/>
      <c r="D23" s="76"/>
      <c r="E23" s="76"/>
      <c r="F23" s="75" t="str">
        <f t="shared" ref="F23:G23" si="15">E23</f>
        <v/>
      </c>
      <c r="G23" s="75" t="str">
        <f t="shared" si="15"/>
        <v/>
      </c>
      <c r="H23" s="61">
        <f t="shared" si="12"/>
        <v>0</v>
      </c>
      <c r="I23" s="39"/>
      <c r="J23" s="39"/>
      <c r="K23" s="39"/>
      <c r="L23" s="39"/>
      <c r="M23" s="39"/>
      <c r="N23" s="39"/>
      <c r="O23" s="39"/>
      <c r="P23" s="39"/>
      <c r="Q23" s="39"/>
    </row>
    <row r="24" ht="14.25" customHeight="1">
      <c r="A24" s="39"/>
      <c r="B24" s="77" t="s">
        <v>55</v>
      </c>
      <c r="C24" s="78"/>
      <c r="D24" s="76"/>
      <c r="E24" s="76"/>
      <c r="F24" s="75" t="str">
        <f t="shared" ref="F24:G24" si="16">E24</f>
        <v/>
      </c>
      <c r="G24" s="75" t="str">
        <f t="shared" si="16"/>
        <v/>
      </c>
      <c r="H24" s="61">
        <f t="shared" si="12"/>
        <v>0</v>
      </c>
      <c r="I24" s="39"/>
      <c r="J24" s="39"/>
      <c r="K24" s="39"/>
      <c r="L24" s="39"/>
      <c r="M24" s="39"/>
      <c r="N24" s="39"/>
      <c r="O24" s="39"/>
      <c r="P24" s="39"/>
      <c r="Q24" s="39"/>
    </row>
    <row r="25" ht="14.25" customHeight="1">
      <c r="A25" s="39"/>
      <c r="B25" s="77" t="s">
        <v>55</v>
      </c>
      <c r="C25" s="78"/>
      <c r="D25" s="76"/>
      <c r="E25" s="76"/>
      <c r="F25" s="75" t="str">
        <f t="shared" ref="F25:G25" si="17">E25</f>
        <v/>
      </c>
      <c r="G25" s="75" t="str">
        <f t="shared" si="17"/>
        <v/>
      </c>
      <c r="H25" s="61">
        <f t="shared" si="12"/>
        <v>0</v>
      </c>
      <c r="I25" s="39"/>
      <c r="J25" s="39"/>
      <c r="K25" s="39"/>
      <c r="L25" s="39"/>
      <c r="M25" s="39"/>
      <c r="N25" s="39"/>
      <c r="O25" s="39"/>
      <c r="P25" s="39"/>
      <c r="Q25" s="39"/>
    </row>
    <row r="26" ht="14.25" customHeight="1">
      <c r="A26" s="39"/>
      <c r="B26" s="77" t="s">
        <v>55</v>
      </c>
      <c r="C26" s="78"/>
      <c r="D26" s="76"/>
      <c r="E26" s="76"/>
      <c r="F26" s="75" t="str">
        <f t="shared" ref="F26:G26" si="18">E26</f>
        <v/>
      </c>
      <c r="G26" s="75" t="str">
        <f t="shared" si="18"/>
        <v/>
      </c>
      <c r="H26" s="61">
        <f t="shared" si="12"/>
        <v>0</v>
      </c>
      <c r="I26" s="39"/>
      <c r="J26" s="39"/>
      <c r="K26" s="39"/>
      <c r="L26" s="39"/>
      <c r="M26" s="39"/>
      <c r="N26" s="39"/>
      <c r="O26" s="39"/>
      <c r="P26" s="39"/>
      <c r="Q26" s="39"/>
    </row>
    <row r="27" ht="14.25" customHeight="1">
      <c r="A27" s="39"/>
      <c r="B27" s="77" t="s">
        <v>55</v>
      </c>
      <c r="C27" s="78"/>
      <c r="D27" s="76"/>
      <c r="E27" s="76"/>
      <c r="F27" s="75" t="str">
        <f t="shared" ref="F27:G27" si="19">E27</f>
        <v/>
      </c>
      <c r="G27" s="75" t="str">
        <f t="shared" si="19"/>
        <v/>
      </c>
      <c r="H27" s="61">
        <f t="shared" si="12"/>
        <v>0</v>
      </c>
      <c r="I27" s="39"/>
      <c r="J27" s="39"/>
      <c r="K27" s="39"/>
      <c r="L27" s="39"/>
      <c r="M27" s="39"/>
      <c r="N27" s="39"/>
      <c r="O27" s="39"/>
      <c r="P27" s="39"/>
      <c r="Q27" s="39"/>
    </row>
    <row r="28" ht="14.25" customHeight="1">
      <c r="A28" s="39"/>
      <c r="B28" s="77" t="s">
        <v>55</v>
      </c>
      <c r="C28" s="78"/>
      <c r="D28" s="76"/>
      <c r="E28" s="76"/>
      <c r="F28" s="75" t="str">
        <f t="shared" ref="F28:G28" si="20">E28</f>
        <v/>
      </c>
      <c r="G28" s="75" t="str">
        <f t="shared" si="20"/>
        <v/>
      </c>
      <c r="H28" s="61">
        <f t="shared" si="12"/>
        <v>0</v>
      </c>
      <c r="I28" s="39"/>
      <c r="J28" s="39"/>
      <c r="K28" s="39"/>
      <c r="L28" s="39"/>
      <c r="M28" s="39"/>
      <c r="N28" s="39"/>
      <c r="O28" s="39"/>
      <c r="P28" s="39"/>
      <c r="Q28" s="39"/>
    </row>
    <row r="29" ht="14.25" customHeight="1">
      <c r="A29" s="39"/>
      <c r="B29" s="77" t="s">
        <v>55</v>
      </c>
      <c r="C29" s="78"/>
      <c r="D29" s="76"/>
      <c r="E29" s="76"/>
      <c r="F29" s="75" t="str">
        <f t="shared" ref="F29:G29" si="21">E29</f>
        <v/>
      </c>
      <c r="G29" s="75" t="str">
        <f t="shared" si="21"/>
        <v/>
      </c>
      <c r="H29" s="61">
        <f t="shared" si="12"/>
        <v>0</v>
      </c>
      <c r="I29" s="39"/>
      <c r="J29" s="39"/>
      <c r="K29" s="39"/>
      <c r="L29" s="39"/>
      <c r="M29" s="39"/>
      <c r="N29" s="39"/>
      <c r="O29" s="39"/>
      <c r="P29" s="39"/>
      <c r="Q29" s="39"/>
    </row>
    <row r="30" ht="14.25" customHeight="1">
      <c r="A30" s="39"/>
      <c r="B30" s="77" t="s">
        <v>55</v>
      </c>
      <c r="C30" s="78"/>
      <c r="D30" s="76"/>
      <c r="E30" s="76"/>
      <c r="F30" s="75" t="str">
        <f t="shared" ref="F30:G30" si="22">E30</f>
        <v/>
      </c>
      <c r="G30" s="75" t="str">
        <f t="shared" si="22"/>
        <v/>
      </c>
      <c r="H30" s="61">
        <f t="shared" si="12"/>
        <v>0</v>
      </c>
      <c r="I30" s="39"/>
      <c r="J30" s="39"/>
      <c r="K30" s="39"/>
      <c r="L30" s="39"/>
      <c r="M30" s="39"/>
      <c r="N30" s="39"/>
      <c r="O30" s="39"/>
      <c r="P30" s="39"/>
      <c r="Q30" s="39"/>
    </row>
    <row r="31" ht="14.25" customHeight="1">
      <c r="A31" s="39"/>
      <c r="B31" s="77" t="s">
        <v>55</v>
      </c>
      <c r="C31" s="78"/>
      <c r="D31" s="76"/>
      <c r="E31" s="76"/>
      <c r="F31" s="75" t="str">
        <f t="shared" ref="F31:G31" si="23">E31</f>
        <v/>
      </c>
      <c r="G31" s="75" t="str">
        <f t="shared" si="23"/>
        <v/>
      </c>
      <c r="H31" s="61">
        <f t="shared" si="12"/>
        <v>0</v>
      </c>
      <c r="I31" s="39"/>
      <c r="J31" s="39"/>
      <c r="K31" s="39"/>
      <c r="L31" s="39"/>
      <c r="M31" s="39"/>
      <c r="N31" s="39"/>
      <c r="O31" s="39"/>
      <c r="P31" s="39"/>
      <c r="Q31" s="39"/>
    </row>
    <row r="32" ht="14.25" customHeight="1">
      <c r="A32" s="39"/>
      <c r="B32" s="39" t="s">
        <v>56</v>
      </c>
      <c r="C32" s="39"/>
      <c r="D32" s="76"/>
      <c r="E32" s="76"/>
      <c r="F32" s="75" t="str">
        <f t="shared" ref="F32:G32" si="24">E32</f>
        <v/>
      </c>
      <c r="G32" s="75" t="str">
        <f t="shared" si="24"/>
        <v/>
      </c>
      <c r="H32" s="61">
        <f t="shared" si="12"/>
        <v>0</v>
      </c>
      <c r="I32" s="39"/>
      <c r="J32" s="39"/>
      <c r="K32" s="39"/>
      <c r="L32" s="39"/>
      <c r="M32" s="39"/>
      <c r="N32" s="39"/>
      <c r="O32" s="39"/>
      <c r="P32" s="39"/>
      <c r="Q32" s="39"/>
    </row>
    <row r="33" ht="14.2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ht="14.2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ht="14.2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ht="14.25" customHeight="1">
      <c r="A36" s="39"/>
      <c r="B36" s="39"/>
      <c r="C36" s="39"/>
      <c r="D36" s="39"/>
      <c r="E36" s="79"/>
      <c r="F36" s="79"/>
      <c r="G36" s="7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ht="14.25" customHeight="1">
      <c r="A37" s="39"/>
      <c r="B37" s="80" t="s">
        <v>57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</row>
    <row r="38" ht="14.25" customHeight="1">
      <c r="A38" s="39"/>
      <c r="B38" s="81"/>
      <c r="C38" s="82"/>
      <c r="D38" s="82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</row>
    <row r="39" ht="14.25" customHeight="1">
      <c r="A39" s="39"/>
      <c r="B39" s="81" t="s">
        <v>58</v>
      </c>
      <c r="C39" s="83"/>
      <c r="D39" s="83">
        <f t="array" ref="D39">NPV(Param!D4,E5:G5)+D5</f>
        <v>3529.098182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0" ht="14.25" customHeight="1">
      <c r="A40" s="39"/>
      <c r="B40" s="81" t="s">
        <v>59</v>
      </c>
      <c r="C40" s="39"/>
      <c r="D40" s="84">
        <f>COUNTIF(D6:G6,"&lt;=0")</f>
        <v>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ht="14.25" customHeight="1">
      <c r="A41" s="39"/>
      <c r="B41" s="81" t="s">
        <v>60</v>
      </c>
      <c r="C41" s="82"/>
      <c r="D41" s="85">
        <f>SUM(E5:G5)/-D5</f>
        <v>-25.3772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ht="14.2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</row>
    <row r="43" ht="14.2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</row>
    <row r="44" ht="14.2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</row>
    <row r="45" ht="14.2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</row>
    <row r="46" ht="14.2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</row>
    <row r="47" ht="14.2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ht="14.2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ht="14.2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ht="14.2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ht="14.2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2" ht="14.2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</row>
    <row r="53" ht="14.2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</row>
    <row r="221" ht="14.2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</row>
    <row r="222" ht="14.2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</row>
    <row r="223" ht="14.2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</row>
    <row r="224" ht="14.2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</row>
    <row r="225" ht="14.2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</row>
    <row r="226" ht="14.2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</row>
    <row r="227" ht="14.2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</row>
    <row r="228" ht="14.2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</row>
    <row r="229" ht="14.2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</row>
    <row r="230" ht="14.2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</row>
    <row r="231" ht="14.2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</row>
    <row r="232" ht="14.2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</row>
    <row r="233" ht="14.2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</row>
    <row r="234" ht="14.2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</row>
    <row r="235" ht="14.2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</row>
    <row r="236" ht="14.2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</row>
    <row r="237" ht="14.2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</row>
    <row r="238" ht="14.2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</row>
    <row r="239" ht="14.2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</row>
    <row r="240" ht="14.2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</row>
    <row r="241" ht="14.2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</row>
    <row r="242" ht="14.2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</row>
    <row r="243" ht="14.2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</row>
    <row r="244" ht="14.2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</row>
    <row r="245" ht="14.2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</row>
    <row r="246" ht="14.2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</row>
    <row r="247" ht="14.2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</row>
    <row r="248" ht="14.2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</row>
    <row r="249" ht="14.2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</row>
    <row r="250" ht="14.2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</row>
    <row r="251" ht="14.2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</row>
    <row r="252" ht="14.2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</row>
    <row r="253" ht="14.2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</row>
    <row r="254" ht="14.2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</row>
    <row r="255" ht="14.2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</row>
    <row r="256" ht="14.2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</row>
    <row r="257" ht="14.2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</row>
    <row r="258" ht="14.2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</row>
    <row r="259" ht="14.2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</row>
    <row r="260" ht="14.2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</row>
    <row r="261" ht="14.2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</row>
    <row r="262" ht="14.2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</row>
    <row r="263" ht="14.2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</row>
    <row r="264" ht="14.2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</row>
    <row r="265" ht="14.2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</row>
    <row r="266" ht="14.2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</row>
    <row r="267" ht="14.2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</row>
    <row r="268" ht="14.2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</row>
    <row r="269" ht="14.2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</row>
    <row r="270" ht="14.2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</row>
    <row r="271" ht="14.2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</row>
    <row r="272" ht="14.2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</row>
    <row r="273" ht="14.2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</row>
    <row r="274" ht="14.2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</row>
    <row r="275" ht="14.2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</row>
    <row r="276" ht="14.2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</row>
    <row r="277" ht="14.2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</row>
    <row r="278" ht="14.2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</row>
    <row r="279" ht="14.2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</row>
    <row r="280" ht="14.2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</row>
    <row r="281" ht="14.2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</row>
    <row r="282" ht="14.2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</row>
    <row r="283" ht="14.2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</row>
    <row r="284" ht="14.2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</row>
    <row r="285" ht="14.2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</row>
    <row r="286" ht="14.2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</row>
    <row r="287" ht="14.2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</row>
    <row r="288" ht="14.2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</row>
    <row r="289" ht="14.2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</row>
    <row r="290" ht="14.2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</row>
    <row r="291" ht="14.2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</row>
    <row r="292" ht="14.2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</row>
    <row r="293" ht="14.2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</row>
    <row r="294" ht="14.2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</row>
    <row r="295" ht="14.2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</row>
    <row r="296" ht="14.2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</row>
    <row r="297" ht="14.2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</row>
    <row r="298" ht="14.2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</row>
    <row r="299" ht="14.2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</row>
    <row r="300" ht="14.2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</row>
    <row r="301" ht="14.2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</row>
    <row r="302" ht="14.2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</row>
    <row r="303" ht="14.2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</row>
    <row r="304" ht="14.2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</row>
    <row r="305" ht="14.2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</row>
    <row r="306" ht="14.2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</row>
    <row r="307" ht="14.2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</row>
    <row r="308" ht="14.2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</row>
    <row r="309" ht="14.2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</row>
    <row r="310" ht="14.2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</row>
    <row r="311" ht="14.2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</row>
    <row r="312" ht="14.2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</row>
    <row r="313" ht="14.2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</row>
    <row r="314" ht="14.2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</row>
    <row r="315" ht="14.2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</row>
    <row r="316" ht="14.2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</row>
    <row r="317" ht="14.2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</row>
    <row r="318" ht="14.2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</row>
    <row r="319" ht="14.2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</row>
    <row r="320" ht="14.2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</row>
    <row r="321" ht="14.2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</row>
    <row r="322" ht="14.2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</row>
    <row r="323" ht="14.2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</row>
    <row r="324" ht="14.2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</row>
    <row r="325" ht="14.2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</row>
    <row r="326" ht="14.2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</row>
    <row r="327" ht="14.2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</row>
    <row r="328" ht="14.2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</row>
    <row r="329" ht="14.2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</row>
    <row r="330" ht="14.2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</row>
    <row r="331" ht="14.2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</row>
    <row r="332" ht="14.2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</row>
    <row r="333" ht="14.2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</row>
    <row r="334" ht="14.2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</row>
    <row r="335" ht="14.2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</row>
    <row r="336" ht="14.2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</row>
    <row r="337" ht="14.2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</row>
    <row r="338" ht="14.2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</row>
    <row r="339" ht="14.2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</row>
    <row r="340" ht="14.2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</row>
    <row r="341" ht="14.2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</row>
    <row r="342" ht="14.2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</row>
    <row r="343" ht="14.2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</row>
    <row r="344" ht="14.2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</row>
    <row r="345" ht="14.2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</row>
    <row r="346" ht="14.2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</row>
    <row r="347" ht="14.2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</row>
    <row r="348" ht="14.2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</row>
    <row r="349" ht="14.2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</row>
    <row r="350" ht="14.2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</row>
    <row r="351" ht="14.2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</row>
    <row r="352" ht="14.2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</row>
    <row r="353" ht="14.2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</row>
    <row r="354" ht="14.2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</row>
    <row r="355" ht="14.2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</row>
    <row r="356" ht="14.2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</row>
    <row r="357" ht="14.2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</row>
    <row r="358" ht="14.2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</row>
    <row r="359" ht="14.2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</row>
    <row r="360" ht="14.2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</row>
    <row r="361" ht="14.2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</row>
    <row r="362" ht="14.2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</row>
    <row r="363" ht="14.2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</row>
    <row r="364" ht="14.2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</row>
    <row r="365" ht="14.2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</row>
    <row r="366" ht="14.2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</row>
    <row r="367" ht="14.2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</row>
    <row r="368" ht="14.2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</row>
    <row r="369" ht="14.2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</row>
    <row r="370" ht="14.2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</row>
    <row r="371" ht="14.2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</row>
    <row r="372" ht="14.2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</row>
    <row r="373" ht="14.2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</row>
    <row r="374" ht="14.2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</row>
    <row r="375" ht="14.2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</row>
    <row r="376" ht="14.2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</row>
    <row r="377" ht="14.2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</row>
    <row r="378" ht="14.2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</row>
    <row r="379" ht="14.2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</row>
    <row r="380" ht="14.2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</row>
    <row r="381" ht="14.2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</row>
    <row r="382" ht="14.2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</row>
    <row r="383" ht="14.2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</row>
    <row r="384" ht="14.2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</row>
    <row r="385" ht="14.2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</row>
    <row r="386" ht="14.2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</row>
    <row r="387" ht="14.2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</row>
    <row r="388" ht="14.2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</row>
    <row r="389" ht="14.2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</row>
    <row r="390" ht="14.2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</row>
    <row r="391" ht="14.2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</row>
    <row r="392" ht="14.2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</row>
    <row r="393" ht="14.2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</row>
    <row r="394" ht="14.2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</row>
    <row r="395" ht="14.2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</row>
    <row r="396" ht="14.2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</row>
    <row r="397" ht="14.2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</row>
    <row r="398" ht="14.2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</row>
    <row r="399" ht="14.2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</row>
    <row r="400" ht="14.2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</row>
    <row r="401" ht="14.2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</row>
    <row r="402" ht="14.2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</row>
    <row r="403" ht="14.2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</row>
    <row r="404" ht="14.2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</row>
    <row r="405" ht="14.2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</row>
    <row r="406" ht="14.2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</row>
    <row r="407" ht="14.2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</row>
    <row r="408" ht="14.2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</row>
    <row r="409" ht="14.2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</row>
    <row r="410" ht="14.2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</row>
    <row r="411" ht="14.2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</row>
    <row r="412" ht="14.2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</row>
    <row r="413" ht="14.2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</row>
    <row r="414" ht="14.2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</row>
    <row r="415" ht="14.2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</row>
    <row r="416" ht="14.2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</row>
    <row r="417" ht="14.2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</row>
    <row r="418" ht="14.2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</row>
    <row r="419" ht="14.2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</row>
    <row r="420" ht="14.2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</row>
    <row r="421" ht="14.2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</row>
    <row r="422" ht="14.2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</row>
    <row r="423" ht="14.2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</row>
    <row r="424" ht="14.2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</row>
    <row r="425" ht="14.2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</row>
    <row r="426" ht="14.2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</row>
    <row r="427" ht="14.2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</row>
    <row r="428" ht="14.2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</row>
    <row r="429" ht="14.2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</row>
    <row r="430" ht="14.2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</row>
    <row r="431" ht="14.2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</row>
    <row r="432" ht="14.2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</row>
    <row r="433" ht="14.2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</row>
    <row r="434" ht="14.2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</row>
    <row r="435" ht="14.2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</row>
    <row r="436" ht="14.2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</row>
    <row r="437" ht="14.2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</row>
    <row r="438" ht="14.2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</row>
    <row r="439" ht="14.2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</row>
    <row r="440" ht="14.2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</row>
    <row r="441" ht="14.2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</row>
    <row r="442" ht="14.2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</row>
    <row r="443" ht="14.2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</row>
    <row r="444" ht="14.2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</row>
    <row r="445" ht="14.2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</row>
    <row r="446" ht="14.2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</row>
    <row r="447" ht="14.2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</row>
    <row r="448" ht="14.2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</row>
    <row r="449" ht="14.2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</row>
    <row r="450" ht="14.2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</row>
    <row r="451" ht="14.2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</row>
    <row r="452" ht="14.2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</row>
    <row r="453" ht="14.2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</row>
    <row r="454" ht="14.2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</row>
    <row r="455" ht="14.2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</row>
    <row r="456" ht="14.2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</row>
    <row r="457" ht="14.2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</row>
    <row r="458" ht="14.2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</row>
    <row r="459" ht="14.2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</row>
    <row r="460" ht="14.2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</row>
    <row r="461" ht="14.2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</row>
    <row r="462" ht="14.2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</row>
    <row r="463" ht="14.2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</row>
    <row r="464" ht="14.2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</row>
    <row r="465" ht="14.2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</row>
    <row r="466" ht="14.2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</row>
    <row r="467" ht="14.2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</row>
    <row r="468" ht="14.2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</row>
    <row r="469" ht="14.2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</row>
    <row r="470" ht="14.2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</row>
    <row r="471" ht="14.2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</row>
    <row r="472" ht="14.2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</row>
    <row r="473" ht="14.2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</row>
    <row r="474" ht="14.2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</row>
    <row r="475" ht="14.2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</row>
    <row r="476" ht="14.2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</row>
    <row r="477" ht="14.2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</row>
    <row r="478" ht="14.2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</row>
    <row r="479" ht="14.2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</row>
    <row r="480" ht="14.2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</row>
    <row r="481" ht="14.2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</row>
    <row r="482" ht="14.2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</row>
    <row r="483" ht="14.2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</row>
    <row r="484" ht="14.2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</row>
    <row r="485" ht="14.2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</row>
    <row r="486" ht="14.2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</row>
    <row r="487" ht="14.2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</row>
    <row r="488" ht="14.2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</row>
    <row r="489" ht="14.2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</row>
    <row r="490" ht="14.2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</row>
    <row r="491" ht="14.2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</row>
    <row r="492" ht="14.2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</row>
    <row r="493" ht="14.2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</row>
    <row r="494" ht="14.2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</row>
    <row r="495" ht="14.2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</row>
    <row r="496" ht="14.2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</row>
    <row r="497" ht="14.2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</row>
    <row r="498" ht="14.2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</row>
    <row r="499" ht="14.2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</row>
    <row r="500" ht="14.2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</row>
    <row r="501" ht="14.2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</row>
    <row r="502" ht="14.2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</row>
    <row r="503" ht="14.2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</row>
    <row r="504" ht="14.2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</row>
    <row r="505" ht="14.2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</row>
    <row r="506" ht="14.2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</row>
    <row r="507" ht="14.2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</row>
    <row r="508" ht="14.2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</row>
    <row r="509" ht="14.2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</row>
    <row r="510" ht="14.2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</row>
    <row r="511" ht="14.2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</row>
    <row r="512" ht="14.2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</row>
    <row r="513" ht="14.2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</row>
    <row r="514" ht="14.2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</row>
    <row r="515" ht="14.2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</row>
    <row r="516" ht="14.2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</row>
    <row r="517" ht="14.2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</row>
    <row r="518" ht="14.2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</row>
    <row r="519" ht="14.2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</row>
    <row r="520" ht="14.2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</row>
    <row r="521" ht="14.2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</row>
    <row r="522" ht="14.2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</row>
    <row r="523" ht="14.2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</row>
    <row r="524" ht="14.2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</row>
    <row r="525" ht="14.2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</row>
    <row r="526" ht="14.2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</row>
    <row r="527" ht="14.2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</row>
    <row r="528" ht="14.2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</row>
    <row r="529" ht="14.2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</row>
    <row r="530" ht="14.2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</row>
    <row r="531" ht="14.2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</row>
    <row r="532" ht="14.2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</row>
    <row r="533" ht="14.2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</row>
    <row r="534" ht="14.2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</row>
    <row r="535" ht="14.2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</row>
    <row r="536" ht="14.2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</row>
    <row r="537" ht="14.2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</row>
    <row r="538" ht="14.2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</row>
    <row r="539" ht="14.2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</row>
    <row r="540" ht="14.2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</row>
    <row r="541" ht="14.2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</row>
    <row r="542" ht="14.2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</row>
    <row r="543" ht="14.2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</row>
    <row r="544" ht="14.2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</row>
    <row r="545" ht="14.2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</row>
    <row r="546" ht="14.2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</row>
    <row r="547" ht="14.2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</row>
    <row r="548" ht="14.2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</row>
    <row r="549" ht="14.2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</row>
    <row r="550" ht="14.2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</row>
    <row r="551" ht="14.2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</row>
    <row r="552" ht="14.2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</row>
    <row r="553" ht="14.2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</row>
    <row r="554" ht="14.2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</row>
    <row r="555" ht="14.2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</row>
    <row r="556" ht="14.2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</row>
    <row r="557" ht="14.2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</row>
    <row r="558" ht="14.2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</row>
    <row r="559" ht="14.2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</row>
    <row r="560" ht="14.2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</row>
    <row r="561" ht="14.2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</row>
    <row r="562" ht="14.2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</row>
    <row r="563" ht="14.2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</row>
    <row r="564" ht="14.2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</row>
    <row r="565" ht="14.2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</row>
    <row r="566" ht="14.2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</row>
    <row r="567" ht="14.2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</row>
    <row r="568" ht="14.2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</row>
    <row r="569" ht="14.2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</row>
    <row r="570" ht="14.2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</row>
    <row r="571" ht="14.2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</row>
    <row r="572" ht="14.2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</row>
    <row r="573" ht="14.2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</row>
    <row r="574" ht="14.2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</row>
    <row r="575" ht="14.2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</row>
    <row r="576" ht="14.2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</row>
    <row r="577" ht="14.2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</row>
    <row r="578" ht="14.2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</row>
    <row r="579" ht="14.2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</row>
    <row r="580" ht="14.2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</row>
    <row r="581" ht="14.2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</row>
    <row r="582" ht="14.2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</row>
    <row r="583" ht="14.2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</row>
    <row r="584" ht="14.2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</row>
    <row r="585" ht="14.2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</row>
    <row r="586" ht="14.2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</row>
    <row r="587" ht="14.2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</row>
    <row r="588" ht="14.2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</row>
    <row r="589" ht="14.2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</row>
    <row r="590" ht="14.2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</row>
    <row r="591" ht="14.2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</row>
    <row r="592" ht="14.2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</row>
    <row r="593" ht="14.2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</row>
    <row r="594" ht="14.2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</row>
    <row r="595" ht="14.2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</row>
    <row r="596" ht="14.2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</row>
    <row r="597" ht="14.2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</row>
    <row r="598" ht="14.2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</row>
    <row r="599" ht="14.2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</row>
    <row r="600" ht="14.2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</row>
    <row r="601" ht="14.2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</row>
    <row r="602" ht="14.2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</row>
    <row r="603" ht="14.2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</row>
    <row r="604" ht="14.2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</row>
    <row r="605" ht="14.2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</row>
    <row r="606" ht="14.2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</row>
    <row r="607" ht="14.2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</row>
    <row r="608" ht="14.2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</row>
    <row r="609" ht="14.2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</row>
    <row r="610" ht="14.2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</row>
    <row r="611" ht="14.2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</row>
    <row r="612" ht="14.2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</row>
    <row r="613" ht="14.2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</row>
    <row r="614" ht="14.2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</row>
    <row r="615" ht="14.2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</row>
    <row r="616" ht="14.2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</row>
    <row r="617" ht="14.2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</row>
    <row r="618" ht="14.2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</row>
    <row r="619" ht="14.2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</row>
    <row r="620" ht="14.2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</row>
    <row r="621" ht="14.2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</row>
    <row r="622" ht="14.2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</row>
    <row r="623" ht="14.2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</row>
    <row r="624" ht="14.2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</row>
    <row r="625" ht="14.2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</row>
    <row r="626" ht="14.2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</row>
    <row r="627" ht="14.2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</row>
    <row r="628" ht="14.2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</row>
    <row r="629" ht="14.2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</row>
    <row r="630" ht="14.2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</row>
    <row r="631" ht="14.2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</row>
    <row r="632" ht="14.2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</row>
    <row r="633" ht="14.2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</row>
    <row r="634" ht="14.2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</row>
    <row r="635" ht="14.2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</row>
    <row r="636" ht="14.2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</row>
    <row r="637" ht="14.2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</row>
    <row r="638" ht="14.2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</row>
    <row r="639" ht="14.2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</row>
    <row r="640" ht="14.2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</row>
    <row r="641" ht="14.2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</row>
    <row r="642" ht="14.2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</row>
    <row r="643" ht="14.2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</row>
    <row r="644" ht="14.2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</row>
    <row r="645" ht="14.2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</row>
    <row r="646" ht="14.2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</row>
    <row r="647" ht="14.2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</row>
    <row r="648" ht="14.2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</row>
    <row r="649" ht="14.2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</row>
    <row r="650" ht="14.2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</row>
    <row r="651" ht="14.2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</row>
    <row r="652" ht="14.2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</row>
    <row r="653" ht="14.2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</row>
    <row r="654" ht="14.2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</row>
    <row r="655" ht="14.2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</row>
    <row r="656" ht="14.2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</row>
    <row r="657" ht="14.2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</row>
    <row r="658" ht="14.2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</row>
    <row r="659" ht="14.2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</row>
    <row r="660" ht="14.2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</row>
    <row r="661" ht="14.2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</row>
    <row r="662" ht="14.2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</row>
    <row r="663" ht="14.2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</row>
    <row r="664" ht="14.2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</row>
    <row r="665" ht="14.2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</row>
    <row r="666" ht="14.2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</row>
    <row r="667" ht="14.2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</row>
    <row r="668" ht="14.2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</row>
    <row r="669" ht="14.2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</row>
    <row r="670" ht="14.2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</row>
    <row r="671" ht="14.2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</row>
    <row r="672" ht="14.2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</row>
    <row r="673" ht="14.2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</row>
    <row r="674" ht="14.2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</row>
    <row r="675" ht="14.2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</row>
    <row r="676" ht="14.2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</row>
    <row r="677" ht="14.2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</row>
    <row r="678" ht="14.2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</row>
    <row r="679" ht="14.2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</row>
    <row r="680" ht="14.2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</row>
    <row r="681" ht="14.2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</row>
    <row r="682" ht="14.2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</row>
    <row r="683" ht="14.2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</row>
    <row r="684" ht="14.2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</row>
    <row r="685" ht="14.2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</row>
    <row r="686" ht="14.2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</row>
    <row r="687" ht="14.2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</row>
    <row r="688" ht="14.2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</row>
    <row r="689" ht="14.2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</row>
    <row r="690" ht="14.2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</row>
    <row r="691" ht="14.2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</row>
    <row r="692" ht="14.2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</row>
    <row r="693" ht="14.2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</row>
    <row r="694" ht="14.2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</row>
    <row r="695" ht="14.2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</row>
    <row r="696" ht="14.2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</row>
    <row r="697" ht="14.2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</row>
    <row r="698" ht="14.2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</row>
    <row r="699" ht="14.2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</row>
    <row r="700" ht="14.2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</row>
    <row r="701" ht="14.2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</row>
    <row r="702" ht="14.2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</row>
    <row r="703" ht="14.2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</row>
    <row r="704" ht="14.2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</row>
    <row r="705" ht="14.2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</row>
    <row r="706" ht="14.2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</row>
    <row r="707" ht="14.2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</row>
    <row r="708" ht="14.2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</row>
    <row r="709" ht="14.2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</row>
    <row r="710" ht="14.2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</row>
    <row r="711" ht="14.2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</row>
    <row r="712" ht="14.2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</row>
    <row r="713" ht="14.2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</row>
    <row r="714" ht="14.2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</row>
    <row r="715" ht="14.2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</row>
    <row r="716" ht="14.2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</row>
    <row r="717" ht="14.2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</row>
    <row r="718" ht="14.2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</row>
    <row r="719" ht="14.2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</row>
    <row r="720" ht="14.2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</row>
    <row r="721" ht="14.2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</row>
    <row r="722" ht="14.2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</row>
    <row r="723" ht="14.2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</row>
    <row r="724" ht="14.2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</row>
    <row r="725" ht="14.2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</row>
    <row r="726" ht="14.2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</row>
    <row r="727" ht="14.2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</row>
    <row r="728" ht="14.2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</row>
    <row r="729" ht="14.2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</row>
    <row r="730" ht="14.2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</row>
    <row r="731" ht="14.2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</row>
    <row r="732" ht="14.2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</row>
    <row r="733" ht="14.2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</row>
    <row r="734" ht="14.2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</row>
    <row r="735" ht="14.2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</row>
    <row r="736" ht="14.2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</row>
    <row r="737" ht="14.2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</row>
    <row r="738" ht="14.2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</row>
    <row r="739" ht="14.2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</row>
    <row r="740" ht="14.2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</row>
    <row r="741" ht="14.2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</row>
    <row r="742" ht="14.2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</row>
    <row r="743" ht="14.2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</row>
    <row r="744" ht="14.2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</row>
    <row r="745" ht="14.2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</row>
    <row r="746" ht="14.2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</row>
    <row r="747" ht="14.2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</row>
    <row r="748" ht="14.2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</row>
    <row r="749" ht="14.2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</row>
    <row r="750" ht="14.2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</row>
    <row r="751" ht="14.2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</row>
    <row r="752" ht="14.2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</row>
    <row r="753" ht="14.2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</row>
    <row r="754" ht="14.2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</row>
    <row r="755" ht="14.2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</row>
    <row r="756" ht="14.2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</row>
    <row r="757" ht="14.2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</row>
    <row r="758" ht="14.2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</row>
    <row r="759" ht="14.2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</row>
    <row r="760" ht="14.2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</row>
    <row r="761" ht="14.2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</row>
    <row r="762" ht="14.2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</row>
    <row r="763" ht="14.2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</row>
    <row r="764" ht="14.2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</row>
    <row r="765" ht="14.2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</row>
    <row r="766" ht="14.2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</row>
    <row r="767" ht="14.2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</row>
    <row r="768" ht="14.2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</row>
    <row r="769" ht="14.2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</row>
    <row r="770" ht="14.2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</row>
    <row r="771" ht="14.2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</row>
    <row r="772" ht="14.2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</row>
    <row r="773" ht="14.2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</row>
    <row r="774" ht="14.2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</row>
    <row r="775" ht="14.2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</row>
    <row r="776" ht="14.2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</row>
    <row r="777" ht="14.2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</row>
    <row r="778" ht="14.2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</row>
    <row r="779" ht="14.2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</row>
    <row r="780" ht="14.2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</row>
    <row r="781" ht="14.2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</row>
    <row r="782" ht="14.2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</row>
    <row r="783" ht="14.2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</row>
    <row r="784" ht="14.2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</row>
    <row r="785" ht="14.2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</row>
    <row r="786" ht="14.2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</row>
    <row r="787" ht="14.2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</row>
    <row r="788" ht="14.2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</row>
    <row r="789" ht="14.2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</row>
    <row r="790" ht="14.2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</row>
    <row r="791" ht="14.2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</row>
    <row r="792" ht="14.2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</row>
    <row r="793" ht="14.2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</row>
    <row r="794" ht="14.2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</row>
    <row r="795" ht="14.2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</row>
    <row r="796" ht="14.2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</row>
    <row r="797" ht="14.2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</row>
    <row r="798" ht="14.2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</row>
    <row r="799" ht="14.2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</row>
    <row r="800" ht="14.2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</row>
    <row r="801" ht="14.2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</row>
    <row r="802" ht="14.2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</row>
    <row r="803" ht="14.2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</row>
    <row r="804" ht="14.2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</row>
    <row r="805" ht="14.2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</row>
    <row r="806" ht="14.2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</row>
    <row r="807" ht="14.2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</row>
    <row r="808" ht="14.2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</row>
    <row r="809" ht="14.2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</row>
    <row r="810" ht="14.2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</row>
    <row r="811" ht="14.2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</row>
    <row r="812" ht="14.2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</row>
    <row r="813" ht="14.2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</row>
    <row r="814" ht="14.2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</row>
    <row r="815" ht="14.2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</row>
    <row r="816" ht="14.2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</row>
    <row r="817" ht="14.2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</row>
    <row r="818" ht="14.2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</row>
    <row r="819" ht="14.2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</row>
    <row r="820" ht="14.2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</row>
    <row r="821" ht="14.2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</row>
    <row r="822" ht="14.2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</row>
    <row r="823" ht="14.2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</row>
    <row r="824" ht="14.2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</row>
    <row r="825" ht="14.2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</row>
    <row r="826" ht="14.2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</row>
    <row r="827" ht="14.2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</row>
    <row r="828" ht="14.2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</row>
    <row r="829" ht="14.2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</row>
    <row r="830" ht="14.2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</row>
    <row r="831" ht="14.2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</row>
    <row r="832" ht="14.2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</row>
    <row r="833" ht="14.2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</row>
    <row r="834" ht="14.2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</row>
    <row r="835" ht="14.2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</row>
    <row r="836" ht="14.2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</row>
    <row r="837" ht="14.2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</row>
    <row r="838" ht="14.2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</row>
    <row r="839" ht="14.2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</row>
    <row r="840" ht="14.2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</row>
    <row r="841" ht="14.2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</row>
    <row r="842" ht="14.2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</row>
    <row r="843" ht="14.2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</row>
    <row r="844" ht="14.2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</row>
    <row r="845" ht="14.2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</row>
    <row r="846" ht="14.2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</row>
    <row r="847" ht="14.2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</row>
    <row r="848" ht="14.2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</row>
    <row r="849" ht="14.2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</row>
    <row r="850" ht="14.2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</row>
    <row r="851" ht="14.2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</row>
    <row r="852" ht="14.2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</row>
    <row r="853" ht="14.2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</row>
    <row r="854" ht="14.2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</row>
    <row r="855" ht="14.2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</row>
    <row r="856" ht="14.2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</row>
    <row r="857" ht="14.2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</row>
    <row r="858" ht="14.2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</row>
    <row r="859" ht="14.2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</row>
    <row r="860" ht="14.2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</row>
    <row r="861" ht="14.2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</row>
    <row r="862" ht="14.2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</row>
    <row r="863" ht="14.2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</row>
    <row r="864" ht="14.2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</row>
    <row r="865" ht="14.2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</row>
    <row r="866" ht="14.2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</row>
    <row r="867" ht="14.2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</row>
    <row r="868" ht="14.2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</row>
    <row r="869" ht="14.2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</row>
    <row r="870" ht="14.2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</row>
    <row r="871" ht="14.2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</row>
    <row r="872" ht="14.2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</row>
    <row r="873" ht="14.2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</row>
    <row r="874" ht="14.2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</row>
    <row r="875" ht="14.2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</row>
    <row r="876" ht="14.2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</row>
    <row r="877" ht="14.2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</row>
    <row r="878" ht="14.2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</row>
    <row r="879" ht="14.2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</row>
    <row r="880" ht="14.2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</row>
    <row r="881" ht="14.2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</row>
    <row r="882" ht="14.2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</row>
    <row r="883" ht="14.2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</row>
    <row r="884" ht="14.2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</row>
    <row r="885" ht="14.2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</row>
    <row r="886" ht="14.2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</row>
    <row r="887" ht="14.2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</row>
    <row r="888" ht="14.2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</row>
    <row r="889" ht="14.2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</row>
    <row r="890" ht="14.2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</row>
    <row r="891" ht="14.2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</row>
    <row r="892" ht="14.2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</row>
    <row r="893" ht="14.2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</row>
    <row r="894" ht="14.2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</row>
    <row r="895" ht="14.2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</row>
    <row r="896" ht="14.2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</row>
    <row r="897" ht="14.2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</row>
    <row r="898" ht="14.2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</row>
    <row r="899" ht="14.2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</row>
    <row r="900" ht="14.2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</row>
    <row r="901" ht="14.2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</row>
    <row r="902" ht="14.2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</row>
    <row r="903" ht="14.2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</row>
    <row r="904" ht="14.2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</row>
    <row r="905" ht="14.2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</row>
    <row r="906" ht="14.2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</row>
    <row r="907" ht="14.2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</row>
    <row r="908" ht="14.2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</row>
    <row r="909" ht="14.2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</row>
    <row r="910" ht="14.2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</row>
    <row r="911" ht="14.2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</row>
    <row r="912" ht="14.2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</row>
    <row r="913" ht="14.2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</row>
    <row r="914" ht="14.2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</row>
    <row r="915" ht="14.2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</row>
    <row r="916" ht="14.2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</row>
    <row r="917" ht="14.2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</row>
    <row r="918" ht="14.2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</row>
    <row r="919" ht="14.2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</row>
    <row r="920" ht="14.2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</row>
    <row r="921" ht="14.2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</row>
    <row r="922" ht="14.2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</row>
    <row r="923" ht="14.2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</row>
    <row r="924" ht="14.2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</row>
    <row r="925" ht="14.2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</row>
    <row r="926" ht="14.2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</row>
    <row r="927" ht="14.2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</row>
    <row r="928" ht="14.2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</row>
    <row r="929" ht="14.2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</row>
    <row r="930" ht="14.2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</row>
    <row r="931" ht="14.2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</row>
    <row r="932" ht="14.2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</row>
    <row r="933" ht="14.2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</row>
    <row r="934" ht="14.2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</row>
    <row r="935" ht="14.2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</row>
    <row r="936" ht="14.2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</row>
    <row r="937" ht="14.2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</row>
    <row r="938" ht="14.2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</row>
    <row r="939" ht="14.2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</row>
    <row r="940" ht="14.2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</row>
    <row r="941" ht="14.2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</row>
    <row r="942" ht="14.2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</row>
    <row r="943" ht="14.2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</row>
    <row r="944" ht="14.2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</row>
    <row r="945" ht="14.2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</row>
    <row r="946" ht="14.2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</row>
    <row r="947" ht="14.2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</row>
    <row r="948" ht="14.2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</row>
    <row r="949" ht="14.2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</row>
    <row r="950" ht="14.2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</row>
    <row r="951" ht="14.2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</row>
    <row r="952" ht="14.2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</row>
    <row r="953" ht="14.2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</row>
    <row r="954" ht="14.2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</row>
    <row r="955" ht="14.2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</row>
    <row r="956" ht="14.2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</row>
    <row r="957" ht="14.2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</row>
    <row r="958" ht="14.2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</row>
    <row r="959" ht="14.2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</row>
    <row r="960" ht="14.2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</row>
    <row r="961" ht="14.2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</row>
    <row r="962" ht="14.2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</row>
    <row r="963" ht="14.2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</row>
    <row r="964" ht="14.2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</row>
    <row r="965" ht="14.2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</row>
    <row r="966" ht="14.2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</row>
    <row r="967" ht="14.2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</row>
    <row r="968" ht="14.2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</row>
    <row r="969" ht="14.2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</row>
    <row r="970" ht="14.2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</row>
    <row r="971" ht="14.2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</row>
    <row r="972" ht="14.2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</row>
    <row r="973" ht="14.2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</row>
    <row r="974" ht="14.2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</row>
    <row r="975" ht="14.2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</row>
    <row r="976" ht="14.2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</row>
    <row r="977" ht="14.2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</row>
    <row r="978" ht="14.2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</row>
    <row r="979" ht="14.2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</row>
    <row r="980" ht="14.2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</row>
    <row r="981" ht="14.2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</row>
    <row r="982" ht="14.2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</row>
    <row r="983" ht="14.2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</row>
    <row r="984" ht="14.2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</row>
    <row r="985" ht="14.2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</row>
    <row r="986" ht="14.2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</row>
    <row r="987" ht="14.2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</row>
    <row r="988" ht="14.2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</row>
    <row r="989" ht="14.2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</row>
    <row r="990" ht="14.2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</row>
    <row r="991" ht="14.2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</row>
    <row r="992" ht="14.2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</row>
    <row r="993" ht="14.2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</row>
    <row r="994" ht="14.2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</row>
    <row r="995" ht="14.2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</row>
    <row r="996" ht="14.2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</row>
    <row r="997" ht="14.2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</row>
    <row r="998" ht="14.2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</row>
    <row r="999" ht="14.2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</row>
    <row r="1000" ht="14.2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</row>
  </sheetData>
  <mergeCells count="2">
    <mergeCell ref="B2:C2"/>
    <mergeCell ref="E2:G2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2.71"/>
    <col customWidth="1" min="2" max="2" width="25.71"/>
    <col customWidth="1" min="3" max="3" width="45.71"/>
    <col customWidth="1" min="4" max="5" width="11.29"/>
    <col customWidth="1" min="6" max="6" width="10.71"/>
    <col customWidth="1" min="7" max="17" width="9.29"/>
  </cols>
  <sheetData>
    <row r="1" ht="14.2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ht="14.25" customHeight="1">
      <c r="A2" s="39"/>
      <c r="B2" s="51" t="str">
        <f>Orcado!B2</f>
        <v>Identificação do Projeto</v>
      </c>
      <c r="C2" s="28"/>
      <c r="D2" s="52"/>
      <c r="E2" s="51" t="s">
        <v>42</v>
      </c>
      <c r="F2" s="27"/>
      <c r="G2" s="28"/>
      <c r="H2" s="53"/>
      <c r="I2" s="39"/>
      <c r="J2" s="39"/>
      <c r="K2" s="39"/>
      <c r="L2" s="39"/>
      <c r="M2" s="39"/>
      <c r="N2" s="39"/>
      <c r="O2" s="39"/>
      <c r="P2" s="39"/>
      <c r="Q2" s="39"/>
    </row>
    <row r="3" ht="14.25" customHeight="1">
      <c r="A3" s="39"/>
      <c r="B3" s="54" t="s">
        <v>1</v>
      </c>
      <c r="C3" s="55" t="str">
        <f>Param!C17</f>
        <v>ChatBot para Reserva de Salas</v>
      </c>
      <c r="D3" s="52"/>
      <c r="E3" s="56">
        <f>Orcado!E3</f>
        <v>45208</v>
      </c>
      <c r="F3" s="56">
        <f>Orcado!F3</f>
        <v>45239</v>
      </c>
      <c r="G3" s="56">
        <f>Orcado!G3</f>
        <v>45269</v>
      </c>
      <c r="H3" s="53" t="s">
        <v>43</v>
      </c>
      <c r="I3" s="39"/>
      <c r="J3" s="39"/>
      <c r="K3" s="39"/>
      <c r="L3" s="39"/>
      <c r="M3" s="39"/>
      <c r="N3" s="39"/>
      <c r="O3" s="39"/>
      <c r="P3" s="39"/>
      <c r="Q3" s="39"/>
    </row>
    <row r="4" ht="14.25" customHeight="1">
      <c r="A4" s="39"/>
      <c r="B4" s="54" t="s">
        <v>24</v>
      </c>
      <c r="C4" s="55" t="str">
        <f>Param!C19</f>
        <v>Amanda Drielly</v>
      </c>
      <c r="D4" s="58">
        <v>0.0</v>
      </c>
      <c r="E4" s="59">
        <v>10.0</v>
      </c>
      <c r="F4" s="58">
        <f t="shared" ref="F4:G4" si="1">E4+1</f>
        <v>11</v>
      </c>
      <c r="G4" s="58">
        <f t="shared" si="1"/>
        <v>12</v>
      </c>
      <c r="H4" s="53"/>
      <c r="I4" s="39"/>
      <c r="J4" s="39"/>
      <c r="K4" s="39"/>
      <c r="L4" s="39"/>
      <c r="M4" s="39"/>
      <c r="N4" s="39"/>
      <c r="O4" s="39"/>
      <c r="P4" s="39"/>
      <c r="Q4" s="39"/>
    </row>
    <row r="5" ht="14.25" customHeight="1">
      <c r="A5" s="39"/>
      <c r="B5" s="40" t="s">
        <v>44</v>
      </c>
      <c r="C5" s="39"/>
      <c r="D5" s="60">
        <f t="shared" ref="D5:G5" si="2">SUM(D19:D32)+D9+D11+D13+D15+D17</f>
        <v>157</v>
      </c>
      <c r="E5" s="60">
        <f t="shared" si="2"/>
        <v>1250</v>
      </c>
      <c r="F5" s="60">
        <f t="shared" si="2"/>
        <v>1250</v>
      </c>
      <c r="G5" s="60">
        <f t="shared" si="2"/>
        <v>1250</v>
      </c>
      <c r="H5" s="61">
        <f>SUM(D5:G5)</f>
        <v>3907</v>
      </c>
      <c r="I5" s="39"/>
      <c r="J5" s="39"/>
      <c r="K5" s="39"/>
      <c r="L5" s="39"/>
      <c r="M5" s="39"/>
      <c r="N5" s="39"/>
      <c r="O5" s="39"/>
      <c r="P5" s="39"/>
      <c r="Q5" s="39"/>
    </row>
    <row r="6" ht="14.25" customHeight="1">
      <c r="A6" s="39"/>
      <c r="B6" s="40" t="s">
        <v>45</v>
      </c>
      <c r="C6" s="39"/>
      <c r="D6" s="60">
        <f>D5</f>
        <v>157</v>
      </c>
      <c r="E6" s="60">
        <f t="shared" ref="E6:G6" si="3">D6+E5</f>
        <v>1407</v>
      </c>
      <c r="F6" s="60">
        <f t="shared" si="3"/>
        <v>2657</v>
      </c>
      <c r="G6" s="60">
        <f t="shared" si="3"/>
        <v>3907</v>
      </c>
      <c r="H6" s="39"/>
      <c r="I6" s="39"/>
      <c r="J6" s="39"/>
      <c r="K6" s="39"/>
      <c r="L6" s="39"/>
      <c r="M6" s="39"/>
      <c r="N6" s="39"/>
      <c r="O6" s="39"/>
      <c r="P6" s="39"/>
      <c r="Q6" s="39"/>
    </row>
    <row r="7" ht="14.25" customHeight="1">
      <c r="A7" s="39"/>
      <c r="B7" s="54" t="s">
        <v>6</v>
      </c>
      <c r="C7" s="40" t="s">
        <v>46</v>
      </c>
      <c r="D7" s="40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ht="14.25" customHeight="1">
      <c r="A8" s="39"/>
      <c r="B8" s="54" t="s">
        <v>47</v>
      </c>
      <c r="C8" s="62"/>
      <c r="D8" s="86"/>
      <c r="E8" s="86"/>
      <c r="F8" s="86"/>
      <c r="G8" s="86"/>
      <c r="H8" s="66"/>
      <c r="I8" s="39"/>
      <c r="J8" s="39"/>
      <c r="K8" s="39"/>
      <c r="L8" s="39"/>
      <c r="M8" s="39"/>
      <c r="N8" s="39"/>
      <c r="O8" s="39"/>
      <c r="P8" s="39"/>
      <c r="Q8" s="39"/>
    </row>
    <row r="9" ht="14.25" customHeight="1">
      <c r="A9" s="39"/>
      <c r="B9" s="67" t="str">
        <f>Orcado!B9</f>
        <v>Gasto</v>
      </c>
      <c r="C9" s="68"/>
      <c r="D9" s="69"/>
      <c r="E9" s="70">
        <v>200.0</v>
      </c>
      <c r="F9" s="69">
        <f t="shared" ref="F9:G9" si="4">E9*(1+F8)</f>
        <v>200</v>
      </c>
      <c r="G9" s="69">
        <f t="shared" si="4"/>
        <v>200</v>
      </c>
      <c r="H9" s="72">
        <f>SUM(D9:G9)</f>
        <v>600</v>
      </c>
      <c r="I9" s="39"/>
      <c r="J9" s="39"/>
      <c r="K9" s="39"/>
      <c r="L9" s="39"/>
      <c r="M9" s="39"/>
      <c r="N9" s="39"/>
      <c r="O9" s="39"/>
      <c r="P9" s="39"/>
      <c r="Q9" s="39"/>
    </row>
    <row r="10" ht="14.25" customHeight="1">
      <c r="A10" s="39"/>
      <c r="B10" s="73"/>
      <c r="C10" s="62"/>
      <c r="D10" s="86"/>
      <c r="E10" s="86"/>
      <c r="F10" s="86"/>
      <c r="G10" s="86"/>
      <c r="H10" s="66"/>
      <c r="I10" s="39"/>
      <c r="J10" s="39"/>
      <c r="K10" s="39"/>
      <c r="L10" s="39"/>
      <c r="M10" s="39"/>
      <c r="N10" s="39"/>
      <c r="O10" s="39"/>
      <c r="P10" s="39"/>
      <c r="Q10" s="39"/>
    </row>
    <row r="11" ht="14.25" customHeight="1">
      <c r="A11" s="39"/>
      <c r="B11" s="67" t="str">
        <f>Orcado!B11</f>
        <v>Gasto</v>
      </c>
      <c r="C11" s="68"/>
      <c r="D11" s="69"/>
      <c r="E11" s="87">
        <v>200.0</v>
      </c>
      <c r="F11" s="69">
        <f t="shared" ref="F11:G11" si="5">E11*(1+F10)</f>
        <v>200</v>
      </c>
      <c r="G11" s="69">
        <f t="shared" si="5"/>
        <v>200</v>
      </c>
      <c r="H11" s="72">
        <f>SUM(D11:G11)</f>
        <v>600</v>
      </c>
      <c r="I11" s="39"/>
      <c r="J11" s="39"/>
      <c r="K11" s="39"/>
      <c r="L11" s="39"/>
      <c r="M11" s="39"/>
      <c r="N11" s="39"/>
      <c r="O11" s="39"/>
      <c r="P11" s="39"/>
      <c r="Q11" s="39"/>
    </row>
    <row r="12" ht="14.25" customHeight="1">
      <c r="A12" s="39"/>
      <c r="B12" s="73"/>
      <c r="C12" s="62"/>
      <c r="D12" s="86"/>
      <c r="E12" s="86"/>
      <c r="F12" s="86"/>
      <c r="G12" s="86"/>
      <c r="H12" s="66"/>
      <c r="I12" s="39"/>
      <c r="J12" s="39"/>
      <c r="K12" s="39"/>
      <c r="L12" s="39"/>
      <c r="M12" s="39"/>
      <c r="N12" s="39"/>
      <c r="O12" s="39"/>
      <c r="P12" s="39"/>
      <c r="Q12" s="39"/>
    </row>
    <row r="13" ht="14.25" customHeight="1">
      <c r="A13" s="39"/>
      <c r="B13" s="67" t="str">
        <f>Orcado!B13</f>
        <v>Gasto</v>
      </c>
      <c r="C13" s="68"/>
      <c r="D13" s="69"/>
      <c r="E13" s="70">
        <v>200.0</v>
      </c>
      <c r="F13" s="69">
        <f t="shared" ref="F13:G13" si="6">E13*(1+F12)</f>
        <v>200</v>
      </c>
      <c r="G13" s="69">
        <f t="shared" si="6"/>
        <v>200</v>
      </c>
      <c r="H13" s="72">
        <f>SUM(D13:G13)</f>
        <v>600</v>
      </c>
      <c r="I13" s="39"/>
      <c r="J13" s="39"/>
      <c r="K13" s="39"/>
      <c r="L13" s="39"/>
      <c r="M13" s="39"/>
      <c r="N13" s="39"/>
      <c r="O13" s="39"/>
      <c r="P13" s="39"/>
      <c r="Q13" s="39"/>
    </row>
    <row r="14" ht="14.25" customHeight="1">
      <c r="A14" s="39"/>
      <c r="B14" s="73"/>
      <c r="C14" s="62"/>
      <c r="D14" s="86"/>
      <c r="E14" s="86"/>
      <c r="F14" s="86"/>
      <c r="G14" s="86"/>
      <c r="H14" s="66"/>
      <c r="I14" s="39"/>
      <c r="J14" s="39"/>
      <c r="K14" s="39"/>
      <c r="L14" s="39"/>
      <c r="M14" s="39"/>
      <c r="N14" s="39"/>
      <c r="O14" s="39"/>
      <c r="P14" s="39"/>
      <c r="Q14" s="39"/>
    </row>
    <row r="15" ht="14.25" customHeight="1">
      <c r="A15" s="39"/>
      <c r="B15" s="67" t="str">
        <f>Orcado!B15</f>
        <v>Gasto</v>
      </c>
      <c r="C15" s="68"/>
      <c r="D15" s="69"/>
      <c r="E15" s="70">
        <v>200.0</v>
      </c>
      <c r="F15" s="69">
        <f t="shared" ref="F15:G15" si="7">E15*(1+F14)</f>
        <v>200</v>
      </c>
      <c r="G15" s="69">
        <f t="shared" si="7"/>
        <v>200</v>
      </c>
      <c r="H15" s="72">
        <f>SUM(D15:G15)</f>
        <v>600</v>
      </c>
      <c r="I15" s="39"/>
      <c r="J15" s="39"/>
      <c r="K15" s="39"/>
      <c r="L15" s="39"/>
      <c r="M15" s="39"/>
      <c r="N15" s="39"/>
      <c r="O15" s="39"/>
      <c r="P15" s="39"/>
      <c r="Q15" s="39"/>
    </row>
    <row r="16" ht="14.25" customHeight="1">
      <c r="A16" s="39"/>
      <c r="B16" s="73"/>
      <c r="C16" s="62"/>
      <c r="D16" s="86"/>
      <c r="E16" s="86"/>
      <c r="F16" s="86"/>
      <c r="G16" s="86"/>
      <c r="H16" s="66"/>
      <c r="I16" s="39"/>
      <c r="J16" s="39"/>
      <c r="K16" s="39"/>
      <c r="L16" s="39"/>
      <c r="M16" s="39"/>
      <c r="N16" s="39"/>
      <c r="O16" s="39"/>
      <c r="P16" s="39"/>
      <c r="Q16" s="39"/>
    </row>
    <row r="17" ht="14.25" customHeight="1">
      <c r="A17" s="39"/>
      <c r="B17" s="67" t="str">
        <f>Orcado!B17</f>
        <v>Gasto</v>
      </c>
      <c r="C17" s="68"/>
      <c r="D17" s="69"/>
      <c r="E17" s="70">
        <v>200.0</v>
      </c>
      <c r="F17" s="69">
        <f t="shared" ref="F17:G17" si="8">E17*(1+F16)</f>
        <v>200</v>
      </c>
      <c r="G17" s="69">
        <f t="shared" si="8"/>
        <v>200</v>
      </c>
      <c r="H17" s="72">
        <f>SUM(D17:G17)</f>
        <v>600</v>
      </c>
      <c r="I17" s="39"/>
      <c r="J17" s="39"/>
      <c r="K17" s="39"/>
      <c r="L17" s="39"/>
      <c r="M17" s="39"/>
      <c r="N17" s="39"/>
      <c r="O17" s="39"/>
      <c r="P17" s="39"/>
      <c r="Q17" s="39"/>
    </row>
    <row r="18" ht="14.25" customHeight="1">
      <c r="A18" s="39"/>
      <c r="B18" s="54" t="s">
        <v>51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ht="14.25" customHeight="1">
      <c r="A19" s="39"/>
      <c r="B19" s="39" t="str">
        <f>Orcado!B19</f>
        <v>Custo de Implementação</v>
      </c>
      <c r="C19" s="39"/>
      <c r="D19" s="88">
        <v>100.0</v>
      </c>
      <c r="E19" s="88">
        <v>200.0</v>
      </c>
      <c r="F19" s="89">
        <f t="shared" ref="F19:G19" si="9">E19</f>
        <v>200</v>
      </c>
      <c r="G19" s="89">
        <f t="shared" si="9"/>
        <v>200</v>
      </c>
      <c r="H19" s="61">
        <f t="shared" ref="H19:H32" si="11">SUM(D19:G19)</f>
        <v>700</v>
      </c>
      <c r="I19" s="39"/>
      <c r="J19" s="39"/>
      <c r="K19" s="39"/>
      <c r="L19" s="39"/>
      <c r="M19" s="39"/>
      <c r="N19" s="39"/>
      <c r="O19" s="39"/>
      <c r="P19" s="39"/>
      <c r="Q19" s="39"/>
    </row>
    <row r="20" ht="14.25" customHeight="1">
      <c r="A20" s="39"/>
      <c r="B20" s="39" t="str">
        <f>Orcado!B20</f>
        <v>Custo da Operação</v>
      </c>
      <c r="C20" s="39"/>
      <c r="D20" s="88">
        <v>57.0</v>
      </c>
      <c r="E20" s="88">
        <v>50.0</v>
      </c>
      <c r="F20" s="89">
        <f t="shared" ref="F20:G20" si="10">E20</f>
        <v>50</v>
      </c>
      <c r="G20" s="89">
        <f t="shared" si="10"/>
        <v>50</v>
      </c>
      <c r="H20" s="61">
        <f t="shared" si="11"/>
        <v>207</v>
      </c>
      <c r="I20" s="39"/>
      <c r="J20" s="39"/>
      <c r="K20" s="39"/>
      <c r="L20" s="39"/>
      <c r="M20" s="39"/>
      <c r="N20" s="39"/>
      <c r="O20" s="39"/>
      <c r="P20" s="39"/>
      <c r="Q20" s="39"/>
    </row>
    <row r="21" ht="14.25" customHeight="1">
      <c r="A21" s="39"/>
      <c r="B21" s="39" t="str">
        <f>Orcado!B21</f>
        <v>Custos de Treinamento</v>
      </c>
      <c r="C21" s="39"/>
      <c r="D21" s="90"/>
      <c r="E21" s="90"/>
      <c r="F21" s="89" t="str">
        <f t="shared" ref="F21:G21" si="12">E21</f>
        <v/>
      </c>
      <c r="G21" s="89" t="str">
        <f t="shared" si="12"/>
        <v/>
      </c>
      <c r="H21" s="61">
        <f t="shared" si="11"/>
        <v>0</v>
      </c>
      <c r="I21" s="39"/>
      <c r="J21" s="39"/>
      <c r="K21" s="39"/>
      <c r="L21" s="39"/>
      <c r="M21" s="39"/>
      <c r="N21" s="39"/>
      <c r="O21" s="39"/>
      <c r="P21" s="39"/>
      <c r="Q21" s="39"/>
    </row>
    <row r="22" ht="14.25" customHeight="1">
      <c r="A22" s="39"/>
      <c r="B22" s="77" t="str">
        <f>Orcado!B22</f>
        <v>Custo</v>
      </c>
      <c r="C22" s="78"/>
      <c r="D22" s="90"/>
      <c r="E22" s="90"/>
      <c r="F22" s="89" t="str">
        <f t="shared" ref="F22:G22" si="13">E22</f>
        <v/>
      </c>
      <c r="G22" s="89" t="str">
        <f t="shared" si="13"/>
        <v/>
      </c>
      <c r="H22" s="61">
        <f t="shared" si="11"/>
        <v>0</v>
      </c>
      <c r="I22" s="39"/>
      <c r="J22" s="39"/>
      <c r="K22" s="39"/>
      <c r="L22" s="39"/>
      <c r="M22" s="39"/>
      <c r="N22" s="39"/>
      <c r="O22" s="39"/>
      <c r="P22" s="39"/>
      <c r="Q22" s="39"/>
    </row>
    <row r="23" ht="14.25" customHeight="1">
      <c r="A23" s="39"/>
      <c r="B23" s="77" t="str">
        <f>Orcado!B23</f>
        <v>Custo</v>
      </c>
      <c r="C23" s="78"/>
      <c r="D23" s="90"/>
      <c r="E23" s="90"/>
      <c r="F23" s="89" t="str">
        <f t="shared" ref="F23:G23" si="14">E23</f>
        <v/>
      </c>
      <c r="G23" s="89" t="str">
        <f t="shared" si="14"/>
        <v/>
      </c>
      <c r="H23" s="61">
        <f t="shared" si="11"/>
        <v>0</v>
      </c>
      <c r="I23" s="39"/>
      <c r="J23" s="39"/>
      <c r="K23" s="39"/>
      <c r="L23" s="39"/>
      <c r="M23" s="39"/>
      <c r="N23" s="39"/>
      <c r="O23" s="39"/>
      <c r="P23" s="39"/>
      <c r="Q23" s="39"/>
    </row>
    <row r="24" ht="14.25" customHeight="1">
      <c r="A24" s="39"/>
      <c r="B24" s="77" t="str">
        <f>Orcado!B24</f>
        <v>Custo</v>
      </c>
      <c r="C24" s="78"/>
      <c r="D24" s="90"/>
      <c r="E24" s="90"/>
      <c r="F24" s="89" t="str">
        <f t="shared" ref="F24:G24" si="15">E24</f>
        <v/>
      </c>
      <c r="G24" s="89" t="str">
        <f t="shared" si="15"/>
        <v/>
      </c>
      <c r="H24" s="61">
        <f t="shared" si="11"/>
        <v>0</v>
      </c>
      <c r="I24" s="39"/>
      <c r="J24" s="39"/>
      <c r="K24" s="39"/>
      <c r="L24" s="39"/>
      <c r="M24" s="39"/>
      <c r="N24" s="39"/>
      <c r="O24" s="39"/>
      <c r="P24" s="39"/>
      <c r="Q24" s="39"/>
    </row>
    <row r="25" ht="14.25" customHeight="1">
      <c r="A25" s="39"/>
      <c r="B25" s="77" t="str">
        <f>Orcado!B25</f>
        <v>Custo</v>
      </c>
      <c r="C25" s="78"/>
      <c r="D25" s="90"/>
      <c r="E25" s="90"/>
      <c r="F25" s="89" t="str">
        <f t="shared" ref="F25:G25" si="16">E25</f>
        <v/>
      </c>
      <c r="G25" s="89" t="str">
        <f t="shared" si="16"/>
        <v/>
      </c>
      <c r="H25" s="61">
        <f t="shared" si="11"/>
        <v>0</v>
      </c>
      <c r="I25" s="39"/>
      <c r="J25" s="39"/>
      <c r="K25" s="39"/>
      <c r="L25" s="39"/>
      <c r="M25" s="39"/>
      <c r="N25" s="39"/>
      <c r="O25" s="39"/>
      <c r="P25" s="39"/>
      <c r="Q25" s="39"/>
    </row>
    <row r="26" ht="14.25" customHeight="1">
      <c r="A26" s="39"/>
      <c r="B26" s="77" t="str">
        <f>Orcado!B26</f>
        <v>Custo</v>
      </c>
      <c r="C26" s="78"/>
      <c r="D26" s="90"/>
      <c r="E26" s="90"/>
      <c r="F26" s="89" t="str">
        <f t="shared" ref="F26:G26" si="17">E26</f>
        <v/>
      </c>
      <c r="G26" s="89" t="str">
        <f t="shared" si="17"/>
        <v/>
      </c>
      <c r="H26" s="61">
        <f t="shared" si="11"/>
        <v>0</v>
      </c>
      <c r="I26" s="39"/>
      <c r="J26" s="39"/>
      <c r="K26" s="39"/>
      <c r="L26" s="39"/>
      <c r="M26" s="39"/>
      <c r="N26" s="39"/>
      <c r="O26" s="39"/>
      <c r="P26" s="39"/>
      <c r="Q26" s="39"/>
    </row>
    <row r="27" ht="14.25" customHeight="1">
      <c r="A27" s="39"/>
      <c r="B27" s="77" t="str">
        <f>Orcado!B27</f>
        <v>Custo</v>
      </c>
      <c r="C27" s="78"/>
      <c r="D27" s="90"/>
      <c r="E27" s="90"/>
      <c r="F27" s="89" t="str">
        <f t="shared" ref="F27:G27" si="18">E27</f>
        <v/>
      </c>
      <c r="G27" s="89" t="str">
        <f t="shared" si="18"/>
        <v/>
      </c>
      <c r="H27" s="61">
        <f t="shared" si="11"/>
        <v>0</v>
      </c>
      <c r="I27" s="39"/>
      <c r="J27" s="39"/>
      <c r="K27" s="39"/>
      <c r="L27" s="39"/>
      <c r="M27" s="39"/>
      <c r="N27" s="39"/>
      <c r="O27" s="39"/>
      <c r="P27" s="39"/>
      <c r="Q27" s="39"/>
    </row>
    <row r="28" ht="14.25" customHeight="1">
      <c r="A28" s="39"/>
      <c r="B28" s="77" t="str">
        <f>Orcado!B28</f>
        <v>Custo</v>
      </c>
      <c r="C28" s="78"/>
      <c r="D28" s="90"/>
      <c r="E28" s="90"/>
      <c r="F28" s="89" t="str">
        <f t="shared" ref="F28:G28" si="19">E28</f>
        <v/>
      </c>
      <c r="G28" s="89" t="str">
        <f t="shared" si="19"/>
        <v/>
      </c>
      <c r="H28" s="61">
        <f t="shared" si="11"/>
        <v>0</v>
      </c>
      <c r="I28" s="39"/>
      <c r="J28" s="39"/>
      <c r="K28" s="39"/>
      <c r="L28" s="39"/>
      <c r="M28" s="39"/>
      <c r="N28" s="39"/>
      <c r="O28" s="39"/>
      <c r="P28" s="39"/>
      <c r="Q28" s="39"/>
    </row>
    <row r="29" ht="14.25" customHeight="1">
      <c r="A29" s="39"/>
      <c r="B29" s="77" t="str">
        <f>Orcado!B29</f>
        <v>Custo</v>
      </c>
      <c r="C29" s="78"/>
      <c r="D29" s="90"/>
      <c r="E29" s="90"/>
      <c r="F29" s="89" t="str">
        <f t="shared" ref="F29:G29" si="20">E29</f>
        <v/>
      </c>
      <c r="G29" s="89" t="str">
        <f t="shared" si="20"/>
        <v/>
      </c>
      <c r="H29" s="61">
        <f t="shared" si="11"/>
        <v>0</v>
      </c>
      <c r="I29" s="39"/>
      <c r="J29" s="39"/>
      <c r="K29" s="39"/>
      <c r="L29" s="39"/>
      <c r="M29" s="39"/>
      <c r="N29" s="39"/>
      <c r="O29" s="39"/>
      <c r="P29" s="39"/>
      <c r="Q29" s="39"/>
    </row>
    <row r="30" ht="14.25" customHeight="1">
      <c r="A30" s="39"/>
      <c r="B30" s="77" t="str">
        <f>Orcado!B30</f>
        <v>Custo</v>
      </c>
      <c r="C30" s="78"/>
      <c r="D30" s="90"/>
      <c r="E30" s="90"/>
      <c r="F30" s="89" t="str">
        <f t="shared" ref="F30:G30" si="21">E30</f>
        <v/>
      </c>
      <c r="G30" s="89" t="str">
        <f t="shared" si="21"/>
        <v/>
      </c>
      <c r="H30" s="61">
        <f t="shared" si="11"/>
        <v>0</v>
      </c>
      <c r="I30" s="39"/>
      <c r="J30" s="39"/>
      <c r="K30" s="39"/>
      <c r="L30" s="39"/>
      <c r="M30" s="39"/>
      <c r="N30" s="39"/>
      <c r="O30" s="39"/>
      <c r="P30" s="39"/>
      <c r="Q30" s="39"/>
    </row>
    <row r="31" ht="14.25" customHeight="1">
      <c r="A31" s="39"/>
      <c r="B31" s="77" t="str">
        <f>Orcado!B31</f>
        <v>Custo</v>
      </c>
      <c r="C31" s="78"/>
      <c r="D31" s="90"/>
      <c r="E31" s="90"/>
      <c r="F31" s="89" t="str">
        <f t="shared" ref="F31:G31" si="22">E31</f>
        <v/>
      </c>
      <c r="G31" s="89" t="str">
        <f t="shared" si="22"/>
        <v/>
      </c>
      <c r="H31" s="61">
        <f t="shared" si="11"/>
        <v>0</v>
      </c>
      <c r="I31" s="39"/>
      <c r="J31" s="39"/>
      <c r="K31" s="39"/>
      <c r="L31" s="39"/>
      <c r="M31" s="39"/>
      <c r="N31" s="39"/>
      <c r="O31" s="39"/>
      <c r="P31" s="39"/>
      <c r="Q31" s="39"/>
    </row>
    <row r="32" ht="14.25" customHeight="1">
      <c r="A32" s="39"/>
      <c r="B32" s="39" t="str">
        <f>Orcado!B32</f>
        <v>Outros custos</v>
      </c>
      <c r="C32" s="39"/>
      <c r="D32" s="90"/>
      <c r="E32" s="90"/>
      <c r="F32" s="89" t="str">
        <f t="shared" ref="F32:G32" si="23">E32</f>
        <v/>
      </c>
      <c r="G32" s="89" t="str">
        <f t="shared" si="23"/>
        <v/>
      </c>
      <c r="H32" s="61">
        <f t="shared" si="11"/>
        <v>0</v>
      </c>
      <c r="I32" s="39"/>
      <c r="J32" s="39"/>
      <c r="K32" s="39"/>
      <c r="L32" s="39"/>
      <c r="M32" s="39"/>
      <c r="N32" s="39"/>
      <c r="O32" s="39"/>
      <c r="P32" s="39"/>
      <c r="Q32" s="39"/>
    </row>
    <row r="33" ht="14.2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ht="14.2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ht="14.2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ht="14.25" customHeight="1">
      <c r="A36" s="39"/>
      <c r="B36" s="39"/>
      <c r="C36" s="39"/>
      <c r="D36" s="39"/>
      <c r="E36" s="79"/>
      <c r="F36" s="79"/>
      <c r="G36" s="7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ht="14.25" customHeight="1">
      <c r="A37" s="39"/>
      <c r="B37" s="80" t="s">
        <v>57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</row>
    <row r="38" ht="14.25" customHeight="1">
      <c r="A38" s="39"/>
      <c r="B38" s="81"/>
      <c r="C38" s="82"/>
      <c r="D38" s="82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</row>
    <row r="39" ht="14.25" customHeight="1">
      <c r="A39" s="39"/>
      <c r="B39" s="81" t="s">
        <v>58</v>
      </c>
      <c r="C39" s="83"/>
      <c r="D39" s="83">
        <f t="array" ref="D39">NPV(Param!D4,E5:G5)+D5</f>
        <v>3498.264937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0" ht="14.25" customHeight="1">
      <c r="A40" s="39"/>
      <c r="B40" s="81" t="s">
        <v>59</v>
      </c>
      <c r="C40" s="39"/>
      <c r="D40" s="84">
        <f>COUNTIF(D6:G6,"&lt;=0")</f>
        <v>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ht="14.25" customHeight="1">
      <c r="A41" s="39"/>
      <c r="B41" s="81" t="s">
        <v>60</v>
      </c>
      <c r="C41" s="82"/>
      <c r="D41" s="85">
        <f>SUM(E5:G5)/-D5</f>
        <v>-23.88535032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ht="14.2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</row>
    <row r="43" ht="14.2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</row>
    <row r="44" ht="14.2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</row>
    <row r="45" ht="14.2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</row>
    <row r="46" ht="14.2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</row>
    <row r="47" ht="14.2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ht="14.2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ht="14.2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ht="14.2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ht="14.2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2" ht="14.2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</row>
    <row r="53" ht="14.2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</row>
    <row r="221" ht="14.2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</row>
    <row r="222" ht="14.2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</row>
    <row r="223" ht="14.2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</row>
    <row r="224" ht="14.2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</row>
    <row r="225" ht="14.2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</row>
    <row r="226" ht="14.2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</row>
    <row r="227" ht="14.2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</row>
    <row r="228" ht="14.2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</row>
    <row r="229" ht="14.2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</row>
    <row r="230" ht="14.2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</row>
    <row r="231" ht="14.2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</row>
    <row r="232" ht="14.2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</row>
    <row r="233" ht="14.2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</row>
    <row r="234" ht="14.2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</row>
    <row r="235" ht="14.2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</row>
    <row r="236" ht="14.2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</row>
    <row r="237" ht="14.2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</row>
    <row r="238" ht="14.2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</row>
    <row r="239" ht="14.2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</row>
    <row r="240" ht="14.2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</row>
    <row r="241" ht="14.2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</row>
    <row r="242" ht="14.2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</row>
    <row r="243" ht="14.2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</row>
    <row r="244" ht="14.2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</row>
    <row r="245" ht="14.2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</row>
    <row r="246" ht="14.2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</row>
    <row r="247" ht="14.2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</row>
    <row r="248" ht="14.2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</row>
    <row r="249" ht="14.2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</row>
    <row r="250" ht="14.2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</row>
    <row r="251" ht="14.2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</row>
    <row r="252" ht="14.2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</row>
    <row r="253" ht="14.2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</row>
    <row r="254" ht="14.2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</row>
    <row r="255" ht="14.2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</row>
    <row r="256" ht="14.2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</row>
    <row r="257" ht="14.2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</row>
    <row r="258" ht="14.2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</row>
    <row r="259" ht="14.2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</row>
    <row r="260" ht="14.2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</row>
    <row r="261" ht="14.2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</row>
    <row r="262" ht="14.2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</row>
    <row r="263" ht="14.2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</row>
    <row r="264" ht="14.2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</row>
    <row r="265" ht="14.2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</row>
    <row r="266" ht="14.2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</row>
    <row r="267" ht="14.2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</row>
    <row r="268" ht="14.2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</row>
    <row r="269" ht="14.2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</row>
    <row r="270" ht="14.2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</row>
    <row r="271" ht="14.2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</row>
    <row r="272" ht="14.2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</row>
    <row r="273" ht="14.2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</row>
    <row r="274" ht="14.2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</row>
    <row r="275" ht="14.2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</row>
    <row r="276" ht="14.2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</row>
    <row r="277" ht="14.2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</row>
    <row r="278" ht="14.2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</row>
    <row r="279" ht="14.2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</row>
    <row r="280" ht="14.2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</row>
    <row r="281" ht="14.2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</row>
    <row r="282" ht="14.2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</row>
    <row r="283" ht="14.2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</row>
    <row r="284" ht="14.2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</row>
    <row r="285" ht="14.2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</row>
    <row r="286" ht="14.2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</row>
    <row r="287" ht="14.2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</row>
    <row r="288" ht="14.2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</row>
    <row r="289" ht="14.2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</row>
    <row r="290" ht="14.2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</row>
    <row r="291" ht="14.2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</row>
    <row r="292" ht="14.2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</row>
    <row r="293" ht="14.2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</row>
    <row r="294" ht="14.2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</row>
    <row r="295" ht="14.2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</row>
    <row r="296" ht="14.2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</row>
    <row r="297" ht="14.2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</row>
    <row r="298" ht="14.2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</row>
    <row r="299" ht="14.2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</row>
    <row r="300" ht="14.2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</row>
    <row r="301" ht="14.2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</row>
    <row r="302" ht="14.2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</row>
    <row r="303" ht="14.2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</row>
    <row r="304" ht="14.2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</row>
    <row r="305" ht="14.2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</row>
    <row r="306" ht="14.2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</row>
    <row r="307" ht="14.2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</row>
    <row r="308" ht="14.2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</row>
    <row r="309" ht="14.2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</row>
    <row r="310" ht="14.2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</row>
    <row r="311" ht="14.2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</row>
    <row r="312" ht="14.2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</row>
    <row r="313" ht="14.2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</row>
    <row r="314" ht="14.2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</row>
    <row r="315" ht="14.2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</row>
    <row r="316" ht="14.2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</row>
    <row r="317" ht="14.2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</row>
    <row r="318" ht="14.2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</row>
    <row r="319" ht="14.2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</row>
    <row r="320" ht="14.2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</row>
    <row r="321" ht="14.2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</row>
    <row r="322" ht="14.2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</row>
    <row r="323" ht="14.2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</row>
    <row r="324" ht="14.2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</row>
    <row r="325" ht="14.2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</row>
    <row r="326" ht="14.2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</row>
    <row r="327" ht="14.2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</row>
    <row r="328" ht="14.2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</row>
    <row r="329" ht="14.2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</row>
    <row r="330" ht="14.2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</row>
    <row r="331" ht="14.2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</row>
    <row r="332" ht="14.2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</row>
    <row r="333" ht="14.2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</row>
    <row r="334" ht="14.2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</row>
    <row r="335" ht="14.2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</row>
    <row r="336" ht="14.2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</row>
    <row r="337" ht="14.2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</row>
    <row r="338" ht="14.2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</row>
    <row r="339" ht="14.2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</row>
    <row r="340" ht="14.2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</row>
    <row r="341" ht="14.2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</row>
    <row r="342" ht="14.2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</row>
    <row r="343" ht="14.2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</row>
    <row r="344" ht="14.2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</row>
    <row r="345" ht="14.2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</row>
    <row r="346" ht="14.2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</row>
    <row r="347" ht="14.2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</row>
    <row r="348" ht="14.2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</row>
    <row r="349" ht="14.2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</row>
    <row r="350" ht="14.2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</row>
    <row r="351" ht="14.2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</row>
    <row r="352" ht="14.2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</row>
    <row r="353" ht="14.2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</row>
    <row r="354" ht="14.2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</row>
    <row r="355" ht="14.2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</row>
    <row r="356" ht="14.2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</row>
    <row r="357" ht="14.2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</row>
    <row r="358" ht="14.2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</row>
    <row r="359" ht="14.2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</row>
    <row r="360" ht="14.2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</row>
    <row r="361" ht="14.2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</row>
    <row r="362" ht="14.2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</row>
    <row r="363" ht="14.2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</row>
    <row r="364" ht="14.2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</row>
    <row r="365" ht="14.2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</row>
    <row r="366" ht="14.2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</row>
    <row r="367" ht="14.2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</row>
    <row r="368" ht="14.2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</row>
    <row r="369" ht="14.2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</row>
    <row r="370" ht="14.2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</row>
    <row r="371" ht="14.2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</row>
    <row r="372" ht="14.2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</row>
    <row r="373" ht="14.2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</row>
    <row r="374" ht="14.2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</row>
    <row r="375" ht="14.2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</row>
    <row r="376" ht="14.2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</row>
    <row r="377" ht="14.2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</row>
    <row r="378" ht="14.2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</row>
    <row r="379" ht="14.2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</row>
    <row r="380" ht="14.2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</row>
    <row r="381" ht="14.2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</row>
    <row r="382" ht="14.2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</row>
    <row r="383" ht="14.2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</row>
    <row r="384" ht="14.2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</row>
    <row r="385" ht="14.2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</row>
    <row r="386" ht="14.2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</row>
    <row r="387" ht="14.2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</row>
    <row r="388" ht="14.2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</row>
    <row r="389" ht="14.2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</row>
    <row r="390" ht="14.2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</row>
    <row r="391" ht="14.2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</row>
    <row r="392" ht="14.2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</row>
    <row r="393" ht="14.2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</row>
    <row r="394" ht="14.2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</row>
    <row r="395" ht="14.2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</row>
    <row r="396" ht="14.2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</row>
    <row r="397" ht="14.2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</row>
    <row r="398" ht="14.2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</row>
    <row r="399" ht="14.2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</row>
    <row r="400" ht="14.2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</row>
    <row r="401" ht="14.2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</row>
    <row r="402" ht="14.2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</row>
    <row r="403" ht="14.2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</row>
    <row r="404" ht="14.2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</row>
    <row r="405" ht="14.2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</row>
    <row r="406" ht="14.2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</row>
    <row r="407" ht="14.2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</row>
    <row r="408" ht="14.2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</row>
    <row r="409" ht="14.2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</row>
    <row r="410" ht="14.2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</row>
    <row r="411" ht="14.2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</row>
    <row r="412" ht="14.2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</row>
    <row r="413" ht="14.2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</row>
    <row r="414" ht="14.2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</row>
    <row r="415" ht="14.2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</row>
    <row r="416" ht="14.2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</row>
    <row r="417" ht="14.2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</row>
    <row r="418" ht="14.2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</row>
    <row r="419" ht="14.2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</row>
    <row r="420" ht="14.2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</row>
    <row r="421" ht="14.2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</row>
    <row r="422" ht="14.2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</row>
    <row r="423" ht="14.2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</row>
    <row r="424" ht="14.2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</row>
    <row r="425" ht="14.2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</row>
    <row r="426" ht="14.2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</row>
    <row r="427" ht="14.2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</row>
    <row r="428" ht="14.2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</row>
    <row r="429" ht="14.2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</row>
    <row r="430" ht="14.2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</row>
    <row r="431" ht="14.2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</row>
    <row r="432" ht="14.2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</row>
    <row r="433" ht="14.2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</row>
    <row r="434" ht="14.2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</row>
    <row r="435" ht="14.2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</row>
    <row r="436" ht="14.2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</row>
    <row r="437" ht="14.2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</row>
    <row r="438" ht="14.2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</row>
    <row r="439" ht="14.2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</row>
    <row r="440" ht="14.2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</row>
    <row r="441" ht="14.2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</row>
    <row r="442" ht="14.2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</row>
    <row r="443" ht="14.2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</row>
    <row r="444" ht="14.2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</row>
    <row r="445" ht="14.2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</row>
    <row r="446" ht="14.2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</row>
    <row r="447" ht="14.2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</row>
    <row r="448" ht="14.2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</row>
    <row r="449" ht="14.2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</row>
    <row r="450" ht="14.2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</row>
    <row r="451" ht="14.2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</row>
    <row r="452" ht="14.2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</row>
    <row r="453" ht="14.2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</row>
    <row r="454" ht="14.2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</row>
    <row r="455" ht="14.2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</row>
    <row r="456" ht="14.2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</row>
    <row r="457" ht="14.2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</row>
    <row r="458" ht="14.2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</row>
    <row r="459" ht="14.2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</row>
    <row r="460" ht="14.2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</row>
    <row r="461" ht="14.2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</row>
    <row r="462" ht="14.2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</row>
    <row r="463" ht="14.2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</row>
    <row r="464" ht="14.2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</row>
    <row r="465" ht="14.2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</row>
    <row r="466" ht="14.2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</row>
    <row r="467" ht="14.2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</row>
    <row r="468" ht="14.2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</row>
    <row r="469" ht="14.2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</row>
    <row r="470" ht="14.2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</row>
    <row r="471" ht="14.2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</row>
    <row r="472" ht="14.2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</row>
    <row r="473" ht="14.2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</row>
    <row r="474" ht="14.2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</row>
    <row r="475" ht="14.2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</row>
    <row r="476" ht="14.2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</row>
    <row r="477" ht="14.2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</row>
    <row r="478" ht="14.2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</row>
    <row r="479" ht="14.2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</row>
    <row r="480" ht="14.2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</row>
    <row r="481" ht="14.2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</row>
    <row r="482" ht="14.2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</row>
    <row r="483" ht="14.2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</row>
    <row r="484" ht="14.2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</row>
    <row r="485" ht="14.2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</row>
    <row r="486" ht="14.2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</row>
    <row r="487" ht="14.2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</row>
    <row r="488" ht="14.2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</row>
    <row r="489" ht="14.2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</row>
    <row r="490" ht="14.2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</row>
    <row r="491" ht="14.2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</row>
    <row r="492" ht="14.2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</row>
    <row r="493" ht="14.2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</row>
    <row r="494" ht="14.2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</row>
    <row r="495" ht="14.2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</row>
    <row r="496" ht="14.2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</row>
    <row r="497" ht="14.2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</row>
    <row r="498" ht="14.2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</row>
    <row r="499" ht="14.2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</row>
    <row r="500" ht="14.2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</row>
    <row r="501" ht="14.2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</row>
    <row r="502" ht="14.2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</row>
    <row r="503" ht="14.2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</row>
    <row r="504" ht="14.2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</row>
    <row r="505" ht="14.2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</row>
    <row r="506" ht="14.2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</row>
    <row r="507" ht="14.2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</row>
    <row r="508" ht="14.2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</row>
    <row r="509" ht="14.2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</row>
    <row r="510" ht="14.2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</row>
    <row r="511" ht="14.2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</row>
    <row r="512" ht="14.2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</row>
    <row r="513" ht="14.2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</row>
    <row r="514" ht="14.2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</row>
    <row r="515" ht="14.2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</row>
    <row r="516" ht="14.2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</row>
    <row r="517" ht="14.2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</row>
    <row r="518" ht="14.2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</row>
    <row r="519" ht="14.2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</row>
    <row r="520" ht="14.2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</row>
    <row r="521" ht="14.2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</row>
    <row r="522" ht="14.2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</row>
    <row r="523" ht="14.2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</row>
    <row r="524" ht="14.2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</row>
    <row r="525" ht="14.2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</row>
    <row r="526" ht="14.2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</row>
    <row r="527" ht="14.2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</row>
    <row r="528" ht="14.2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</row>
    <row r="529" ht="14.2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</row>
    <row r="530" ht="14.2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</row>
    <row r="531" ht="14.2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</row>
    <row r="532" ht="14.2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</row>
    <row r="533" ht="14.2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</row>
    <row r="534" ht="14.2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</row>
    <row r="535" ht="14.2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</row>
    <row r="536" ht="14.2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</row>
    <row r="537" ht="14.2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</row>
    <row r="538" ht="14.2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</row>
    <row r="539" ht="14.2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</row>
    <row r="540" ht="14.2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</row>
    <row r="541" ht="14.2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</row>
    <row r="542" ht="14.2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</row>
    <row r="543" ht="14.2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</row>
    <row r="544" ht="14.2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</row>
    <row r="545" ht="14.2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</row>
    <row r="546" ht="14.2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</row>
    <row r="547" ht="14.2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</row>
    <row r="548" ht="14.2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</row>
    <row r="549" ht="14.2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</row>
    <row r="550" ht="14.2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</row>
    <row r="551" ht="14.2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</row>
    <row r="552" ht="14.2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</row>
    <row r="553" ht="14.2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</row>
    <row r="554" ht="14.2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</row>
    <row r="555" ht="14.2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</row>
    <row r="556" ht="14.2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</row>
    <row r="557" ht="14.2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</row>
    <row r="558" ht="14.2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</row>
    <row r="559" ht="14.2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</row>
    <row r="560" ht="14.2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</row>
    <row r="561" ht="14.2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</row>
    <row r="562" ht="14.2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</row>
    <row r="563" ht="14.2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</row>
    <row r="564" ht="14.2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</row>
    <row r="565" ht="14.2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</row>
    <row r="566" ht="14.2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</row>
    <row r="567" ht="14.2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</row>
    <row r="568" ht="14.2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</row>
    <row r="569" ht="14.2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</row>
    <row r="570" ht="14.2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</row>
    <row r="571" ht="14.2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</row>
    <row r="572" ht="14.2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</row>
    <row r="573" ht="14.2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</row>
    <row r="574" ht="14.2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</row>
    <row r="575" ht="14.2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</row>
    <row r="576" ht="14.2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</row>
    <row r="577" ht="14.2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</row>
    <row r="578" ht="14.2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</row>
    <row r="579" ht="14.2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</row>
    <row r="580" ht="14.2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</row>
    <row r="581" ht="14.2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</row>
    <row r="582" ht="14.2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</row>
    <row r="583" ht="14.2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</row>
    <row r="584" ht="14.2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</row>
    <row r="585" ht="14.2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</row>
    <row r="586" ht="14.2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</row>
    <row r="587" ht="14.2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</row>
    <row r="588" ht="14.2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</row>
    <row r="589" ht="14.2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</row>
    <row r="590" ht="14.2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</row>
    <row r="591" ht="14.2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</row>
    <row r="592" ht="14.2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</row>
    <row r="593" ht="14.2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</row>
    <row r="594" ht="14.2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</row>
    <row r="595" ht="14.2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</row>
    <row r="596" ht="14.2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</row>
    <row r="597" ht="14.2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</row>
    <row r="598" ht="14.2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</row>
    <row r="599" ht="14.2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</row>
    <row r="600" ht="14.2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</row>
    <row r="601" ht="14.2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</row>
    <row r="602" ht="14.2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</row>
    <row r="603" ht="14.2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</row>
    <row r="604" ht="14.2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</row>
    <row r="605" ht="14.2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</row>
    <row r="606" ht="14.2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</row>
    <row r="607" ht="14.2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</row>
    <row r="608" ht="14.2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</row>
    <row r="609" ht="14.2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</row>
    <row r="610" ht="14.2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</row>
    <row r="611" ht="14.2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</row>
    <row r="612" ht="14.2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</row>
    <row r="613" ht="14.2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</row>
    <row r="614" ht="14.2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</row>
    <row r="615" ht="14.2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</row>
    <row r="616" ht="14.2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</row>
    <row r="617" ht="14.2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</row>
    <row r="618" ht="14.2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</row>
    <row r="619" ht="14.2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</row>
    <row r="620" ht="14.2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</row>
    <row r="621" ht="14.2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</row>
    <row r="622" ht="14.2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</row>
    <row r="623" ht="14.2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</row>
    <row r="624" ht="14.2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</row>
    <row r="625" ht="14.2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</row>
    <row r="626" ht="14.2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</row>
    <row r="627" ht="14.2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</row>
    <row r="628" ht="14.2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</row>
    <row r="629" ht="14.2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</row>
    <row r="630" ht="14.2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</row>
    <row r="631" ht="14.2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</row>
    <row r="632" ht="14.2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</row>
    <row r="633" ht="14.2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</row>
    <row r="634" ht="14.2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</row>
    <row r="635" ht="14.2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</row>
    <row r="636" ht="14.2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</row>
    <row r="637" ht="14.2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</row>
    <row r="638" ht="14.2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</row>
    <row r="639" ht="14.2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</row>
    <row r="640" ht="14.2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</row>
    <row r="641" ht="14.2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</row>
    <row r="642" ht="14.2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</row>
    <row r="643" ht="14.2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</row>
    <row r="644" ht="14.2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</row>
    <row r="645" ht="14.2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</row>
    <row r="646" ht="14.2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</row>
    <row r="647" ht="14.2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</row>
    <row r="648" ht="14.2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</row>
    <row r="649" ht="14.2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</row>
    <row r="650" ht="14.2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</row>
    <row r="651" ht="14.2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</row>
    <row r="652" ht="14.2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</row>
    <row r="653" ht="14.2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</row>
    <row r="654" ht="14.2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</row>
    <row r="655" ht="14.2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</row>
    <row r="656" ht="14.2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</row>
    <row r="657" ht="14.2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</row>
    <row r="658" ht="14.2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</row>
    <row r="659" ht="14.2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</row>
    <row r="660" ht="14.2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</row>
    <row r="661" ht="14.2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</row>
    <row r="662" ht="14.2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</row>
    <row r="663" ht="14.2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</row>
    <row r="664" ht="14.2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</row>
    <row r="665" ht="14.2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</row>
    <row r="666" ht="14.2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</row>
    <row r="667" ht="14.2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</row>
    <row r="668" ht="14.2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</row>
    <row r="669" ht="14.2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</row>
    <row r="670" ht="14.2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</row>
    <row r="671" ht="14.2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</row>
    <row r="672" ht="14.2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</row>
    <row r="673" ht="14.2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</row>
    <row r="674" ht="14.2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</row>
    <row r="675" ht="14.2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</row>
    <row r="676" ht="14.2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</row>
    <row r="677" ht="14.2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</row>
    <row r="678" ht="14.2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</row>
    <row r="679" ht="14.2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</row>
    <row r="680" ht="14.2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</row>
    <row r="681" ht="14.2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</row>
    <row r="682" ht="14.2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</row>
    <row r="683" ht="14.2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</row>
    <row r="684" ht="14.2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</row>
    <row r="685" ht="14.2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</row>
    <row r="686" ht="14.2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</row>
    <row r="687" ht="14.2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</row>
    <row r="688" ht="14.2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</row>
    <row r="689" ht="14.2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</row>
    <row r="690" ht="14.2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</row>
    <row r="691" ht="14.2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</row>
    <row r="692" ht="14.2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</row>
    <row r="693" ht="14.2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</row>
    <row r="694" ht="14.2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</row>
    <row r="695" ht="14.2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</row>
    <row r="696" ht="14.2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</row>
    <row r="697" ht="14.2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</row>
    <row r="698" ht="14.2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</row>
    <row r="699" ht="14.2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</row>
    <row r="700" ht="14.2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</row>
    <row r="701" ht="14.2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</row>
    <row r="702" ht="14.2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</row>
    <row r="703" ht="14.2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</row>
    <row r="704" ht="14.2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</row>
    <row r="705" ht="14.2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</row>
    <row r="706" ht="14.2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</row>
    <row r="707" ht="14.2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</row>
    <row r="708" ht="14.2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</row>
    <row r="709" ht="14.2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</row>
    <row r="710" ht="14.2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</row>
    <row r="711" ht="14.2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</row>
    <row r="712" ht="14.2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</row>
    <row r="713" ht="14.2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</row>
    <row r="714" ht="14.2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</row>
    <row r="715" ht="14.2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</row>
    <row r="716" ht="14.2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</row>
    <row r="717" ht="14.2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</row>
    <row r="718" ht="14.2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</row>
    <row r="719" ht="14.2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</row>
    <row r="720" ht="14.2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</row>
    <row r="721" ht="14.2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</row>
    <row r="722" ht="14.2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</row>
    <row r="723" ht="14.2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</row>
    <row r="724" ht="14.2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</row>
    <row r="725" ht="14.2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</row>
    <row r="726" ht="14.2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</row>
    <row r="727" ht="14.2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</row>
    <row r="728" ht="14.2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</row>
    <row r="729" ht="14.2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</row>
    <row r="730" ht="14.2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</row>
    <row r="731" ht="14.2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</row>
    <row r="732" ht="14.2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</row>
    <row r="733" ht="14.2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</row>
    <row r="734" ht="14.2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</row>
    <row r="735" ht="14.2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</row>
    <row r="736" ht="14.2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</row>
    <row r="737" ht="14.2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</row>
    <row r="738" ht="14.2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</row>
    <row r="739" ht="14.2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</row>
    <row r="740" ht="14.2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</row>
    <row r="741" ht="14.2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</row>
    <row r="742" ht="14.2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</row>
    <row r="743" ht="14.2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</row>
    <row r="744" ht="14.2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</row>
    <row r="745" ht="14.2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</row>
    <row r="746" ht="14.2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</row>
    <row r="747" ht="14.2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</row>
    <row r="748" ht="14.2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</row>
    <row r="749" ht="14.2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</row>
    <row r="750" ht="14.2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</row>
    <row r="751" ht="14.2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</row>
    <row r="752" ht="14.2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</row>
    <row r="753" ht="14.2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</row>
    <row r="754" ht="14.2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</row>
    <row r="755" ht="14.2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</row>
    <row r="756" ht="14.2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</row>
    <row r="757" ht="14.2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</row>
    <row r="758" ht="14.2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</row>
    <row r="759" ht="14.2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</row>
    <row r="760" ht="14.2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</row>
    <row r="761" ht="14.2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</row>
    <row r="762" ht="14.2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</row>
    <row r="763" ht="14.2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</row>
    <row r="764" ht="14.2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</row>
    <row r="765" ht="14.2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</row>
    <row r="766" ht="14.2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</row>
    <row r="767" ht="14.2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</row>
    <row r="768" ht="14.2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</row>
    <row r="769" ht="14.2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</row>
    <row r="770" ht="14.2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</row>
    <row r="771" ht="14.2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</row>
    <row r="772" ht="14.2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</row>
    <row r="773" ht="14.2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</row>
    <row r="774" ht="14.2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</row>
    <row r="775" ht="14.2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</row>
    <row r="776" ht="14.2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</row>
    <row r="777" ht="14.2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</row>
    <row r="778" ht="14.2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</row>
    <row r="779" ht="14.2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</row>
    <row r="780" ht="14.2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</row>
    <row r="781" ht="14.2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</row>
    <row r="782" ht="14.2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</row>
    <row r="783" ht="14.2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</row>
    <row r="784" ht="14.2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</row>
    <row r="785" ht="14.2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</row>
    <row r="786" ht="14.2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</row>
    <row r="787" ht="14.2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</row>
    <row r="788" ht="14.2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</row>
    <row r="789" ht="14.2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</row>
    <row r="790" ht="14.2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</row>
    <row r="791" ht="14.2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</row>
    <row r="792" ht="14.2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</row>
    <row r="793" ht="14.2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</row>
    <row r="794" ht="14.2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</row>
    <row r="795" ht="14.2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</row>
    <row r="796" ht="14.2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</row>
    <row r="797" ht="14.2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</row>
    <row r="798" ht="14.2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</row>
    <row r="799" ht="14.2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</row>
    <row r="800" ht="14.2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</row>
    <row r="801" ht="14.2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</row>
    <row r="802" ht="14.2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</row>
    <row r="803" ht="14.2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</row>
    <row r="804" ht="14.2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</row>
    <row r="805" ht="14.2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</row>
    <row r="806" ht="14.2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</row>
    <row r="807" ht="14.2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</row>
    <row r="808" ht="14.2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</row>
    <row r="809" ht="14.2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</row>
    <row r="810" ht="14.2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</row>
    <row r="811" ht="14.2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</row>
    <row r="812" ht="14.2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</row>
    <row r="813" ht="14.2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</row>
    <row r="814" ht="14.2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</row>
    <row r="815" ht="14.2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</row>
    <row r="816" ht="14.2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</row>
    <row r="817" ht="14.2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</row>
    <row r="818" ht="14.2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</row>
    <row r="819" ht="14.2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</row>
    <row r="820" ht="14.2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</row>
    <row r="821" ht="14.2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</row>
    <row r="822" ht="14.2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</row>
    <row r="823" ht="14.2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</row>
    <row r="824" ht="14.2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</row>
    <row r="825" ht="14.2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</row>
    <row r="826" ht="14.2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</row>
    <row r="827" ht="14.2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</row>
    <row r="828" ht="14.2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</row>
    <row r="829" ht="14.2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</row>
    <row r="830" ht="14.2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</row>
    <row r="831" ht="14.2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</row>
    <row r="832" ht="14.2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</row>
    <row r="833" ht="14.2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</row>
    <row r="834" ht="14.2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</row>
    <row r="835" ht="14.2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</row>
    <row r="836" ht="14.2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</row>
    <row r="837" ht="14.2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</row>
    <row r="838" ht="14.2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</row>
    <row r="839" ht="14.2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</row>
    <row r="840" ht="14.2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</row>
    <row r="841" ht="14.2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</row>
    <row r="842" ht="14.2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</row>
    <row r="843" ht="14.2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</row>
    <row r="844" ht="14.2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</row>
    <row r="845" ht="14.2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</row>
    <row r="846" ht="14.2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</row>
    <row r="847" ht="14.2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</row>
    <row r="848" ht="14.2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</row>
    <row r="849" ht="14.2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</row>
    <row r="850" ht="14.2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</row>
    <row r="851" ht="14.2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</row>
    <row r="852" ht="14.2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</row>
    <row r="853" ht="14.2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</row>
    <row r="854" ht="14.2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</row>
    <row r="855" ht="14.2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</row>
    <row r="856" ht="14.2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</row>
    <row r="857" ht="14.2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</row>
    <row r="858" ht="14.2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</row>
    <row r="859" ht="14.2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</row>
    <row r="860" ht="14.2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</row>
    <row r="861" ht="14.2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</row>
    <row r="862" ht="14.2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</row>
    <row r="863" ht="14.2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</row>
    <row r="864" ht="14.2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</row>
    <row r="865" ht="14.2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</row>
    <row r="866" ht="14.2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</row>
    <row r="867" ht="14.2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</row>
    <row r="868" ht="14.2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</row>
    <row r="869" ht="14.2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</row>
    <row r="870" ht="14.2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</row>
    <row r="871" ht="14.2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</row>
    <row r="872" ht="14.2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</row>
    <row r="873" ht="14.2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</row>
    <row r="874" ht="14.2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</row>
    <row r="875" ht="14.2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</row>
    <row r="876" ht="14.2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</row>
    <row r="877" ht="14.2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</row>
    <row r="878" ht="14.2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</row>
    <row r="879" ht="14.2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</row>
    <row r="880" ht="14.2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</row>
    <row r="881" ht="14.2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</row>
    <row r="882" ht="14.2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</row>
    <row r="883" ht="14.2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</row>
    <row r="884" ht="14.2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</row>
    <row r="885" ht="14.2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</row>
    <row r="886" ht="14.2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</row>
    <row r="887" ht="14.2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</row>
    <row r="888" ht="14.2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</row>
    <row r="889" ht="14.2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</row>
    <row r="890" ht="14.2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</row>
    <row r="891" ht="14.2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</row>
    <row r="892" ht="14.2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</row>
    <row r="893" ht="14.2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</row>
    <row r="894" ht="14.2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</row>
    <row r="895" ht="14.2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</row>
    <row r="896" ht="14.2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</row>
    <row r="897" ht="14.2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</row>
    <row r="898" ht="14.2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</row>
    <row r="899" ht="14.2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</row>
    <row r="900" ht="14.2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</row>
    <row r="901" ht="14.2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</row>
    <row r="902" ht="14.2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</row>
    <row r="903" ht="14.2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</row>
    <row r="904" ht="14.2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</row>
    <row r="905" ht="14.2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</row>
    <row r="906" ht="14.2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</row>
    <row r="907" ht="14.2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</row>
    <row r="908" ht="14.2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</row>
    <row r="909" ht="14.2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</row>
    <row r="910" ht="14.2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</row>
    <row r="911" ht="14.2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</row>
    <row r="912" ht="14.2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</row>
    <row r="913" ht="14.2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</row>
    <row r="914" ht="14.2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</row>
    <row r="915" ht="14.2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</row>
    <row r="916" ht="14.2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</row>
    <row r="917" ht="14.2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</row>
    <row r="918" ht="14.2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</row>
    <row r="919" ht="14.2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</row>
    <row r="920" ht="14.2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</row>
    <row r="921" ht="14.2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</row>
    <row r="922" ht="14.2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</row>
    <row r="923" ht="14.2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</row>
    <row r="924" ht="14.2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</row>
    <row r="925" ht="14.2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</row>
    <row r="926" ht="14.2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</row>
    <row r="927" ht="14.2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</row>
    <row r="928" ht="14.2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</row>
    <row r="929" ht="14.2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</row>
    <row r="930" ht="14.2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</row>
    <row r="931" ht="14.2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</row>
    <row r="932" ht="14.2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</row>
    <row r="933" ht="14.2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</row>
    <row r="934" ht="14.2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</row>
    <row r="935" ht="14.2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</row>
    <row r="936" ht="14.2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</row>
    <row r="937" ht="14.2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</row>
    <row r="938" ht="14.2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</row>
    <row r="939" ht="14.2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</row>
    <row r="940" ht="14.2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</row>
    <row r="941" ht="14.2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</row>
    <row r="942" ht="14.2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</row>
    <row r="943" ht="14.2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</row>
    <row r="944" ht="14.2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</row>
    <row r="945" ht="14.2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</row>
    <row r="946" ht="14.2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</row>
    <row r="947" ht="14.2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</row>
    <row r="948" ht="14.2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</row>
    <row r="949" ht="14.2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</row>
    <row r="950" ht="14.2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</row>
    <row r="951" ht="14.2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</row>
    <row r="952" ht="14.2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</row>
    <row r="953" ht="14.2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</row>
    <row r="954" ht="14.2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</row>
    <row r="955" ht="14.2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</row>
    <row r="956" ht="14.2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</row>
    <row r="957" ht="14.2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</row>
    <row r="958" ht="14.2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</row>
    <row r="959" ht="14.2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</row>
    <row r="960" ht="14.2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</row>
    <row r="961" ht="14.2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</row>
    <row r="962" ht="14.2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</row>
    <row r="963" ht="14.2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</row>
    <row r="964" ht="14.2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</row>
    <row r="965" ht="14.2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</row>
    <row r="966" ht="14.2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</row>
    <row r="967" ht="14.2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</row>
    <row r="968" ht="14.2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</row>
    <row r="969" ht="14.2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</row>
    <row r="970" ht="14.2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</row>
    <row r="971" ht="14.2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</row>
    <row r="972" ht="14.2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</row>
    <row r="973" ht="14.2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</row>
    <row r="974" ht="14.2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</row>
    <row r="975" ht="14.2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</row>
    <row r="976" ht="14.2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</row>
    <row r="977" ht="14.2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</row>
    <row r="978" ht="14.2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</row>
    <row r="979" ht="14.2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</row>
    <row r="980" ht="14.2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</row>
    <row r="981" ht="14.2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</row>
    <row r="982" ht="14.2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</row>
    <row r="983" ht="14.2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</row>
    <row r="984" ht="14.2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</row>
    <row r="985" ht="14.2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</row>
    <row r="986" ht="14.2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</row>
    <row r="987" ht="14.2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</row>
    <row r="988" ht="14.2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</row>
    <row r="989" ht="14.2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</row>
    <row r="990" ht="14.2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</row>
    <row r="991" ht="14.2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</row>
    <row r="992" ht="14.2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</row>
    <row r="993" ht="14.2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</row>
    <row r="994" ht="14.2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</row>
    <row r="995" ht="14.2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</row>
    <row r="996" ht="14.2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</row>
    <row r="997" ht="14.2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</row>
    <row r="998" ht="14.2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</row>
    <row r="999" ht="14.2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</row>
    <row r="1000" ht="14.2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</row>
  </sheetData>
  <mergeCells count="2">
    <mergeCell ref="B2:C2"/>
    <mergeCell ref="E2:G2"/>
  </mergeCell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0.71"/>
    <col customWidth="1" min="3" max="3" width="9.29"/>
    <col customWidth="1" min="4" max="4" width="10.0"/>
    <col customWidth="1" min="5" max="6" width="9.29"/>
    <col customWidth="1" min="7" max="7" width="10.29"/>
    <col customWidth="1" min="8" max="26" width="9.29"/>
  </cols>
  <sheetData>
    <row r="1" ht="14.2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4.25" customHeight="1">
      <c r="A2" s="39"/>
      <c r="B2" s="91" t="s">
        <v>61</v>
      </c>
      <c r="C2" s="92" t="s">
        <v>62</v>
      </c>
      <c r="D2" s="93"/>
      <c r="E2" s="92" t="s">
        <v>63</v>
      </c>
      <c r="F2" s="93"/>
      <c r="G2" s="94" t="s">
        <v>64</v>
      </c>
      <c r="H2" s="94" t="s">
        <v>65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4.25" customHeight="1">
      <c r="A3" s="39"/>
      <c r="B3" s="91" t="s">
        <v>42</v>
      </c>
      <c r="C3" s="95" t="s">
        <v>4</v>
      </c>
      <c r="D3" s="96" t="s">
        <v>6</v>
      </c>
      <c r="E3" s="95" t="s">
        <v>4</v>
      </c>
      <c r="F3" s="96" t="s">
        <v>6</v>
      </c>
      <c r="G3" s="97"/>
      <c r="H3" s="97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4.25" customHeight="1">
      <c r="A4" s="39"/>
      <c r="B4" s="43">
        <v>0.0</v>
      </c>
      <c r="C4" s="98">
        <f>HLOOKUP($B4,Orcado!$D$4:$G$5,2,FALSE)</f>
        <v>150</v>
      </c>
      <c r="D4" s="98">
        <f>HLOOKUP($B4,Realizado!$D$4:$G$5,2,FALSE)</f>
        <v>157</v>
      </c>
      <c r="E4" s="98">
        <f t="shared" ref="E4:F4" si="1">C4</f>
        <v>150</v>
      </c>
      <c r="F4" s="98">
        <f t="shared" si="1"/>
        <v>157</v>
      </c>
      <c r="G4" s="98">
        <f t="shared" ref="G4:G7" si="3">F4-E4</f>
        <v>7</v>
      </c>
      <c r="H4" s="99">
        <f>IF(E4=0,"",F4/E4-1)</f>
        <v>0.04666666667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4.25" customHeight="1">
      <c r="A5" s="39"/>
      <c r="B5" s="43">
        <f>B4+10</f>
        <v>10</v>
      </c>
      <c r="C5" s="98">
        <f>HLOOKUP($B5,Orcado!$D$4:$G$5,2,FALSE)</f>
        <v>1150</v>
      </c>
      <c r="D5" s="98">
        <f>HLOOKUP($B5,Realizado!$D$4:$G$5,2,FALSE)</f>
        <v>1250</v>
      </c>
      <c r="E5" s="98">
        <f t="shared" ref="E5:F5" si="2">E4+C5</f>
        <v>1300</v>
      </c>
      <c r="F5" s="98">
        <f t="shared" si="2"/>
        <v>1407</v>
      </c>
      <c r="G5" s="98">
        <f t="shared" si="3"/>
        <v>107</v>
      </c>
      <c r="H5" s="99">
        <f t="shared" ref="H5:H7" si="5">F5/E5-1</f>
        <v>0.08230769231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4.25" customHeight="1">
      <c r="A6" s="39"/>
      <c r="B6" s="43">
        <f t="shared" ref="B6:B7" si="6">B5+1</f>
        <v>11</v>
      </c>
      <c r="C6" s="98">
        <f>HLOOKUP($B6,Orcado!$D$4:$G$5,2,FALSE)</f>
        <v>1264</v>
      </c>
      <c r="D6" s="98">
        <f>HLOOKUP($B6,Realizado!$D$4:$G$5,2,FALSE)</f>
        <v>1250</v>
      </c>
      <c r="E6" s="98">
        <f t="shared" ref="E6:F6" si="4">E5+C6</f>
        <v>2564</v>
      </c>
      <c r="F6" s="98">
        <f t="shared" si="4"/>
        <v>2657</v>
      </c>
      <c r="G6" s="98">
        <f t="shared" si="3"/>
        <v>93</v>
      </c>
      <c r="H6" s="99">
        <f t="shared" si="5"/>
        <v>0.03627145086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4.25" customHeight="1">
      <c r="A7" s="39"/>
      <c r="B7" s="43">
        <f t="shared" si="6"/>
        <v>12</v>
      </c>
      <c r="C7" s="98">
        <f>HLOOKUP($B7,Orcado!$D$4:$G$5,2,FALSE)</f>
        <v>1392.58</v>
      </c>
      <c r="D7" s="98">
        <f>HLOOKUP($B7,Realizado!$D$4:$G$5,2,FALSE)</f>
        <v>1250</v>
      </c>
      <c r="E7" s="98">
        <f t="shared" ref="E7:F7" si="7">E6+C7</f>
        <v>3956.58</v>
      </c>
      <c r="F7" s="98">
        <f t="shared" si="7"/>
        <v>3907</v>
      </c>
      <c r="G7" s="98">
        <f t="shared" si="3"/>
        <v>-49.58</v>
      </c>
      <c r="H7" s="99">
        <f t="shared" si="5"/>
        <v>-0.01253102427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4.25" customHeight="1">
      <c r="A8" s="39"/>
      <c r="B8" s="100" t="s">
        <v>66</v>
      </c>
      <c r="C8" s="98">
        <f t="shared" ref="C8:D8" si="8">SUM(C4:C7)</f>
        <v>3956.58</v>
      </c>
      <c r="D8" s="98">
        <f t="shared" si="8"/>
        <v>3907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4.25" customHeight="1">
      <c r="A9" s="39"/>
      <c r="B9" s="53" t="s">
        <v>67</v>
      </c>
      <c r="C9" s="84">
        <f>C8-D8</f>
        <v>49.58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4.2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4.2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4.2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4.2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4.2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4.2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4.2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4.2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4.2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4.2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4.2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4.2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4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4.2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4.2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4.2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4.2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4.2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4.2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4.2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4.2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4.2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4.2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4.2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4.2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4.2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4.2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4.2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4.2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4.2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4.2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4.2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4.2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4.2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4.2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4.2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4.2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4.2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4.2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4.2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4.2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4.2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4.2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4.2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4.2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4.2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4.2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4.2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4.2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4.2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4.2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4.2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4.2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4.2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4.2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4.2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4.2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4.2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4.2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4.2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4.2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4.2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4.2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4.2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4.2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4.2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4.2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4.2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4.2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4.2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4.2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4.2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4.2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4.2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4.2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4.2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4.2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4.2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4.2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4.2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4.2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4.2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4.2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4.2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4.2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4.2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4.2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4.2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4.2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4.2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4.2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4.2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4.2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4.2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4.2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4.2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4.2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4.2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4.2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4.2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4.2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4.2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4.2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4.2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4.2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4.2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4.2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4.2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4.2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4.2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4.2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4.2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4.2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4.2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4.2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4.2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4.2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4.2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4.2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4.2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4.2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4.2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4.2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4.2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4.2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4.2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4.2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4.2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4.2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4.2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4.2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4.2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4.2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4.2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4.2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4.2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4.2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4.2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4.2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4.2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4.2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4.2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4.2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4.2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4.2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4.2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4.2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4.2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4.2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4.2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4.2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4.2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4.2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4.2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4.2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4.2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4.2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4.2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4.2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4.2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4.2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4.2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4.2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4.2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4.2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4.2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4.2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4.2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4.2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4.2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4.2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4.2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4.2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4.2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4.2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4.2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4.2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4.2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4.2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4.2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4.2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4.2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4.2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4.2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4.2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4.2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4.2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4.2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4.2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4.2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4.2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4.2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4.2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4.2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4.2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4.2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4.2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4.2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4.2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4.2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4.2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4.2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4.2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4.2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4.2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4.2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4.2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4.2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4.2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4.2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4.2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4.2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4.2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4.2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4.2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4.2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4.2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4.2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4.2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4.2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4.2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4.2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4.2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4.2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4.2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4.2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4.2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4.2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4.2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4.2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4.2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4.2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4.2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4.2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4.2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4.2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4.2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4.2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4.2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4.2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4.2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4.2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4.2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4.2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4.2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4.2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4.2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4.2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4.2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4.2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4.2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4.2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4.2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4.2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4.2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4.2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4.2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4.2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4.2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4.2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4.2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4.2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4.2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4.2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4.2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4.2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4.2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4.2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4.2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4.2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4.2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4.2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4.2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4.2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4.2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4.2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4.2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4.2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4.2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4.2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4.2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4.2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4.2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4.2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4.2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4.2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4.2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4.2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4.2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4.2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4.2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4.2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4.2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4.2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4.2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4.2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4.2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4.2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4.2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4.2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4.2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4.2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4.2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4.2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4.2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4.2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4.2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4.2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4.2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4.2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4.2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4.2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4.2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4.2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4.2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4.2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4.2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4.2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4.2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4.2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4.2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4.2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4.2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4.2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4.2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4.2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4.2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4.2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4.2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4.2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4.2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4.2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4.2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4.2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4.2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4.2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4.2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4.2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4.2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4.2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4.2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4.2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4.2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4.2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4.2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4.2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4.2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4.2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4.2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4.2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4.2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4.2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4.2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4.2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4.2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4.2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4.2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4.2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4.2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4.2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4.2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4.2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4.2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4.2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4.2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4.2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4.2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4.2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4.2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4.2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4.2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4.2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4.2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4.2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4.2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4.2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4.2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4.2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4.2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4.2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4.2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4.2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4.2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4.2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4.2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4.2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4.2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4.2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4.2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4.2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4.2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4.2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4.2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4.2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4.2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4.2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4.2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4.2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4.2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4.2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4.2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4.2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4.2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4.2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4.2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4.2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4.2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4.2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4.2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4.2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4.2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4.2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4.2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4.2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4.2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4.2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4.2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4.2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4.2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4.2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4.2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4.2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4.2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4.2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4.2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4.2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4.2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4.2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4.2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4.2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4.2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4.2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4.2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4.2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4.2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4.2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4.2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4.2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4.2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4.2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4.2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4.2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4.2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4.2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4.2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4.2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4.2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4.2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4.2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4.2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4.2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4.2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4.2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4.2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4.2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4.2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4.2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4.2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4.2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4.2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4.2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4.2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4.2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4.2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4.2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4.2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4.2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4.2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4.2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4.2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4.2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4.2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4.2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4.2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4.2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4.2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4.2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4.2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4.2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4.2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4.2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4.2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4.2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4.2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4.2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4.2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4.2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4.2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4.2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4.2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4.2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4.2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4.2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4.2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4.2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4.2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4.2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4.2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4.2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4.2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4.2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4.2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4.2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4.2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4.2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4.2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4.2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4.2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4.2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4.2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4.2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4.2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4.2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4.2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4.2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4.2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4.2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4.2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4.2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4.2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4.2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4.2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4.2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4.2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4.2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4.2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4.2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4.2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4.2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4.2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4.2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4.2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4.2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4.2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4.2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4.2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4.2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4.2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4.2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4.2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4.2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4.2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4.2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4.2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4.2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4.2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4.2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4.2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4.2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4.2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4.2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4.2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4.2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4.2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4.2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4.2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4.2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4.2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4.2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4.2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4.2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4.2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4.2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4.2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4.2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4.2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4.2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4.2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4.2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4.2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4.2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4.2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4.2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4.2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4.2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4.2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4.2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4.2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4.2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4.2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4.2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4.2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4.2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4.2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4.2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4.2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4.2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4.2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4.2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4.2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4.2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4.2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4.2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4.2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4.2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4.2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4.2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4.2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4.2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4.2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4.2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4.2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4.2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4.2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4.2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4.2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4.2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4.2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4.2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4.2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4.2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4.2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4.2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4.2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4.2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4.2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4.2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4.2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4.2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4.2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4.2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4.2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4.2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4.2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4.2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4.2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4.2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4.2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4.2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4.2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4.2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4.2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4.2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4.2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4.2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4.2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4.2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4.2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4.2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4.2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4.2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4.2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4.2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4.2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4.2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4.2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4.2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4.2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4.2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4.2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4.2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4.2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4.2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4.2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4.2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4.2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4.2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4.2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4.2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4.2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4.2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4.2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4.2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4.2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4.2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4.2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4.2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4.2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4.2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4.2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4.2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4.2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4.2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4.2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4.2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4.2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4.2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4.2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4.2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4.2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4.2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4.2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4.2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4.2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4.2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4.2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4.2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4.2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4.2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4.2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4.2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4.2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4.2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4.2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4.2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4.2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4.2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4.2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4.2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4.2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4.2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4.2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4.2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4.2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4.2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4.2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4.2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4.2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4.2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4.2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4.2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4.2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4.2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4.2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4.2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4.2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4.2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4.2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4.2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4.2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4.2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4.2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4.2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4.2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4.2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4.2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4.2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4.2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4.2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4.2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4.2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4.2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4.2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4.2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4.2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4.2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4.2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4.2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4.2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4.2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4.2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4.2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4.2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4.2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4.2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4.2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4.2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4.2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4.2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4.2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4.2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4.2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4.2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4.2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4.2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4.2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4.2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4.2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4.2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4.2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4.2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4.2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4.2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4.2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4.2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4.2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4.2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4.2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4.2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4.2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4.2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4.2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4.2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4.2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4.2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4.2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4.2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4.2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4.2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4.2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4.2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4.2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4.2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4.2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4.2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4.2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4.2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4.2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4.2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4.2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4.2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4.2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4.2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4.2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4.2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4.2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4.2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4.2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4.2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4.2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4.2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4.2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4.2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4.2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4.2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4.2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4.2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4.2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4.2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4.2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4.2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4.2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4.2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4.2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4.2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</sheetData>
  <mergeCells count="2">
    <mergeCell ref="C2:D2"/>
    <mergeCell ref="E2:F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6.57"/>
    <col customWidth="1" min="3" max="3" width="35.43"/>
    <col customWidth="1" min="4" max="4" width="33.43"/>
    <col customWidth="1" min="5" max="26" width="9.29"/>
  </cols>
  <sheetData>
    <row r="1" ht="14.2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4.25" customHeight="1">
      <c r="A2" s="39"/>
      <c r="B2" s="101" t="s">
        <v>68</v>
      </c>
      <c r="C2" s="101" t="s">
        <v>69</v>
      </c>
      <c r="D2" s="101" t="s">
        <v>70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4.25" customHeight="1">
      <c r="A3" s="39"/>
      <c r="B3" s="102" t="s">
        <v>46</v>
      </c>
      <c r="C3" s="102"/>
      <c r="D3" s="102" t="s">
        <v>71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4.25" customHeight="1">
      <c r="A4" s="39"/>
      <c r="B4" s="73" t="s">
        <v>72</v>
      </c>
      <c r="C4" s="73" t="s">
        <v>73</v>
      </c>
      <c r="D4" s="103">
        <v>0.06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4.25" customHeight="1">
      <c r="A5" s="39"/>
      <c r="B5" s="104"/>
      <c r="C5" s="104" t="s">
        <v>74</v>
      </c>
      <c r="D5" s="105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4.25" customHeight="1">
      <c r="A6" s="39"/>
      <c r="B6" s="104"/>
      <c r="C6" s="104" t="s">
        <v>75</v>
      </c>
      <c r="D6" s="105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4.25" customHeight="1">
      <c r="A7" s="39"/>
      <c r="B7" s="104"/>
      <c r="C7" s="104" t="s">
        <v>76</v>
      </c>
      <c r="D7" s="105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4.25" customHeight="1">
      <c r="A8" s="39"/>
      <c r="B8" s="104"/>
      <c r="C8" s="104" t="s">
        <v>77</v>
      </c>
      <c r="D8" s="105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4.25" customHeight="1">
      <c r="A9" s="39"/>
      <c r="B9" s="104"/>
      <c r="C9" s="104" t="s">
        <v>78</v>
      </c>
      <c r="D9" s="105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4.25" customHeight="1">
      <c r="A10" s="39"/>
      <c r="B10" s="104"/>
      <c r="C10" s="104" t="s">
        <v>79</v>
      </c>
      <c r="D10" s="105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4.25" customHeight="1">
      <c r="A11" s="39"/>
      <c r="B11" s="106"/>
      <c r="C11" s="106" t="s">
        <v>80</v>
      </c>
      <c r="D11" s="107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4.2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4.2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4.2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4.25" customHeight="1">
      <c r="A15" s="39"/>
      <c r="B15" s="108" t="s">
        <v>81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4.25" customHeight="1">
      <c r="A16" s="39"/>
      <c r="B16" s="53" t="s">
        <v>82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4.25" customHeight="1">
      <c r="A17" s="39"/>
      <c r="B17" s="54" t="s">
        <v>83</v>
      </c>
      <c r="C17" s="109" t="s">
        <v>84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4.25" customHeight="1">
      <c r="A18" s="39"/>
      <c r="B18" s="54" t="s">
        <v>85</v>
      </c>
      <c r="C18" s="110">
        <v>45208.0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4.25" customHeight="1">
      <c r="A19" s="39"/>
      <c r="B19" s="54" t="s">
        <v>24</v>
      </c>
      <c r="C19" s="109" t="s">
        <v>38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4.25" customHeight="1">
      <c r="A20" s="39"/>
      <c r="B20" s="91"/>
      <c r="C20" s="7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4.25" customHeight="1">
      <c r="A21" s="39"/>
      <c r="B21" s="54"/>
      <c r="C21" s="7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4.25" customHeight="1">
      <c r="A22" s="39"/>
      <c r="B22" s="54"/>
      <c r="C22" s="7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4.2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4.2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4.2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4.2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4.2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4.2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4.2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4.2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4.2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4.2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4.2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4.2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4.2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4.2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4.2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4.2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4.2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4.2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4.2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4.2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4.2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4.2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4.2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4.2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4.2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4.2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4.2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4.2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4.2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4.2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4.2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4.2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4.2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4.2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4.2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4.2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4.2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4.2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4.2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4.2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4.2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4.2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4.2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4.2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4.2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4.2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4.2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4.2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4.2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4.2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4.2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4.2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4.2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4.2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4.2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4.2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4.2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4.2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4.2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4.2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4.2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4.2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4.2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4.2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4.2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4.2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4.2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4.2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4.2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4.2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4.2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4.2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4.2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4.2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4.2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4.2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4.2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4.2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4.2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4.2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4.2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4.2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4.2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4.2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4.2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4.2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4.2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4.2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4.2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4.2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4.2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4.2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4.2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4.2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4.2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4.2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4.2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4.2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4.2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4.2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4.2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4.2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4.2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4.2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4.2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4.2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4.2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4.2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4.2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4.2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4.2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4.2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4.2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4.2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4.2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4.2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4.2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4.2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4.2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4.2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4.2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4.2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4.2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4.2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4.2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4.2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4.2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4.2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4.2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4.2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4.2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4.2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4.2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4.2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4.2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4.2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4.2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4.2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4.2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4.2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4.2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4.2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4.2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4.2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4.2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4.2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4.2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4.2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4.2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4.2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4.2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4.2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4.2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4.2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4.2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4.2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4.2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4.2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4.2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4.2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4.2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4.2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4.2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4.2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4.2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4.2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4.2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4.2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4.2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4.2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4.2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4.2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4.2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4.2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4.2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4.2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4.2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4.2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4.2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4.2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4.2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4.2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4.2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4.2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4.2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4.2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4.2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4.2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4.2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4.2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4.2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4.2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4.2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4.2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4.2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4.2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4.2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4.2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4.2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4.2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4.2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4.2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4.2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4.2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4.2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4.2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4.2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4.2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4.2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4.2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4.2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4.2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4.2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4.2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4.2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4.2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4.2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4.2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4.2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4.2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4.2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4.2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4.2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4.2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4.2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4.2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4.2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4.2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4.2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4.2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4.2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4.2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4.2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4.2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4.2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4.2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4.2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4.2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4.2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4.2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4.2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4.2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4.2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4.2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4.2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4.2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4.2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4.2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4.2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4.2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4.2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4.2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4.2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4.2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4.2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4.2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4.2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4.2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4.2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4.2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4.2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4.2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4.2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4.2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4.2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4.2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4.2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4.2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4.2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4.2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4.2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4.2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4.2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4.2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4.2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4.2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4.2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4.2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4.2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4.2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4.2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4.2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4.2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4.2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4.2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4.2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4.2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4.2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4.2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4.2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4.2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4.2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4.2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4.2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4.2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4.2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4.2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4.2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4.2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4.2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4.2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4.2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4.2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4.2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4.2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4.2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4.2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4.2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4.2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4.2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4.2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4.2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4.2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4.2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4.2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4.2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4.2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4.2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4.2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4.2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4.2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4.2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4.2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4.2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4.2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4.2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4.2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4.2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4.2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4.2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4.2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4.2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4.2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4.2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4.2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4.2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4.2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4.2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4.2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4.2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4.2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4.2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4.2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4.2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4.2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4.2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4.2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4.2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4.2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4.2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4.2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4.2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4.2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4.2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4.2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4.2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4.2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4.2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4.2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4.2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4.2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4.2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4.2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4.2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4.2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4.2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4.2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4.2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4.2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4.2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4.2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4.2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4.2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4.2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4.2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4.2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4.2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4.2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4.2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4.2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4.2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4.2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4.2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4.2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4.2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4.2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4.2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4.2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4.2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4.2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4.2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4.2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4.2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4.2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4.2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4.2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4.2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4.2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4.2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4.2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4.2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4.2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4.2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4.2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4.2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4.2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4.2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4.2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4.2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4.2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4.2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4.2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4.2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4.2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4.2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4.2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4.2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4.2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4.2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4.2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4.2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4.2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4.2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4.2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4.2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4.2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4.2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4.2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4.2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4.2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4.2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4.2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4.2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4.2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4.2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4.2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4.2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4.2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4.2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4.2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4.2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4.2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4.2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4.2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4.2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4.2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4.2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4.2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4.2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4.2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4.2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4.2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4.2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4.2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4.2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4.2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4.2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4.2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4.2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4.2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4.2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4.2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4.2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4.2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4.2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4.2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4.2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4.2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4.2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4.2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4.2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4.2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4.2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4.2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4.2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4.2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4.2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4.2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4.2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4.2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4.2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4.2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4.2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4.2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4.2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4.2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4.2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4.2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4.2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4.2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4.2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4.2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4.2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4.2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4.2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4.2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4.2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4.2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4.2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4.2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4.2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4.2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4.2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4.2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4.2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4.2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4.2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4.2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4.2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4.2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4.2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4.2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4.2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4.2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4.2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4.2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4.2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4.2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4.2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4.2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4.2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4.2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4.2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4.2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4.2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4.2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4.2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4.2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4.2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4.2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4.2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4.2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4.2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4.2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4.2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4.2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4.2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4.2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4.2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4.2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4.2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4.2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4.2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4.2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4.2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4.2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4.2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4.2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4.2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4.2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4.2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4.2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4.2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4.2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4.2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4.2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4.2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4.2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4.2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4.2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4.2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4.2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4.2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4.2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4.2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4.2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4.2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4.2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4.2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4.2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4.2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4.2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4.2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4.2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4.2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4.2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4.2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4.2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4.2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4.2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4.2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4.2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4.2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4.2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4.2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4.2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4.2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4.2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4.2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4.2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4.2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4.2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4.2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4.2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4.2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4.2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4.2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4.2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4.2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4.2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4.2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4.2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4.2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4.2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4.2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4.2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4.2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4.2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4.2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4.2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4.2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4.2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4.2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4.2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4.2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4.2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4.2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4.2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4.2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4.2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4.2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4.2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4.2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4.2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4.2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4.2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4.2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4.2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4.2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4.2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4.2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4.2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4.2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4.2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4.2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4.2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4.2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4.2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4.2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4.2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4.2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4.2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4.2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4.2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4.2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4.2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4.2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4.2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4.2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4.2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4.2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4.2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4.2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4.2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4.2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4.2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4.2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4.2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4.2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4.2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4.2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4.2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4.2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4.2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4.2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4.2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4.2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4.2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4.2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4.2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4.2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4.2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4.2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4.2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4.2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4.2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4.2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4.2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4.2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4.2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4.2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4.2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4.2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4.2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4.2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4.2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4.2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4.2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4.2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4.2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4.2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4.2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4.2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4.2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4.2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4.2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4.2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4.2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4.2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4.2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4.2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4.2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4.2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4.2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4.2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4.2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4.2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4.2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4.2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4.2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4.2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4.2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4.2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4.2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4.2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4.2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4.2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4.2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4.2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4.2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4.2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4.2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4.2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4.2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4.2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4.2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4.2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4.2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4.2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4.2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4.2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4.2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4.2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4.2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4.2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4.2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4.2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4.2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4.2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4.2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4.2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4.2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4.2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4.2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4.2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4.2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4.2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4.2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4.2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4.2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4.2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4.2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4.2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4.2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4.2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4.2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4.2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4.2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4.2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4.2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4.2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4.2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4.2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4.2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4.2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4.2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4.2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4.2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4.2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4.2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4.2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4.2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4.2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4.2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4.2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4.2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4.2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4.2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4.2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4.2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4.2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4.2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4.2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4.2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4.2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4.2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4.2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4.2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4.2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4.2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4.2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4.2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4.2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4.2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4.2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4.2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4.2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4.2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4.2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4.2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4.2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4.2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4.2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4.2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4.2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4.2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4.2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4.2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4.2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4.2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4.2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rintOptions/>
  <pageMargins bottom="0.75" footer="0.0" header="0.0" left="0.7" right="0.7" top="0.75"/>
  <pageSetup orientation="landscape"/>
  <drawing r:id="rId1"/>
</worksheet>
</file>