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Q:\BGER\PER\RP23280 MULGA DOWNS HAUL ROAD - HANROY\model\gis\"/>
    </mc:Choice>
  </mc:AlternateContent>
  <xr:revisionPtr revIDLastSave="0" documentId="13_ncr:1_{B4B7A6D4-0047-49DF-9BCC-460E60964FA7}" xr6:coauthVersionLast="47" xr6:coauthVersionMax="47" xr10:uidLastSave="{00000000-0000-0000-0000-000000000000}"/>
  <bookViews>
    <workbookView xWindow="-28920" yWindow="-120" windowWidth="29040" windowHeight="17790" activeTab="3" xr2:uid="{4DC36158-516B-4CB6-B568-8434BB85213A}"/>
    <workbookView xWindow="-120" yWindow="-120" windowWidth="29040" windowHeight="17325" activeTab="7" xr2:uid="{E3DA6305-D416-4E8B-9542-2B12224CB6DD}"/>
    <workbookView xWindow="-120" yWindow="-120" windowWidth="29040" windowHeight="17325" firstSheet="2" activeTab="6" xr2:uid="{E781B7A6-A957-401A-A4D6-FBAB1F92D55C}"/>
  </bookViews>
  <sheets>
    <sheet name="BGER-12D-Road.rpt" sheetId="13" r:id="rId1"/>
    <sheet name="BGER-12D-Culverts.rpt" sheetId="12" r:id="rId2"/>
    <sheet name="1d_nwk-import" sheetId="15" r:id="rId3"/>
    <sheet name="PointsTidy -from 1dnwk" sheetId="16" r:id="rId4"/>
    <sheet name="PointsTidy - 12D" sheetId="17" r:id="rId5"/>
    <sheet name="ProcessAngle" sheetId="14" r:id="rId6"/>
    <sheet name="PointsTidy - master" sheetId="1" r:id="rId7"/>
    <sheet name="2d_bc" sheetId="5" r:id="rId8"/>
    <sheet name="2d_zsh" sheetId="2" r:id="rId9"/>
    <sheet name="1d_nwk" sheetId="8" r:id="rId10"/>
  </sheets>
  <externalReferences>
    <externalReference r:id="rId11"/>
  </externalReferences>
  <definedNames>
    <definedName name="_2__123Graph_ACHART_1" hidden="1">[1]Slope!$B$10:$B$150</definedName>
    <definedName name="_4__123Graph_BCHART_1" hidden="1">[1]Slope!$C$10:$C$150</definedName>
    <definedName name="_6__123Graph_CCHART_1" hidden="1">[1]Slope!$F$10:$F$150</definedName>
    <definedName name="_Fill" hidden="1">[1]Slope!$A$10:$A$17</definedName>
    <definedName name="a">'2d_bc'!$AB$8</definedName>
    <definedName name="b">'2d_bc'!$AB$9</definedName>
    <definedName name="Connection">'2d_bc'!$AB$1</definedName>
    <definedName name="d">'2d_bc'!$AB$6</definedName>
    <definedName name="dZ">'2d_zsh'!$AH$8</definedName>
    <definedName name="External">'2d_bc'!$AB$2</definedName>
    <definedName name="f">'2d_bc'!$AB$5</definedName>
    <definedName name="Flags">'2d_bc'!$AB$3</definedName>
    <definedName name="grid_factor">'2d_zsh'!$AH$3</definedName>
    <definedName name="grid_size">'2d_zsh'!$AH$2</definedName>
    <definedName name="LengthFactor">'2d_bc'!$AB$10</definedName>
    <definedName name="max_width">'2d_zsh'!$AH$5</definedName>
    <definedName name="min_width">'2d_zsh'!$AH$6</definedName>
    <definedName name="MinLength">'2d_bc'!$AB$15</definedName>
    <definedName name="Name">'2d_bc'!$AB$4</definedName>
    <definedName name="PaddingFactor">'2d_zsh'!$AH$11</definedName>
    <definedName name="pipe_factor">'2d_zsh'!$AH$4</definedName>
    <definedName name="PipeEnds">'2d_zsh'!$AH$14</definedName>
    <definedName name="PipeSpacing">'2d_zsh'!$AH$13</definedName>
    <definedName name="Shape_Options">'2d_zsh'!$AH$10</definedName>
    <definedName name="Shape_width_or_dMax">'2d_zsh'!$AH$9</definedName>
    <definedName name="td">'2d_bc'!$AB$7</definedName>
    <definedName name="WidthFactor">'2d_bc'!$AB$11</definedName>
    <definedName name="wrn.4121_C_004." hidden="1">{"page 1",#N/A,TRUE,"Flood Design_4121-C-004";"page 3",#N/A,TRUE,"Design Flood&amp;Culverts";"page 5",#N/A,TRUE,"Formulae Protection";"page 2",#N/A,TRUE,"Flavell Formulae";"page 4",#N/A,TRUE,"Culvert Schedule";"page 6",#N/A,TRUE,"revet_cut";"page 7",#N/A,TRUE,"Formulaes revet";"page 9",#N/A,TRUE,"Formulae Coords";"page 8",#N/A,TRUE,"coords"}</definedName>
    <definedName name="wrn.Calculations." hidden="1">{#N/A,#N/A,TRUE,"Readme";#N/A,#N/A,TRUE,"Sheet1";#N/A,#N/A,TRUE,"ddha7"}</definedName>
    <definedName name="Z_shift">'2d_zsh'!$AH$7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17" i="16" l="1"/>
  <c r="AA16" i="16"/>
  <c r="AA15" i="16"/>
  <c r="AC4" i="16" a="1"/>
  <c r="AC4" i="16" s="1"/>
  <c r="Z3" i="16"/>
  <c r="AA14" i="16"/>
  <c r="AA13" i="16"/>
  <c r="AA12" i="16"/>
  <c r="AA11" i="16"/>
  <c r="AA10" i="16"/>
  <c r="AA9" i="16"/>
  <c r="AA8" i="16"/>
  <c r="AA7" i="16"/>
  <c r="AA6" i="16"/>
  <c r="AA5" i="16"/>
  <c r="AA14" i="17"/>
  <c r="AA13" i="17"/>
  <c r="AA12" i="17"/>
  <c r="AA11" i="17"/>
  <c r="AA10" i="17"/>
  <c r="AA9" i="17"/>
  <c r="AA8" i="17"/>
  <c r="AA7" i="17"/>
  <c r="AA6" i="17"/>
  <c r="AA5" i="17"/>
  <c r="AC4" i="17" a="1"/>
  <c r="AC4" i="17" s="1"/>
  <c r="Z3" i="17"/>
  <c r="AH2" i="2"/>
  <c r="M2" i="14" a="1"/>
  <c r="M2" i="14" s="1"/>
  <c r="AB6" i="16"/>
  <c r="AB5" i="16"/>
  <c r="B4" i="16" s="1" a="1"/>
  <c r="AE19" i="17"/>
  <c r="AC17" i="16" l="1"/>
  <c r="B4" i="16"/>
  <c r="B4" i="1" s="1" a="1"/>
  <c r="B4" i="1" s="1"/>
  <c r="AA17" i="1" s="1"/>
  <c r="AC16" i="16"/>
  <c r="AC15" i="16"/>
  <c r="AC8" i="17"/>
  <c r="AC12" i="17"/>
  <c r="AC9" i="17"/>
  <c r="AC11" i="17"/>
  <c r="AC6" i="17"/>
  <c r="AC7" i="17"/>
  <c r="AB4" i="17"/>
  <c r="AC13" i="17"/>
  <c r="AC10" i="17"/>
  <c r="AC14" i="17"/>
  <c r="AC5" i="17"/>
  <c r="AC14" i="16"/>
  <c r="AC11" i="16"/>
  <c r="AC8" i="16"/>
  <c r="AC10" i="16"/>
  <c r="AC12" i="16"/>
  <c r="AC9" i="16"/>
  <c r="AC13" i="16"/>
  <c r="AC6" i="16"/>
  <c r="AC7" i="16"/>
  <c r="AC5" i="16"/>
  <c r="D2" i="14" a="1"/>
  <c r="D2" i="14" s="1"/>
  <c r="K2" i="14" s="1" a="1"/>
  <c r="K2" i="14" s="1"/>
  <c r="L2" i="14" s="1" a="1"/>
  <c r="L2" i="14" s="1"/>
  <c r="A2" i="14" a="1"/>
  <c r="A2" i="14" s="1"/>
  <c r="E2" i="14" s="1" a="1"/>
  <c r="E2" i="14" s="1"/>
  <c r="B2" i="14" a="1"/>
  <c r="B2" i="14" s="1"/>
  <c r="F2" i="14" s="1" a="1"/>
  <c r="F2" i="14" s="1"/>
  <c r="C2" i="14" a="1"/>
  <c r="C2" i="14" s="1"/>
  <c r="G2" i="14" s="1" a="1"/>
  <c r="G2" i="14" s="1"/>
  <c r="AB5" i="17"/>
  <c r="AB12" i="17"/>
  <c r="AB13" i="16"/>
  <c r="AB12" i="16"/>
  <c r="C4" i="16" l="1" a="1"/>
  <c r="C4" i="16" s="1"/>
  <c r="C4" i="1" s="1" a="1"/>
  <c r="C4" i="1" s="1"/>
  <c r="H2" i="14" a="1"/>
  <c r="H2" i="14" s="1"/>
  <c r="I2" i="14" s="1" a="1"/>
  <c r="I2" i="14" s="1"/>
  <c r="J2" i="14" s="1" a="1"/>
  <c r="J2" i="14" s="1"/>
  <c r="H4" i="16" a="1"/>
  <c r="J4" i="16" a="1"/>
  <c r="B4" i="17" a="1"/>
  <c r="AB6" i="17"/>
  <c r="AB13" i="17"/>
  <c r="H4" i="16" l="1"/>
  <c r="H4" i="1" s="1" a="1"/>
  <c r="H4" i="1" s="1"/>
  <c r="J4" i="16"/>
  <c r="B4" i="17"/>
  <c r="V4" i="16" a="1"/>
  <c r="V4" i="16" s="1"/>
  <c r="V4" i="1" s="1" a="1"/>
  <c r="V4" i="1" s="1"/>
  <c r="AB4" i="5"/>
  <c r="X4" i="17" a="1"/>
  <c r="U4" i="16" a="1"/>
  <c r="K4" i="16" a="1"/>
  <c r="E4" i="16" a="1"/>
  <c r="C4" i="17" a="1"/>
  <c r="X4" i="17" l="1"/>
  <c r="U4" i="17" s="1" a="1"/>
  <c r="U4" i="17" s="1"/>
  <c r="J4" i="1" a="1"/>
  <c r="J4" i="1" s="1"/>
  <c r="I4" i="16" a="1"/>
  <c r="I4" i="16" s="1"/>
  <c r="L96" i="16" a="1"/>
  <c r="L96" i="16" s="1"/>
  <c r="U4" i="16"/>
  <c r="U4" i="1" s="1" a="1"/>
  <c r="U4" i="1" s="1"/>
  <c r="K4" i="16"/>
  <c r="K4" i="1" s="1" a="1"/>
  <c r="K4" i="1" s="1"/>
  <c r="E4" i="16"/>
  <c r="E4" i="1" s="1" a="1"/>
  <c r="E4" i="1" s="1"/>
  <c r="C4" i="17"/>
  <c r="AM2" i="17" a="1"/>
  <c r="AM2" i="17" s="1"/>
  <c r="AA17" i="17"/>
  <c r="D4" i="17" a="1"/>
  <c r="D4" i="17" s="1"/>
  <c r="A4" i="17" a="1"/>
  <c r="A4" i="17" s="1"/>
  <c r="C1" i="16" a="1"/>
  <c r="C1" i="16" s="1"/>
  <c r="A4" i="16" a="1"/>
  <c r="A4" i="16" s="1"/>
  <c r="AA20" i="16"/>
  <c r="D4" i="16" a="1"/>
  <c r="AH6" i="2"/>
  <c r="T4" i="16" a="1"/>
  <c r="G4" i="16" a="1"/>
  <c r="F4" i="16" a="1"/>
  <c r="G4" i="17" a="1"/>
  <c r="F4" i="17" a="1"/>
  <c r="M4" i="17" a="1"/>
  <c r="L4" i="17" a="1"/>
  <c r="H4" i="17" a="1"/>
  <c r="I4" i="17" a="1"/>
  <c r="E4" i="17" a="1"/>
  <c r="A4" i="1" l="1" a="1"/>
  <c r="A4" i="1" s="1"/>
  <c r="I4" i="1" a="1"/>
  <c r="I4" i="1" s="1"/>
  <c r="D4" i="16"/>
  <c r="F4" i="16"/>
  <c r="F4" i="1" s="1" a="1"/>
  <c r="F4" i="1" s="1"/>
  <c r="G4" i="16"/>
  <c r="G4" i="1" s="1" a="1"/>
  <c r="G4" i="1" s="1"/>
  <c r="T4" i="16"/>
  <c r="W4" i="17" a="1"/>
  <c r="W4" i="17" s="1"/>
  <c r="AA16" i="17" s="1"/>
  <c r="E4" i="17"/>
  <c r="I4" i="17"/>
  <c r="H4" i="17"/>
  <c r="L4" i="17"/>
  <c r="Q4" i="17" a="1"/>
  <c r="Q4" i="17" s="1"/>
  <c r="M4" i="17"/>
  <c r="R4" i="17" a="1"/>
  <c r="R4" i="17" s="1"/>
  <c r="F4" i="17"/>
  <c r="G4" i="17"/>
  <c r="V4" i="17" a="1"/>
  <c r="V4" i="17" s="1"/>
  <c r="C1" i="17" a="1"/>
  <c r="C1" i="17" s="1"/>
  <c r="AM2" i="1" a="1"/>
  <c r="AM2" i="1" s="1"/>
  <c r="AN2" i="1" s="1" a="1"/>
  <c r="AN2" i="1" s="1"/>
  <c r="AC18" i="8"/>
  <c r="A2" i="8" s="1" a="1"/>
  <c r="A2" i="8" s="1"/>
  <c r="AH12" i="2"/>
  <c r="A2" i="2" s="1" a="1"/>
  <c r="A2" i="2" s="1"/>
  <c r="B2" i="8" a="1"/>
  <c r="B2" i="8" s="1"/>
  <c r="AB12" i="5"/>
  <c r="AB13" i="5" s="1"/>
  <c r="C1" i="1" a="1"/>
  <c r="C1" i="1" s="1"/>
  <c r="T4" i="1" l="1" a="1"/>
  <c r="T4" i="1" s="1"/>
  <c r="X4" i="16" a="1"/>
  <c r="X4" i="16" s="1"/>
  <c r="X4" i="1" s="1" a="1"/>
  <c r="X4" i="1" s="1"/>
  <c r="L4" i="16" a="1"/>
  <c r="L4" i="16" s="1"/>
  <c r="L4" i="1" s="1" a="1"/>
  <c r="L4" i="1" s="1"/>
  <c r="F2" i="8" s="1" a="1"/>
  <c r="F2" i="8" s="1"/>
  <c r="D4" i="1" a="1"/>
  <c r="D4" i="1" s="1"/>
  <c r="M4" i="16" a="1"/>
  <c r="M4" i="16" s="1"/>
  <c r="M4" i="1" s="1" a="1"/>
  <c r="M4" i="1" s="1"/>
  <c r="G2" i="8" s="1" a="1"/>
  <c r="G2" i="8" s="1"/>
  <c r="N4" i="17" a="1"/>
  <c r="N4" i="17" s="1"/>
  <c r="S4" i="17" a="1"/>
  <c r="S4" i="17" s="1"/>
  <c r="S4" i="16" a="1"/>
  <c r="S4" i="16" s="1"/>
  <c r="S4" i="1" s="1" a="1"/>
  <c r="S4" i="1" s="1"/>
  <c r="N4" i="16" a="1"/>
  <c r="N4" i="16" s="1"/>
  <c r="N4" i="1" s="1" a="1"/>
  <c r="N4" i="1" s="1"/>
  <c r="O4" i="17" a="1"/>
  <c r="O4" i="17" s="1"/>
  <c r="P4" i="17" s="1" a="1"/>
  <c r="P4" i="17" s="1"/>
  <c r="K4" i="17" a="1"/>
  <c r="K4" i="17" s="1"/>
  <c r="J4" i="17" a="1"/>
  <c r="J4" i="17" s="1"/>
  <c r="W4" i="1" a="1"/>
  <c r="W4" i="1" s="1"/>
  <c r="AA16" i="1" s="1"/>
  <c r="E2" i="8" a="1"/>
  <c r="E2" i="8" s="1"/>
  <c r="V2" i="8" a="1"/>
  <c r="V2" i="8" s="1"/>
  <c r="M2" i="8" a="1"/>
  <c r="M2" i="8" s="1"/>
  <c r="D2" i="8" a="1"/>
  <c r="D2" i="8" s="1"/>
  <c r="I2" i="2" a="1"/>
  <c r="I2" i="2" s="1"/>
  <c r="H2" i="2" a="1"/>
  <c r="H2" i="2" s="1"/>
  <c r="B2" i="2" a="1"/>
  <c r="B2" i="2" s="1"/>
  <c r="M2" i="2" s="1" a="1"/>
  <c r="M2" i="2" s="1"/>
  <c r="G2" i="2" a="1"/>
  <c r="G2" i="2" s="1"/>
  <c r="AG18" i="2"/>
  <c r="AA17" i="5"/>
  <c r="AB2" i="8"/>
  <c r="Z2" i="8" s="1" a="1"/>
  <c r="Z2" i="8" s="1"/>
  <c r="A2" i="5" a="1"/>
  <c r="R4" i="16" l="1" a="1"/>
  <c r="R4" i="16" s="1"/>
  <c r="R4" i="1" s="1" a="1"/>
  <c r="R4" i="1" s="1"/>
  <c r="Q4" i="16" a="1"/>
  <c r="Q4" i="16" s="1"/>
  <c r="Q4" i="1" s="1" a="1"/>
  <c r="Q4" i="1" s="1"/>
  <c r="C2" i="8" a="1"/>
  <c r="C2" i="8" s="1"/>
  <c r="U2" i="8" a="1"/>
  <c r="U2" i="8" s="1"/>
  <c r="T2" i="8" a="1"/>
  <c r="T2" i="8" s="1"/>
  <c r="W2" i="8" a="1"/>
  <c r="W2" i="8" s="1"/>
  <c r="S2" i="8" a="1"/>
  <c r="S2" i="8" s="1"/>
  <c r="O2" i="8" a="1"/>
  <c r="O2" i="8" s="1"/>
  <c r="L2" i="8" a="1"/>
  <c r="L2" i="8" s="1"/>
  <c r="H2" i="8" a="1"/>
  <c r="H2" i="8" s="1"/>
  <c r="J2" i="8" a="1"/>
  <c r="J2" i="8" s="1"/>
  <c r="X2" i="8" a="1"/>
  <c r="X2" i="8" s="1"/>
  <c r="Y2" i="8" a="1"/>
  <c r="Y2" i="8" s="1"/>
  <c r="P2" i="8" a="1"/>
  <c r="P2" i="8" s="1"/>
  <c r="Q2" i="8" a="1"/>
  <c r="Q2" i="8" s="1"/>
  <c r="I2" i="8" a="1"/>
  <c r="I2" i="8" s="1"/>
  <c r="N2" i="8" a="1"/>
  <c r="N2" i="8" s="1"/>
  <c r="R2" i="8" a="1"/>
  <c r="R2" i="8" s="1"/>
  <c r="A2" i="5"/>
  <c r="O4" i="16" l="1" a="1"/>
  <c r="O4" i="16" s="1"/>
  <c r="K2" i="5" a="1"/>
  <c r="K2" i="5" s="1"/>
  <c r="P2" i="5" a="1"/>
  <c r="P2" i="5" s="1"/>
  <c r="N2" i="5" a="1"/>
  <c r="N2" i="5" s="1"/>
  <c r="O2" i="5" a="1"/>
  <c r="O2" i="5" s="1"/>
  <c r="B2" i="5" a="1"/>
  <c r="B2" i="5" s="1"/>
  <c r="J2" i="5" s="1" a="1"/>
  <c r="J2" i="5" s="1"/>
  <c r="C2" i="5" a="1"/>
  <c r="C2" i="5" s="1"/>
  <c r="F2" i="5" a="1"/>
  <c r="F2" i="5" s="1"/>
  <c r="E2" i="5" a="1"/>
  <c r="E2" i="5" s="1"/>
  <c r="H2" i="5" a="1"/>
  <c r="H2" i="5" s="1"/>
  <c r="G2" i="5" a="1"/>
  <c r="G2" i="5" s="1"/>
  <c r="I2" i="5" a="1"/>
  <c r="I2" i="5" s="1"/>
  <c r="P4" i="16" l="1" a="1"/>
  <c r="P4" i="16" s="1"/>
  <c r="P4" i="1" s="1" a="1"/>
  <c r="P4" i="1" s="1"/>
  <c r="O4" i="1" a="1"/>
  <c r="O4" i="1" s="1"/>
  <c r="D2" i="5" a="1"/>
  <c r="D2" i="5" s="1"/>
  <c r="U2" i="5" a="1"/>
  <c r="U2" i="5" s="1"/>
  <c r="T2" i="5" a="1"/>
  <c r="T2" i="5" s="1"/>
  <c r="K2" i="8" l="1" a="1"/>
  <c r="K2" i="8" s="1"/>
  <c r="C2" i="2" a="1"/>
  <c r="C2" i="2" s="1"/>
  <c r="J2" i="2" a="1"/>
  <c r="J2" i="2" s="1"/>
  <c r="K2" i="2" l="1" a="1"/>
  <c r="K2" i="2" s="1"/>
  <c r="L2" i="2" a="1"/>
  <c r="L2" i="2" s="1"/>
  <c r="Q2" i="2" s="1" a="1"/>
  <c r="Q2" i="2" s="1"/>
  <c r="Y2" i="2" l="1" a="1"/>
  <c r="Y2" i="2" s="1"/>
  <c r="U2" i="2" a="1"/>
  <c r="U2" i="2" s="1"/>
  <c r="X2" i="2" a="1"/>
  <c r="X2" i="2" s="1"/>
  <c r="W2" i="2" a="1"/>
  <c r="W2" i="2" s="1"/>
  <c r="AA2" i="2" a="1"/>
  <c r="AB2" i="2" a="1"/>
  <c r="AB2" i="2" s="1"/>
  <c r="Z2" i="2" a="1"/>
  <c r="Z2" i="2" s="1"/>
  <c r="V2" i="2" a="1"/>
  <c r="V2" i="2" s="1"/>
  <c r="P2" i="2" l="1" a="1"/>
  <c r="P2" i="2" s="1"/>
  <c r="O2" i="2" s="1" a="1"/>
  <c r="O2" i="2" s="1"/>
  <c r="N2" i="2" s="1" a="1"/>
  <c r="N2" i="2" s="1"/>
  <c r="AA2" i="2"/>
  <c r="AE2" i="2" s="1" a="1"/>
  <c r="AE2" i="2" s="1"/>
  <c r="AC2" i="2" s="1" a="1"/>
  <c r="AC2" i="2" s="1"/>
  <c r="R2" i="5" s="1" a="1"/>
  <c r="R2" i="5" s="1"/>
  <c r="S2" i="2" a="1"/>
  <c r="S2" i="2" s="1"/>
  <c r="R2" i="2" a="1"/>
  <c r="R2" i="2" s="1"/>
  <c r="T2" i="2" a="1"/>
  <c r="T2" i="2" s="1"/>
  <c r="F2" i="2" s="1" a="1"/>
  <c r="F2" i="2" s="1"/>
  <c r="Q2" i="5" l="1" a="1"/>
  <c r="Q2" i="5" s="1"/>
  <c r="AD2" i="2" a="1"/>
  <c r="AD2" i="2" s="1"/>
  <c r="S2" i="5" s="1" a="1"/>
  <c r="S2" i="5" s="1"/>
  <c r="M2" i="5" l="1" a="1"/>
  <c r="M2" i="5" s="1"/>
  <c r="L2" i="5" a="1"/>
  <c r="L2" i="5" s="1"/>
  <c r="E2" i="2" a="1"/>
  <c r="E2" i="2" s="1"/>
  <c r="D2" i="2" a="1"/>
  <c r="D2" i="2" s="1"/>
  <c r="T4" i="17" a="1"/>
  <c r="T4" i="1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<sst xmlns="http://schemas.openxmlformats.org/spreadsheetml/2006/main" count="686" uniqueCount="293">
  <si>
    <t>ID</t>
  </si>
  <si>
    <t>US_Invert</t>
  </si>
  <si>
    <t>DS_invert</t>
  </si>
  <si>
    <t>Number_of</t>
  </si>
  <si>
    <t>Width_or_D</t>
  </si>
  <si>
    <t>vertex_ind</t>
  </si>
  <si>
    <t>xcoord</t>
  </si>
  <si>
    <t>ycoord</t>
  </si>
  <si>
    <t>zcoord</t>
  </si>
  <si>
    <t>grid size</t>
  </si>
  <si>
    <t>Diameter</t>
  </si>
  <si>
    <t>grid factor</t>
  </si>
  <si>
    <t>pipe factor</t>
  </si>
  <si>
    <t>max width</t>
  </si>
  <si>
    <t>min width</t>
  </si>
  <si>
    <t>ShapeWidth</t>
  </si>
  <si>
    <t>ShapeLength</t>
  </si>
  <si>
    <t>US</t>
  </si>
  <si>
    <t>Z</t>
  </si>
  <si>
    <t>dZ</t>
  </si>
  <si>
    <t>Shape_width_or_dMax</t>
  </si>
  <si>
    <t>Shape_Options</t>
  </si>
  <si>
    <t>Z_shift</t>
  </si>
  <si>
    <t>X1</t>
  </si>
  <si>
    <t>Y1</t>
  </si>
  <si>
    <t>Z1</t>
  </si>
  <si>
    <t>X0</t>
  </si>
  <si>
    <t>Y0</t>
  </si>
  <si>
    <t>Z0</t>
  </si>
  <si>
    <t>Xuse</t>
  </si>
  <si>
    <t>Yuse</t>
  </si>
  <si>
    <t>Zuse</t>
  </si>
  <si>
    <t>X</t>
  </si>
  <si>
    <t>Y</t>
  </si>
  <si>
    <t>Angle</t>
  </si>
  <si>
    <t>UseAngle</t>
  </si>
  <si>
    <t>Type</t>
  </si>
  <si>
    <t>Flags</t>
  </si>
  <si>
    <t>Name</t>
  </si>
  <si>
    <t>f</t>
  </si>
  <si>
    <t>d</t>
  </si>
  <si>
    <t>td</t>
  </si>
  <si>
    <t>a</t>
  </si>
  <si>
    <t>b</t>
  </si>
  <si>
    <t>CN</t>
  </si>
  <si>
    <t>SX</t>
  </si>
  <si>
    <t>Order</t>
  </si>
  <si>
    <t>Connection</t>
  </si>
  <si>
    <t>External</t>
  </si>
  <si>
    <t>X.</t>
  </si>
  <si>
    <t>Y.</t>
  </si>
  <si>
    <t>LengthFactor</t>
  </si>
  <si>
    <t>WidthFactor</t>
  </si>
  <si>
    <t>ID_Count</t>
  </si>
  <si>
    <t>Expected row</t>
  </si>
  <si>
    <t>PaddingFactor</t>
  </si>
  <si>
    <t>ExpectedRows</t>
  </si>
  <si>
    <t>Shape_Opti</t>
  </si>
  <si>
    <t>Shape_widt</t>
  </si>
  <si>
    <t>Ignore</t>
  </si>
  <si>
    <t>UCS</t>
  </si>
  <si>
    <t>Len_or_ANA</t>
  </si>
  <si>
    <t>n_nF_Cd</t>
  </si>
  <si>
    <t>DS_Invert</t>
  </si>
  <si>
    <t>Form_Loss</t>
  </si>
  <si>
    <t>pBlockage</t>
  </si>
  <si>
    <t>Inlet_Type</t>
  </si>
  <si>
    <t>Conn_1D_2D</t>
  </si>
  <si>
    <t>Conn_No</t>
  </si>
  <si>
    <t>Height_or_WF</t>
  </si>
  <si>
    <t>HConF_or_WC</t>
  </si>
  <si>
    <t>WConF_or_WEx</t>
  </si>
  <si>
    <t>EntryC_or_WSa</t>
  </si>
  <si>
    <t>ExitC_or_WSb</t>
  </si>
  <si>
    <t>C</t>
  </si>
  <si>
    <t>F</t>
  </si>
  <si>
    <t>T</t>
  </si>
  <si>
    <t xml:space="preserve"> </t>
  </si>
  <si>
    <t>MeasureLength</t>
  </si>
  <si>
    <t>AdjustedLength</t>
  </si>
  <si>
    <t>dx</t>
  </si>
  <si>
    <t>dy</t>
  </si>
  <si>
    <t>dz</t>
  </si>
  <si>
    <t>Expected</t>
  </si>
  <si>
    <t>Height_or_</t>
  </si>
  <si>
    <t>HConF_or_W</t>
  </si>
  <si>
    <t>WConF_or_W</t>
  </si>
  <si>
    <t>EntryC_or_</t>
  </si>
  <si>
    <t>ExitC_or_W</t>
  </si>
  <si>
    <t>TanAngle</t>
  </si>
  <si>
    <t>CulvertGroup</t>
  </si>
  <si>
    <t>GroupID</t>
  </si>
  <si>
    <t>MIN NO MERGE</t>
  </si>
  <si>
    <t>PipeSpacing</t>
  </si>
  <si>
    <t>PipeEnds</t>
  </si>
  <si>
    <t>US_DS</t>
  </si>
  <si>
    <t>Group</t>
  </si>
  <si>
    <t>Skew</t>
  </si>
  <si>
    <t>SkewAngle</t>
  </si>
  <si>
    <t>Cellsize</t>
  </si>
  <si>
    <t>MinLength</t>
  </si>
  <si>
    <t>NewName</t>
  </si>
  <si>
    <t>TUFLOWName</t>
  </si>
  <si>
    <t>ID-Exclude</t>
  </si>
  <si>
    <t>CSP</t>
  </si>
  <si>
    <t xml:space="preserve"> pit</t>
  </si>
  <si>
    <t>*string id</t>
  </si>
  <si>
    <t>*pit id</t>
  </si>
  <si>
    <t>string name</t>
  </si>
  <si>
    <t>pit name</t>
  </si>
  <si>
    <t>pit type</t>
  </si>
  <si>
    <t>pit diameter</t>
  </si>
  <si>
    <t>pit centre x</t>
  </si>
  <si>
    <t>pit centre y</t>
  </si>
  <si>
    <t>cover elev</t>
  </si>
  <si>
    <t>fs tin</t>
  </si>
  <si>
    <t>ns tin</t>
  </si>
  <si>
    <t>pipe type</t>
  </si>
  <si>
    <t>invert us</t>
  </si>
  <si>
    <t>invert ds</t>
  </si>
  <si>
    <t>diameter</t>
  </si>
  <si>
    <t>width</t>
  </si>
  <si>
    <t>number of pipes</t>
  </si>
  <si>
    <t>separation</t>
  </si>
  <si>
    <t>calculated pipe length</t>
  </si>
  <si>
    <t>calculated pipe grade</t>
  </si>
  <si>
    <t>pipe size</t>
  </si>
  <si>
    <t>nominal diameter</t>
  </si>
  <si>
    <t>nominal pipe size</t>
  </si>
  <si>
    <t>box or pipe size</t>
  </si>
  <si>
    <t>*direction</t>
  </si>
  <si>
    <t>grate level</t>
  </si>
  <si>
    <t>cover rl</t>
  </si>
  <si>
    <t>setout z</t>
  </si>
  <si>
    <t>top rl</t>
  </si>
  <si>
    <t>cover rl mode</t>
  </si>
  <si>
    <t>pit road chainage</t>
  </si>
  <si>
    <t>pit road name</t>
  </si>
  <si>
    <t>conduit shape</t>
  </si>
  <si>
    <t>uid</t>
  </si>
  <si>
    <t>integer</t>
  </si>
  <si>
    <t>text</t>
  </si>
  <si>
    <t>real</t>
  </si>
  <si>
    <t>Expected bottom excel row number</t>
  </si>
  <si>
    <t>These are #N/A error if not found on the import sheet</t>
  </si>
  <si>
    <t>The sheet expects 3 rows of titles, then the data</t>
  </si>
  <si>
    <t>the titles in row T need to be on row 2 of the import</t>
  </si>
  <si>
    <t>Mannings</t>
  </si>
  <si>
    <t>mannings</t>
  </si>
  <si>
    <t>Paste the lines in here, do not split to columns</t>
  </si>
  <si>
    <t>Raw Data</t>
  </si>
  <si>
    <t>ends</t>
  </si>
  <si>
    <t>°</t>
  </si>
  <si>
    <t>"</t>
  </si>
  <si>
    <t>'</t>
  </si>
  <si>
    <t>Degrees</t>
  </si>
  <si>
    <t>Minutes</t>
  </si>
  <si>
    <t>Seconds</t>
  </si>
  <si>
    <t>Decimal</t>
  </si>
  <si>
    <t>From90</t>
  </si>
  <si>
    <t>&gt;</t>
  </si>
  <si>
    <t>Culvert</t>
  </si>
  <si>
    <t>trim1</t>
  </si>
  <si>
    <t>Can this go negative? Probably, and should work</t>
  </si>
  <si>
    <t>Element</t>
  </si>
  <si>
    <t>pipet</t>
  </si>
  <si>
    <t>R</t>
  </si>
  <si>
    <t>Ctype</t>
  </si>
  <si>
    <t>RawWidth</t>
  </si>
  <si>
    <t>CHANGE CULVERT NAMES HERE (IF DESIRED)</t>
  </si>
  <si>
    <t>12d</t>
  </si>
  <si>
    <t>pit</t>
  </si>
  <si>
    <t>pipe</t>
  </si>
  <si>
    <t>remarks</t>
  </si>
  <si>
    <t>grate rl mode</t>
  </si>
  <si>
    <t>pipe colour</t>
  </si>
  <si>
    <t>pipe type description</t>
  </si>
  <si>
    <t>pipe type remarks</t>
  </si>
  <si>
    <t>custom label name</t>
  </si>
  <si>
    <t>n/a</t>
  </si>
  <si>
    <t>BC</t>
  </si>
  <si>
    <t>Rectangular</t>
  </si>
  <si>
    <t>ROCLA QLD RCBC</t>
  </si>
  <si>
    <t>CULVERT INLET</t>
  </si>
  <si>
    <t>CULVERT OUTLET</t>
  </si>
  <si>
    <t>raw_diam</t>
  </si>
  <si>
    <t>raw_width</t>
  </si>
  <si>
    <t>parameter</t>
  </si>
  <si>
    <t>item</t>
  </si>
  <si>
    <t>channel nth</t>
  </si>
  <si>
    <t xml:space="preserve"> inlet</t>
  </si>
  <si>
    <t>MTF ROAD FW Turner river</t>
  </si>
  <si>
    <t>TIN ESL</t>
  </si>
  <si>
    <t>(2x)1200x600</t>
  </si>
  <si>
    <t>1.2W x 0.6H</t>
  </si>
  <si>
    <t xml:space="preserve"> outlet</t>
  </si>
  <si>
    <t>-----------------------------------------------------------------------------------------------------------</t>
  </si>
  <si>
    <t xml:space="preserve"> Road centre line   "north chinnamon floodway"</t>
  </si>
  <si>
    <t xml:space="preserve">             Crossing                        Centreline                     String                         </t>
  </si>
  <si>
    <t xml:space="preserve">     Easting     Northing    Angle       Chainage     Height     Chainage     Height  Slope%    Name       </t>
  </si>
  <si>
    <t xml:space="preserve">  688648.485  7671741.060   0° 0' 0"      445.000    149.001       13.421    147.450   -0.38    "CULVERTS FW-&gt;channel nth"</t>
  </si>
  <si>
    <t xml:space="preserve">  688680.358  7671609.876   0° 0' 0"      310.000    149.000       16.194    146.802   -0.61    "CULVERTS FW-&gt;main channel sth"</t>
  </si>
  <si>
    <t xml:space="preserve"> Road centre line   "Chinnamon"</t>
  </si>
  <si>
    <t xml:space="preserve">  687903.291  7671196.904   8° 6'51"    14747.731    149.604       16.072    146.955   -0.28    "CULVERTS FW-&gt;culvert Chinnamon Crk"</t>
  </si>
  <si>
    <t xml:space="preserve">  687697.042  7671144.787   0° 0' 0"    14535.000    149.633       22.911    146.448   -0.23    "CULVERTS FW-&gt;culvert Chinnamon Crk 001"</t>
  </si>
  <si>
    <t xml:space="preserve"> Road centre line   "Chinnamon low level option"</t>
  </si>
  <si>
    <t xml:space="preserve">  687905.490  7671197.460   0° 0' 0"    14750.000    148.510       10.977    147.269   -2.10    "CULVERTS FW Chinnamon option-&gt;culvert Chinnamon crl low level opt"</t>
  </si>
  <si>
    <t xml:space="preserve"> Road centre line   "Gillian Creek"</t>
  </si>
  <si>
    <t xml:space="preserve">  682975.952  7669843.586  16°44'37"     9393.431    138.600        7.684    137.682   -1.53    "CULVERTS FW-&gt;culvert Gillam crk 001"</t>
  </si>
  <si>
    <t xml:space="preserve"> Road centre line   "Turner River West"</t>
  </si>
  <si>
    <t xml:space="preserve">  678169.439  7664130.160   0° 0' 0"     1820.000    142.108        9.614    141.756   -1.49    "CULVERTS FW-&gt;culvert turner river west 002"</t>
  </si>
  <si>
    <t xml:space="preserve"> Road centre line   "Turner River"</t>
  </si>
  <si>
    <t xml:space="preserve">  681184.230  7667352.973   0° 0' 0"     6240.000    139.209       20.035    137.449   -0.26    "CULVERTS FW-&gt;culvert turner river 001"</t>
  </si>
  <si>
    <t xml:space="preserve">  680778.666  7666804.650  10°40'25"     5557.988    139.200       16.133    137.880   -0.74    "CULVERTS FW-&gt;culvert turner river 002"</t>
  </si>
  <si>
    <t>unique</t>
  </si>
  <si>
    <t>expected</t>
  </si>
  <si>
    <t>raw name</t>
  </si>
  <si>
    <t>adj name</t>
  </si>
  <si>
    <t>gillam</t>
  </si>
  <si>
    <t>turner1</t>
  </si>
  <si>
    <t>turner2</t>
  </si>
  <si>
    <t>turnerW</t>
  </si>
  <si>
    <t>chinH2</t>
  </si>
  <si>
    <t>ChinN1</t>
  </si>
  <si>
    <t>ChinN2</t>
  </si>
  <si>
    <t>ChinH1</t>
  </si>
  <si>
    <t>ChinL</t>
  </si>
  <si>
    <t>R-1</t>
  </si>
  <si>
    <t>R-2</t>
  </si>
  <si>
    <t>R-3</t>
  </si>
  <si>
    <t>R-4</t>
  </si>
  <si>
    <t>R-5</t>
  </si>
  <si>
    <t>R-6</t>
  </si>
  <si>
    <t>R-7</t>
  </si>
  <si>
    <t>R-8</t>
  </si>
  <si>
    <t>R-9</t>
  </si>
  <si>
    <t>R-10</t>
  </si>
  <si>
    <t>R-11</t>
  </si>
  <si>
    <t>R-12</t>
  </si>
  <si>
    <t>R-13</t>
  </si>
  <si>
    <t>R-14</t>
  </si>
  <si>
    <t>R-15</t>
  </si>
  <si>
    <t>R-16</t>
  </si>
  <si>
    <t>R-17</t>
  </si>
  <si>
    <t>R-18</t>
  </si>
  <si>
    <t>R-19</t>
  </si>
  <si>
    <t>R-20</t>
  </si>
  <si>
    <t>R-21</t>
  </si>
  <si>
    <t>R-22</t>
  </si>
  <si>
    <t>R-6b</t>
  </si>
  <si>
    <t>R-7b</t>
  </si>
  <si>
    <t>R-10b</t>
  </si>
  <si>
    <t>R-10c</t>
  </si>
  <si>
    <t>R-17b</t>
  </si>
  <si>
    <t>R-18b</t>
  </si>
  <si>
    <t>R-7c</t>
  </si>
  <si>
    <t>R-14b</t>
  </si>
  <si>
    <t>fid</t>
  </si>
  <si>
    <t>wkt_geom</t>
  </si>
  <si>
    <t>MultiLineString ((687316.367809071787633 7565096.3571438966318965, 687240.47098323528189212 7565130.91730566136538982))</t>
  </si>
  <si>
    <t>MultiLineString ((687647.90818443091120571 7566198.13171269930899143, 687639.36691419442649931 7566249.71658932324498892))</t>
  </si>
  <si>
    <t>MultiLineString ((687971.95803359965793788 7566446.15060707088559866, 687955.61175127199385315 7566504.66286767460405827))</t>
  </si>
  <si>
    <t>MultiLineString ((688863.53434349712915719 7566883.80460810009390116, 688881.62753190065268427 7566950.32748960889875889))</t>
  </si>
  <si>
    <t>MultiLineString ((689064.92991105315741152 7566962.08014303725212812, 689051.27705024543683976 7567000.71681035682559013))</t>
  </si>
  <si>
    <t>MultiLineString ((689871.65609456459060311 7567415.68947762716561556, 689840.85410076985135674 7567442.52291673887521029))</t>
  </si>
  <si>
    <t>MultiLineString ((690763.55012406688183546 7568491.29343010578304529, 690743.11727115733083338 7568514.69833434745669365))</t>
  </si>
  <si>
    <t>MultiLineString ((691279.20103022071998566 7569106.97243891004472971, 691252.82407464657444507 7569121.83269557077437639))</t>
  </si>
  <si>
    <t>MultiLineString ((691507.72391469345893711 7569388.57430264540016651, 691479.22176939097698778 7569401.46008582692593336))</t>
  </si>
  <si>
    <t>MultiLineString ((691801.30686036229599267 7569982.24155627377331257, 691774.55839837156236172 7569997.47331935167312622))</t>
  </si>
  <si>
    <t>MultiLineString ((691909.32235097035299987 7570320.73034003842622042, 691880.06622066791169345 7570339.67716728243976831))</t>
  </si>
  <si>
    <t>MultiLineString ((692036.69809301919303834 7570740.82406918331980705, 692012.72198079596273601 7570764.29275045823305845))</t>
  </si>
  <si>
    <t>MultiLineString ((692161.01794817426707596 7571146.96061041299253702, 692109.38757610891479999 7571160.85003517102450132))</t>
  </si>
  <si>
    <t>MultiLineString ((692208.38501628290396184 7571615.61595487501472235, 692159.34616929991170764 7571613.57266958430409431))</t>
  </si>
  <si>
    <t>MultiLineString ((692207.45625024160835892 7571762.91824903339147568, 692168.81958292168565094 7571777.40699927881360054))</t>
  </si>
  <si>
    <t>MultiLineString ((692226.58883069327566773 7572259.15794492140412331, 692181.91518410469871014 7572253.02808904834091663))</t>
  </si>
  <si>
    <t>MultiLineString ((692464.0743074647616595 7573334.20463777799159288, 692436.02557301614433527 7573348.69338802248239517))</t>
  </si>
  <si>
    <t>MultiLineString ((693238.80200534139294177 7574681.5327999098226428, 693222.05678410606924444 7574705.88948534335941076))</t>
  </si>
  <si>
    <t>MultiLineString ((693376.96487060177605599 7574871.00236042961478233, 693362.01173733605537564 7574889.67055786214768887))</t>
  </si>
  <si>
    <t>MultiLineString ((694752.0485145403072238 7576884.1145584462210536, 694747.08053479238878936 7576921.1605200907215476))</t>
  </si>
  <si>
    <t>MultiLineString ((695655.97098285146057606 7577759.65050221607089043, 695630.15128690202254802 7577795.31511820387095213))</t>
  </si>
  <si>
    <t>MultiLineString ((696091.00499661697540432 7577899.89417445752769709, 696089.80277840339113027 7577931.24743920471519232))</t>
  </si>
  <si>
    <t>MultiLineString ((689632.59171552222687751 7567167.98757440131157637, 689634.17061779252253473 7567222.69189423695206642))</t>
  </si>
  <si>
    <t>MultiLineString ((690559.03584176278673112 7568243.96303329430520535, 690538.88161866564769298 7568271.91889113932847977))</t>
  </si>
  <si>
    <t>MultiLineString ((691742.79459975729696453 7569821.37927791196852922, 691717.62504003697540611 7569824.07269943132996559))</t>
  </si>
  <si>
    <t>MultiLineString ((691654.5618258296744898 7569630.88936283066868782, 691636.54376462753862143 7569647.32852176204323769))</t>
  </si>
  <si>
    <t>MultiLineString ((692507.26192838733550161 7573519.77209283597767353, 692464.7244436937617138 7573513.27073054667562246))</t>
  </si>
  <si>
    <t>MultiLineString ((692940.16620135749690235 7574340.58407421596348286, 692998.12120233732275665 7574357.67336937598884106))</t>
  </si>
  <si>
    <t>MultiLineString ((690270.38070888910442591 7567896.65982296504080296, 690261.17007480037864298 7567943.92949225008487701))</t>
  </si>
  <si>
    <t>MultiLineString ((692189.49452477414160967 7571443.62287487834692001, 692159.25583927519619465 7571463.08685634937137365))</t>
  </si>
  <si>
    <t>1d_nwk-import</t>
  </si>
  <si>
    <t>blank</t>
  </si>
  <si>
    <t>SOURCE</t>
  </si>
  <si>
    <t>1d_nwk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</si>
</sst>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"/>
    <numFmt numFmtId="166" formatCode="_-* #,##0.0_-;\-* #,##0.0_-;_-* &quot;-&quot;??_-;_-@_-"/>
    <numFmt numFmtId="167" formatCode="_(* #,##0.0_);_(* \(#,##0.0\);_(* &quot;-&quot;??_);_(@_)"/>
    <numFmt numFmtId="168" formatCode="_(* #,##0.000_);_(* \(#,##0.0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  <xf numFmtId="0" fontId="20" fillId="0" borderId="0"/>
    <xf numFmtId="0" fontId="1" fillId="0" borderId="0"/>
    <xf numFmtId="0" fontId="19" fillId="33" borderId="4">
      <alignment horizontal="center" vertical="center" wrapText="1"/>
    </xf>
    <xf numFmtId="0" fontId="21" fillId="34" borderId="4">
      <alignment horizontal="center" vertical="center" wrapText="1"/>
    </xf>
  </cellStyleXfs>
  <cellXfs count="17">
    <xf numFmtId="0" fontId="0" fillId="0" borderId="0" xfId="0"/>
    <xf numFmtId="0" fontId="18" fillId="0" borderId="0" xfId="0" applyFont="1"/>
    <xf numFmtId="165" fontId="0" fillId="0" borderId="0" xfId="0" applyNumberFormat="1"/>
    <xf numFmtId="0" fontId="0" fillId="0" borderId="0" xfId="0" applyAlignment="1">
      <alignment vertical="center" wrapText="1"/>
    </xf>
    <xf numFmtId="166" fontId="0" fillId="0" borderId="0" xfId="42" applyNumberFormat="1" applyFont="1"/>
    <xf numFmtId="0" fontId="16" fillId="0" borderId="0" xfId="0" applyFont="1"/>
    <xf numFmtId="164" fontId="0" fillId="0" borderId="0" xfId="42" applyFont="1"/>
    <xf numFmtId="164" fontId="0" fillId="0" borderId="0" xfId="0" applyNumberFormat="1"/>
    <xf numFmtId="167" fontId="0" fillId="0" borderId="0" xfId="42" applyNumberFormat="1" applyFont="1"/>
    <xf numFmtId="168" fontId="0" fillId="0" borderId="0" xfId="42" applyNumberFormat="1" applyFont="1"/>
    <xf numFmtId="0" fontId="0" fillId="35" borderId="0" xfId="0" applyFill="1"/>
    <xf numFmtId="0" fontId="0" fillId="0" borderId="0" xfId="0" quotePrefix="1"/>
    <xf numFmtId="167" fontId="0" fillId="0" borderId="0" xfId="42" applyNumberFormat="1" applyFont="1" applyBorder="1" applyAlignment="1">
      <alignment vertical="center" wrapText="1"/>
    </xf>
    <xf numFmtId="167" fontId="0" fillId="0" borderId="0" xfId="42" applyNumberFormat="1" applyFont="1" applyBorder="1"/>
    <xf numFmtId="0" fontId="2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6" fillId="35" borderId="0" xfId="0" applyFont="1" applyFill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69FD85E-DB61-4DAD-8338-718D5437FC98}"/>
    <cellStyle name="Normal 2 2" xfId="44" xr:uid="{4E497790-9F94-4B0E-B0A7-964B8A6BD1A2}"/>
    <cellStyle name="Note" xfId="15" builtinId="10" customBuiltin="1"/>
    <cellStyle name="Output" xfId="10" builtinId="21" customBuiltin="1"/>
    <cellStyle name="roads" xfId="45" xr:uid="{BECDC56C-A113-4BE9-B285-8D5645A6A8B0}"/>
    <cellStyle name="Title" xfId="1" builtinId="15" customBuiltin="1"/>
    <cellStyle name="Total" xfId="17" builtinId="25" customBuiltin="1"/>
    <cellStyle name="Warning Text" xfId="14" builtinId="11" customBuiltin="1"/>
    <cellStyle name="waterways" xfId="46" xr:uid="{6B70B1A3-1A1B-42A1-9B16-9EE879177368}"/>
  </cellStyles>
  <dxfs count="3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'PointsTidy -from 1dnwk'!$L$4:$L$19</c:f>
              <c:numCache>
                <c:formatCode>General</c:formatCode>
                <c:ptCount val="16"/>
                <c:pt idx="0">
                  <c:v>687240.47098323505</c:v>
                </c:pt>
                <c:pt idx="1">
                  <c:v>687316.36780907097</c:v>
                </c:pt>
                <c:pt idx="2">
                  <c:v>691774.55839837098</c:v>
                </c:pt>
                <c:pt idx="3">
                  <c:v>691801.30686036195</c:v>
                </c:pt>
                <c:pt idx="4">
                  <c:v>691717.62504003604</c:v>
                </c:pt>
                <c:pt idx="5">
                  <c:v>691742.79459975695</c:v>
                </c:pt>
                <c:pt idx="6">
                  <c:v>691636.54376462696</c:v>
                </c:pt>
                <c:pt idx="7">
                  <c:v>691654.56182582898</c:v>
                </c:pt>
                <c:pt idx="8">
                  <c:v>691880.06622066698</c:v>
                </c:pt>
                <c:pt idx="9">
                  <c:v>691909.32235097</c:v>
                </c:pt>
                <c:pt idx="10">
                  <c:v>692012.72198079503</c:v>
                </c:pt>
                <c:pt idx="11">
                  <c:v>692036.69809301896</c:v>
                </c:pt>
                <c:pt idx="12">
                  <c:v>692109.38757610798</c:v>
                </c:pt>
                <c:pt idx="13">
                  <c:v>692161.01794817403</c:v>
                </c:pt>
                <c:pt idx="14">
                  <c:v>692159.34616929898</c:v>
                </c:pt>
                <c:pt idx="15">
                  <c:v>692208.38501628197</c:v>
                </c:pt>
              </c:numCache>
            </c:numRef>
          </c:xVal>
          <c:yVal>
            <c:numRef>
              <c:f>'PointsTidy -from 1dnwk'!$M$4:$M$19</c:f>
              <c:numCache>
                <c:formatCode>General</c:formatCode>
                <c:ptCount val="16"/>
                <c:pt idx="0">
                  <c:v>7565130.9173056604</c:v>
                </c:pt>
                <c:pt idx="1">
                  <c:v>7565096.3571438901</c:v>
                </c:pt>
                <c:pt idx="2">
                  <c:v>7569997.4733193498</c:v>
                </c:pt>
                <c:pt idx="3">
                  <c:v>7569982.24155627</c:v>
                </c:pt>
                <c:pt idx="4">
                  <c:v>7569824.0726994304</c:v>
                </c:pt>
                <c:pt idx="5">
                  <c:v>7569821.3792779101</c:v>
                </c:pt>
                <c:pt idx="6">
                  <c:v>7569647.3285217602</c:v>
                </c:pt>
                <c:pt idx="7">
                  <c:v>7569630.8893628297</c:v>
                </c:pt>
                <c:pt idx="8">
                  <c:v>7570339.6771672796</c:v>
                </c:pt>
                <c:pt idx="9">
                  <c:v>7570320.73034003</c:v>
                </c:pt>
                <c:pt idx="10">
                  <c:v>7570764.2927504499</c:v>
                </c:pt>
                <c:pt idx="11">
                  <c:v>7570740.8240691796</c:v>
                </c:pt>
                <c:pt idx="12">
                  <c:v>7571160.8500351701</c:v>
                </c:pt>
                <c:pt idx="13">
                  <c:v>7571146.9606104102</c:v>
                </c:pt>
                <c:pt idx="14">
                  <c:v>7571613.5726695796</c:v>
                </c:pt>
                <c:pt idx="15">
                  <c:v>7571615.6159548704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A2-489D-8FF4-23337FCC5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578280"/>
        <c:axId val="571579920"/>
      </c:scatterChart>
      <c:valAx>
        <c:axId val="571578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579920"/>
        <c:crosses val="autoZero"/>
        <c:crossBetween val="midCat"/>
      </c:valAx>
      <c:valAx>
        <c:axId val="57157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578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'PointsTidy - 12D'!$L$4:$L$19</c:f>
              <c:numCache>
                <c:formatCode>General</c:formatCode>
                <c:ptCount val="16"/>
                <c:pt idx="0">
                  <c:v>688661.52606599999</c:v>
                </c:pt>
                <c:pt idx="1">
                  <c:v>688635.50224399997</c:v>
                </c:pt>
              </c:numCache>
            </c:numRef>
          </c:xVal>
          <c:yVal>
            <c:numRef>
              <c:f>'PointsTidy - 12D'!$M$4:$M$19</c:f>
              <c:numCache>
                <c:formatCode>General</c:formatCode>
                <c:ptCount val="16"/>
                <c:pt idx="0">
                  <c:v>7671744.2282520002</c:v>
                </c:pt>
                <c:pt idx="1">
                  <c:v>7671737.905278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0D-4C1F-91D4-D12B5846E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578280"/>
        <c:axId val="571579920"/>
      </c:scatterChart>
      <c:valAx>
        <c:axId val="571578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579920"/>
        <c:crosses val="autoZero"/>
        <c:crossBetween val="midCat"/>
      </c:valAx>
      <c:valAx>
        <c:axId val="57157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578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'PointsTidy - master'!$L$4:$L$19</c:f>
              <c:numCache>
                <c:formatCode>General</c:formatCode>
                <c:ptCount val="16"/>
                <c:pt idx="0">
                  <c:v>687240.47098323505</c:v>
                </c:pt>
                <c:pt idx="1">
                  <c:v>687316.36780907097</c:v>
                </c:pt>
                <c:pt idx="2">
                  <c:v>691774.55839837098</c:v>
                </c:pt>
                <c:pt idx="3">
                  <c:v>691801.30686036195</c:v>
                </c:pt>
                <c:pt idx="4">
                  <c:v>691717.62504003604</c:v>
                </c:pt>
                <c:pt idx="5">
                  <c:v>691742.79459975695</c:v>
                </c:pt>
                <c:pt idx="6">
                  <c:v>691636.54376462696</c:v>
                </c:pt>
                <c:pt idx="7">
                  <c:v>691654.56182582898</c:v>
                </c:pt>
                <c:pt idx="8">
                  <c:v>691880.06622066698</c:v>
                </c:pt>
                <c:pt idx="9">
                  <c:v>691909.32235097</c:v>
                </c:pt>
                <c:pt idx="10">
                  <c:v>692012.72198079503</c:v>
                </c:pt>
                <c:pt idx="11">
                  <c:v>692036.69809301896</c:v>
                </c:pt>
                <c:pt idx="12">
                  <c:v>692109.38757610798</c:v>
                </c:pt>
                <c:pt idx="13">
                  <c:v>692161.01794817403</c:v>
                </c:pt>
                <c:pt idx="14">
                  <c:v>692159.34616929898</c:v>
                </c:pt>
                <c:pt idx="15">
                  <c:v>692208.38501628197</c:v>
                </c:pt>
              </c:numCache>
            </c:numRef>
          </c:xVal>
          <c:yVal>
            <c:numRef>
              <c:f>'PointsTidy - master'!$M$4:$M$19</c:f>
              <c:numCache>
                <c:formatCode>General</c:formatCode>
                <c:ptCount val="16"/>
                <c:pt idx="0">
                  <c:v>7565130.9173056604</c:v>
                </c:pt>
                <c:pt idx="1">
                  <c:v>7565096.3571438901</c:v>
                </c:pt>
                <c:pt idx="2">
                  <c:v>7569997.4733193498</c:v>
                </c:pt>
                <c:pt idx="3">
                  <c:v>7569982.24155627</c:v>
                </c:pt>
                <c:pt idx="4">
                  <c:v>7569824.0726994304</c:v>
                </c:pt>
                <c:pt idx="5">
                  <c:v>7569821.3792779101</c:v>
                </c:pt>
                <c:pt idx="6">
                  <c:v>7569647.3285217602</c:v>
                </c:pt>
                <c:pt idx="7">
                  <c:v>7569630.8893628297</c:v>
                </c:pt>
                <c:pt idx="8">
                  <c:v>7570339.6771672796</c:v>
                </c:pt>
                <c:pt idx="9">
                  <c:v>7570320.73034003</c:v>
                </c:pt>
                <c:pt idx="10">
                  <c:v>7570764.2927504499</c:v>
                </c:pt>
                <c:pt idx="11">
                  <c:v>7570740.8240691796</c:v>
                </c:pt>
                <c:pt idx="12">
                  <c:v>7571160.8500351701</c:v>
                </c:pt>
                <c:pt idx="13">
                  <c:v>7571146.9606104102</c:v>
                </c:pt>
                <c:pt idx="14">
                  <c:v>7571613.5726695796</c:v>
                </c:pt>
                <c:pt idx="15">
                  <c:v>7571615.6159548704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6D-42A7-A7B8-B7831EAC9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578280"/>
        <c:axId val="571579920"/>
      </c:scatterChart>
      <c:valAx>
        <c:axId val="571578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579920"/>
        <c:crosses val="autoZero"/>
        <c:crossBetween val="midCat"/>
      </c:valAx>
      <c:valAx>
        <c:axId val="57157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578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xVal>
            <c:numRef>
              <c:f>'2d_bc'!$L$2:$L$9</c:f>
              <c:numCache>
                <c:formatCode>General</c:formatCode>
                <c:ptCount val="8"/>
                <c:pt idx="0">
                  <c:v>687315.23873115657</c:v>
                </c:pt>
                <c:pt idx="1">
                  <c:v>687318.6617996142</c:v>
                </c:pt>
                <c:pt idx="2">
                  <c:v>687316.36780907097</c:v>
                </c:pt>
                <c:pt idx="3">
                  <c:v>687318.6617996142</c:v>
                </c:pt>
                <c:pt idx="4">
                  <c:v>687241.60006114945</c:v>
                </c:pt>
                <c:pt idx="5">
                  <c:v>687238.17699269182</c:v>
                </c:pt>
                <c:pt idx="6">
                  <c:v>687240.47098323505</c:v>
                </c:pt>
                <c:pt idx="7">
                  <c:v>687238.17699269182</c:v>
                </c:pt>
              </c:numCache>
            </c:numRef>
          </c:xVal>
          <c:yVal>
            <c:numRef>
              <c:f>'2d_bc'!$M$2:$M$9</c:f>
              <c:numCache>
                <c:formatCode>General</c:formatCode>
                <c:ptCount val="8"/>
                <c:pt idx="0">
                  <c:v>7565092.333254843</c:v>
                </c:pt>
                <c:pt idx="1">
                  <c:v>7565099.8505816506</c:v>
                </c:pt>
                <c:pt idx="2">
                  <c:v>7565096.3571438901</c:v>
                </c:pt>
                <c:pt idx="3">
                  <c:v>7565099.8505816506</c:v>
                </c:pt>
                <c:pt idx="4">
                  <c:v>7565134.9411947075</c:v>
                </c:pt>
                <c:pt idx="5">
                  <c:v>7565127.4238678999</c:v>
                </c:pt>
                <c:pt idx="6">
                  <c:v>7565130.9173056604</c:v>
                </c:pt>
                <c:pt idx="7">
                  <c:v>7565127.4238678999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D11-4F0D-BA3E-3B4D93D45913}"/>
            </c:ext>
          </c:extLst>
        </c:ser>
        <c:ser>
          <c:idx val="3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'2d_zsh'!$D$2:$D$9</c:f>
              <c:numCache>
                <c:formatCode>_(* #,##0.0_);_(* \(#,##0.0\);_(* "-"??_);_(@_)</c:formatCode>
                <c:ptCount val="8"/>
                <c:pt idx="0">
                  <c:v>687313.48591793678</c:v>
                </c:pt>
                <c:pt idx="1">
                  <c:v>687314.94205872272</c:v>
                </c:pt>
                <c:pt idx="2">
                  <c:v>687319.83215651941</c:v>
                </c:pt>
                <c:pt idx="3">
                  <c:v>687318.37601573346</c:v>
                </c:pt>
                <c:pt idx="4">
                  <c:v>687243.35287436924</c:v>
                </c:pt>
                <c:pt idx="5">
                  <c:v>687241.8967335833</c:v>
                </c:pt>
                <c:pt idx="6">
                  <c:v>687237.00663578662</c:v>
                </c:pt>
                <c:pt idx="7">
                  <c:v>687238.46277657256</c:v>
                </c:pt>
              </c:numCache>
            </c:numRef>
          </c:xVal>
          <c:yVal>
            <c:numRef>
              <c:f>'2d_zsh'!$E$2:$E$9</c:f>
              <c:numCache>
                <c:formatCode>_(* #,##0.0_);_(* \(#,##0.0\);_(* "-"??_);_(@_)</c:formatCode>
                <c:ptCount val="8"/>
                <c:pt idx="0">
                  <c:v>7565091.1865439741</c:v>
                </c:pt>
                <c:pt idx="1">
                  <c:v>7565090.5234798659</c:v>
                </c:pt>
                <c:pt idx="2">
                  <c:v>7565101.2625181619</c:v>
                </c:pt>
                <c:pt idx="3">
                  <c:v>7565101.9255822701</c:v>
                </c:pt>
                <c:pt idx="4">
                  <c:v>7565136.0879055765</c:v>
                </c:pt>
                <c:pt idx="5">
                  <c:v>7565136.7509696847</c:v>
                </c:pt>
                <c:pt idx="6">
                  <c:v>7565126.0119313886</c:v>
                </c:pt>
                <c:pt idx="7">
                  <c:v>7565125.3488672804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11-4F0D-BA3E-3B4D93D45913}"/>
            </c:ext>
          </c:extLst>
        </c:ser>
        <c:ser>
          <c:idx val="1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'PointsTidy - master'!$L$4:$L$5</c:f>
              <c:numCache>
                <c:formatCode>General</c:formatCode>
                <c:ptCount val="2"/>
                <c:pt idx="0">
                  <c:v>687240.47098323505</c:v>
                </c:pt>
                <c:pt idx="1">
                  <c:v>687316.36780907097</c:v>
                </c:pt>
              </c:numCache>
            </c:numRef>
          </c:xVal>
          <c:yVal>
            <c:numRef>
              <c:f>'PointsTidy - master'!$M$4:$M$5</c:f>
              <c:numCache>
                <c:formatCode>General</c:formatCode>
                <c:ptCount val="2"/>
                <c:pt idx="0">
                  <c:v>7565130.9173056604</c:v>
                </c:pt>
                <c:pt idx="1">
                  <c:v>7565096.3571438901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xy</c:v>
                </c15:tx>
              </c15:filteredSeriesTitle>
            </c:ext>
            <c:ext xmlns:c16="http://schemas.microsoft.com/office/drawing/2014/chart" uri="{C3380CC4-5D6E-409C-BE32-E72D297353CC}">
              <c16:uniqueId val="{00000003-BD11-4F0D-BA3E-3B4D93D45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913512"/>
        <c:axId val="457918432"/>
      </c:scatterChart>
      <c:valAx>
        <c:axId val="457913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918432"/>
        <c:crosses val="autoZero"/>
        <c:crossBetween val="midCat"/>
      </c:valAx>
      <c:valAx>
        <c:axId val="45791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91351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2d_bc</c:v>
          </c:tx>
          <c:xVal>
            <c:numRef>
              <c:f>'2d_bc'!$L$2:$L$33</c:f>
              <c:numCache>
                <c:formatCode>General</c:formatCode>
                <c:ptCount val="32"/>
                <c:pt idx="0">
                  <c:v>687315.23873115657</c:v>
                </c:pt>
                <c:pt idx="1">
                  <c:v>687318.6617996142</c:v>
                </c:pt>
                <c:pt idx="2">
                  <c:v>687316.36780907097</c:v>
                </c:pt>
                <c:pt idx="3">
                  <c:v>687318.6617996142</c:v>
                </c:pt>
                <c:pt idx="4">
                  <c:v>687241.60006114945</c:v>
                </c:pt>
                <c:pt idx="5">
                  <c:v>687238.17699269182</c:v>
                </c:pt>
                <c:pt idx="6">
                  <c:v>687240.47098323505</c:v>
                </c:pt>
                <c:pt idx="7">
                  <c:v>687238.17699269182</c:v>
                </c:pt>
                <c:pt idx="8">
                  <c:v>691801.06632051629</c:v>
                </c:pt>
                <c:pt idx="9">
                  <c:v>691802.65970086853</c:v>
                </c:pt>
                <c:pt idx="10">
                  <c:v>691801.30686036195</c:v>
                </c:pt>
                <c:pt idx="11">
                  <c:v>691802.65970086853</c:v>
                </c:pt>
                <c:pt idx="12">
                  <c:v>691774.79893821664</c:v>
                </c:pt>
                <c:pt idx="13">
                  <c:v>691773.20555786439</c:v>
                </c:pt>
                <c:pt idx="14">
                  <c:v>691774.55839837098</c:v>
                </c:pt>
                <c:pt idx="15">
                  <c:v>691773.20555786439</c:v>
                </c:pt>
                <c:pt idx="16">
                  <c:v>691743.25965674419</c:v>
                </c:pt>
                <c:pt idx="17">
                  <c:v>691743.60227624304</c:v>
                </c:pt>
                <c:pt idx="18">
                  <c:v>691742.79459975695</c:v>
                </c:pt>
                <c:pt idx="19">
                  <c:v>691743.60227624304</c:v>
                </c:pt>
                <c:pt idx="20">
                  <c:v>691717.1599830488</c:v>
                </c:pt>
                <c:pt idx="21">
                  <c:v>691716.81736354996</c:v>
                </c:pt>
                <c:pt idx="22">
                  <c:v>691717.62504003604</c:v>
                </c:pt>
                <c:pt idx="23">
                  <c:v>691716.81736354996</c:v>
                </c:pt>
                <c:pt idx="24">
                  <c:v>691654.4590201223</c:v>
                </c:pt>
                <c:pt idx="25">
                  <c:v>691655.61020947038</c:v>
                </c:pt>
                <c:pt idx="26">
                  <c:v>691654.56182582898</c:v>
                </c:pt>
                <c:pt idx="27">
                  <c:v>691655.61020947038</c:v>
                </c:pt>
                <c:pt idx="28">
                  <c:v>691636.64657033363</c:v>
                </c:pt>
                <c:pt idx="29">
                  <c:v>691635.49538098555</c:v>
                </c:pt>
                <c:pt idx="30">
                  <c:v>691636.54376462696</c:v>
                </c:pt>
                <c:pt idx="31">
                  <c:v>691635.49538098555</c:v>
                </c:pt>
              </c:numCache>
            </c:numRef>
          </c:xVal>
          <c:yVal>
            <c:numRef>
              <c:f>'2d_bc'!$M$2:$M$33</c:f>
              <c:numCache>
                <c:formatCode>General</c:formatCode>
                <c:ptCount val="32"/>
                <c:pt idx="0">
                  <c:v>7565092.333254843</c:v>
                </c:pt>
                <c:pt idx="1">
                  <c:v>7565099.8505816506</c:v>
                </c:pt>
                <c:pt idx="2">
                  <c:v>7565096.3571438901</c:v>
                </c:pt>
                <c:pt idx="3">
                  <c:v>7565099.8505816506</c:v>
                </c:pt>
                <c:pt idx="4">
                  <c:v>7565134.9411947075</c:v>
                </c:pt>
                <c:pt idx="5">
                  <c:v>7565127.4238678999</c:v>
                </c:pt>
                <c:pt idx="6">
                  <c:v>7565130.9173056604</c:v>
                </c:pt>
                <c:pt idx="7">
                  <c:v>7565127.4238678999</c:v>
                </c:pt>
                <c:pt idx="8">
                  <c:v>7569980.5257938793</c:v>
                </c:pt>
                <c:pt idx="9">
                  <c:v>7569983.3239252288</c:v>
                </c:pt>
                <c:pt idx="10">
                  <c:v>7569982.24155627</c:v>
                </c:pt>
                <c:pt idx="11">
                  <c:v>7569983.3239252288</c:v>
                </c:pt>
                <c:pt idx="12">
                  <c:v>7569999.1890817406</c:v>
                </c:pt>
                <c:pt idx="13">
                  <c:v>7569996.3909503911</c:v>
                </c:pt>
                <c:pt idx="14">
                  <c:v>7569997.4733193498</c:v>
                </c:pt>
                <c:pt idx="15">
                  <c:v>7569996.3909503911</c:v>
                </c:pt>
                <c:pt idx="16">
                  <c:v>7569819.7103195526</c:v>
                </c:pt>
                <c:pt idx="17">
                  <c:v>7569822.9120396962</c:v>
                </c:pt>
                <c:pt idx="18">
                  <c:v>7569821.3792779101</c:v>
                </c:pt>
                <c:pt idx="19">
                  <c:v>7569822.9120396962</c:v>
                </c:pt>
                <c:pt idx="20">
                  <c:v>7569825.7416577879</c:v>
                </c:pt>
                <c:pt idx="21">
                  <c:v>7569822.5399376443</c:v>
                </c:pt>
                <c:pt idx="22">
                  <c:v>7569824.0726994304</c:v>
                </c:pt>
                <c:pt idx="23">
                  <c:v>7569822.5399376443</c:v>
                </c:pt>
                <c:pt idx="24">
                  <c:v>7569629.8271260448</c:v>
                </c:pt>
                <c:pt idx="25">
                  <c:v>7569631.0888816016</c:v>
                </c:pt>
                <c:pt idx="26">
                  <c:v>7569630.8893628297</c:v>
                </c:pt>
                <c:pt idx="27">
                  <c:v>7569631.0888816016</c:v>
                </c:pt>
                <c:pt idx="28">
                  <c:v>7569648.3907585451</c:v>
                </c:pt>
                <c:pt idx="29">
                  <c:v>7569647.1290029883</c:v>
                </c:pt>
                <c:pt idx="30">
                  <c:v>7569647.3285217602</c:v>
                </c:pt>
                <c:pt idx="31">
                  <c:v>7569647.1290029883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F1-43F0-86D3-DE8DB53F73CA}"/>
            </c:ext>
          </c:extLst>
        </c:ser>
        <c:ser>
          <c:idx val="3"/>
          <c:order val="1"/>
          <c:tx>
            <c:v>zsh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'2d_zsh'!$D$2:$D$33</c:f>
              <c:numCache>
                <c:formatCode>_(* #,##0.0_);_(* \(#,##0.0\);_(* "-"??_);_(@_)</c:formatCode>
                <c:ptCount val="32"/>
                <c:pt idx="0">
                  <c:v>687313.48591793678</c:v>
                </c:pt>
                <c:pt idx="1">
                  <c:v>687314.94205872272</c:v>
                </c:pt>
                <c:pt idx="2">
                  <c:v>687319.83215651941</c:v>
                </c:pt>
                <c:pt idx="3">
                  <c:v>687318.37601573346</c:v>
                </c:pt>
                <c:pt idx="4">
                  <c:v>687243.35287436924</c:v>
                </c:pt>
                <c:pt idx="5">
                  <c:v>687241.8967335833</c:v>
                </c:pt>
                <c:pt idx="6">
                  <c:v>687237.00663578662</c:v>
                </c:pt>
                <c:pt idx="7">
                  <c:v>687238.46277657256</c:v>
                </c:pt>
                <c:pt idx="8">
                  <c:v>691799.75161879091</c:v>
                </c:pt>
                <c:pt idx="9">
                  <c:v>691801.14199461706</c:v>
                </c:pt>
                <c:pt idx="10">
                  <c:v>691803.41825226333</c:v>
                </c:pt>
                <c:pt idx="11">
                  <c:v>691802.02787643718</c:v>
                </c:pt>
                <c:pt idx="12">
                  <c:v>691776.11363994202</c:v>
                </c:pt>
                <c:pt idx="13">
                  <c:v>691774.72326411586</c:v>
                </c:pt>
                <c:pt idx="14">
                  <c:v>691772.44700646959</c:v>
                </c:pt>
                <c:pt idx="15">
                  <c:v>691773.83738229575</c:v>
                </c:pt>
                <c:pt idx="16">
                  <c:v>691742.07259649108</c:v>
                </c:pt>
                <c:pt idx="17">
                  <c:v>691743.66351333272</c:v>
                </c:pt>
                <c:pt idx="18">
                  <c:v>691744.15296975954</c:v>
                </c:pt>
                <c:pt idx="19">
                  <c:v>691742.5620529179</c:v>
                </c:pt>
                <c:pt idx="20">
                  <c:v>691718.34704330191</c:v>
                </c:pt>
                <c:pt idx="21">
                  <c:v>691716.75612646027</c:v>
                </c:pt>
                <c:pt idx="22">
                  <c:v>691716.26667003345</c:v>
                </c:pt>
                <c:pt idx="23">
                  <c:v>691717.85758687509</c:v>
                </c:pt>
                <c:pt idx="24">
                  <c:v>691653.3849559977</c:v>
                </c:pt>
                <c:pt idx="25">
                  <c:v>691654.56692841614</c:v>
                </c:pt>
                <c:pt idx="26">
                  <c:v>691656.21148462768</c:v>
                </c:pt>
                <c:pt idx="27">
                  <c:v>691655.02951220924</c:v>
                </c:pt>
                <c:pt idx="28">
                  <c:v>691637.72063445824</c:v>
                </c:pt>
                <c:pt idx="29">
                  <c:v>691636.53866203979</c:v>
                </c:pt>
                <c:pt idx="30">
                  <c:v>691634.89410582825</c:v>
                </c:pt>
                <c:pt idx="31">
                  <c:v>691636.0760782467</c:v>
                </c:pt>
              </c:numCache>
            </c:numRef>
          </c:xVal>
          <c:yVal>
            <c:numRef>
              <c:f>'2d_zsh'!$E$2:$E$33</c:f>
              <c:numCache>
                <c:formatCode>_(* #,##0.0_);_(* \(#,##0.0\);_(* "-"??_);_(@_)</c:formatCode>
                <c:ptCount val="32"/>
                <c:pt idx="0">
                  <c:v>7565091.1865439741</c:v>
                </c:pt>
                <c:pt idx="1">
                  <c:v>7565090.5234798659</c:v>
                </c:pt>
                <c:pt idx="2">
                  <c:v>7565101.2625181619</c:v>
                </c:pt>
                <c:pt idx="3">
                  <c:v>7565101.9255822701</c:v>
                </c:pt>
                <c:pt idx="4">
                  <c:v>7565136.0879055765</c:v>
                </c:pt>
                <c:pt idx="5">
                  <c:v>7565136.7509696847</c:v>
                </c:pt>
                <c:pt idx="6">
                  <c:v>7565126.0119313886</c:v>
                </c:pt>
                <c:pt idx="7">
                  <c:v>7565125.3488672804</c:v>
                </c:pt>
                <c:pt idx="8">
                  <c:v>7569980.480413557</c:v>
                </c:pt>
                <c:pt idx="9">
                  <c:v>7569979.6886717668</c:v>
                </c:pt>
                <c:pt idx="10">
                  <c:v>7569983.6860022666</c:v>
                </c:pt>
                <c:pt idx="11">
                  <c:v>7569984.4777440568</c:v>
                </c:pt>
                <c:pt idx="12">
                  <c:v>7569999.2344620628</c:v>
                </c:pt>
                <c:pt idx="13">
                  <c:v>7570000.0262038531</c:v>
                </c:pt>
                <c:pt idx="14">
                  <c:v>7569996.0288733533</c:v>
                </c:pt>
                <c:pt idx="15">
                  <c:v>7569995.237131563</c:v>
                </c:pt>
                <c:pt idx="16">
                  <c:v>7569819.1434086645</c:v>
                </c:pt>
                <c:pt idx="17">
                  <c:v>7569818.9731629509</c:v>
                </c:pt>
                <c:pt idx="18">
                  <c:v>7569823.5470488705</c:v>
                </c:pt>
                <c:pt idx="19">
                  <c:v>7569823.717294584</c:v>
                </c:pt>
                <c:pt idx="20">
                  <c:v>7569826.308568676</c:v>
                </c:pt>
                <c:pt idx="21">
                  <c:v>7569826.4788143896</c:v>
                </c:pt>
                <c:pt idx="22">
                  <c:v>7569821.90492847</c:v>
                </c:pt>
                <c:pt idx="23">
                  <c:v>7569821.7346827565</c:v>
                </c:pt>
                <c:pt idx="24">
                  <c:v>7569630.3116281154</c:v>
                </c:pt>
                <c:pt idx="25">
                  <c:v>7569629.2332305992</c:v>
                </c:pt>
                <c:pt idx="26">
                  <c:v>7569631.035738538</c:v>
                </c:pt>
                <c:pt idx="27">
                  <c:v>7569632.1141360542</c:v>
                </c:pt>
                <c:pt idx="28">
                  <c:v>7569647.9062564746</c:v>
                </c:pt>
                <c:pt idx="29">
                  <c:v>7569648.9846539907</c:v>
                </c:pt>
                <c:pt idx="30">
                  <c:v>7569647.1821460519</c:v>
                </c:pt>
                <c:pt idx="31">
                  <c:v>7569646.1037485357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F1-43F0-86D3-DE8DB53F73CA}"/>
            </c:ext>
          </c:extLst>
        </c:ser>
        <c:ser>
          <c:idx val="1"/>
          <c:order val="2"/>
          <c:tx>
            <c:v>xy_culverts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'PointsTidy - master'!$L$4:$L$11</c:f>
              <c:numCache>
                <c:formatCode>General</c:formatCode>
                <c:ptCount val="8"/>
                <c:pt idx="0">
                  <c:v>687240.47098323505</c:v>
                </c:pt>
                <c:pt idx="1">
                  <c:v>687316.36780907097</c:v>
                </c:pt>
                <c:pt idx="2">
                  <c:v>691774.55839837098</c:v>
                </c:pt>
                <c:pt idx="3">
                  <c:v>691801.30686036195</c:v>
                </c:pt>
                <c:pt idx="4">
                  <c:v>691717.62504003604</c:v>
                </c:pt>
                <c:pt idx="5">
                  <c:v>691742.79459975695</c:v>
                </c:pt>
                <c:pt idx="6">
                  <c:v>691636.54376462696</c:v>
                </c:pt>
                <c:pt idx="7">
                  <c:v>691654.56182582898</c:v>
                </c:pt>
              </c:numCache>
            </c:numRef>
          </c:xVal>
          <c:yVal>
            <c:numRef>
              <c:f>'PointsTidy - master'!$M$4:$M$11</c:f>
              <c:numCache>
                <c:formatCode>General</c:formatCode>
                <c:ptCount val="8"/>
                <c:pt idx="0">
                  <c:v>7565130.9173056604</c:v>
                </c:pt>
                <c:pt idx="1">
                  <c:v>7565096.3571438901</c:v>
                </c:pt>
                <c:pt idx="2">
                  <c:v>7569997.4733193498</c:v>
                </c:pt>
                <c:pt idx="3">
                  <c:v>7569982.24155627</c:v>
                </c:pt>
                <c:pt idx="4">
                  <c:v>7569824.0726994304</c:v>
                </c:pt>
                <c:pt idx="5">
                  <c:v>7569821.3792779101</c:v>
                </c:pt>
                <c:pt idx="6">
                  <c:v>7569647.3285217602</c:v>
                </c:pt>
                <c:pt idx="7">
                  <c:v>7569630.8893628297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F1-43F0-86D3-DE8DB53F7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913512"/>
        <c:axId val="457918432"/>
      </c:scatterChart>
      <c:valAx>
        <c:axId val="457913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918432"/>
        <c:crosses val="autoZero"/>
        <c:crossBetween val="midCat"/>
      </c:valAx>
      <c:valAx>
        <c:axId val="45791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91351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'2d_zsh'!$D$2:$D$9</c:f>
              <c:numCache>
                <c:formatCode>_(* #,##0.0_);_(* \(#,##0.0\);_(* "-"??_);_(@_)</c:formatCode>
                <c:ptCount val="8"/>
                <c:pt idx="0">
                  <c:v>687313.48591793678</c:v>
                </c:pt>
                <c:pt idx="1">
                  <c:v>687314.94205872272</c:v>
                </c:pt>
                <c:pt idx="2">
                  <c:v>687319.83215651941</c:v>
                </c:pt>
                <c:pt idx="3">
                  <c:v>687318.37601573346</c:v>
                </c:pt>
                <c:pt idx="4">
                  <c:v>687243.35287436924</c:v>
                </c:pt>
                <c:pt idx="5">
                  <c:v>687241.8967335833</c:v>
                </c:pt>
                <c:pt idx="6">
                  <c:v>687237.00663578662</c:v>
                </c:pt>
                <c:pt idx="7">
                  <c:v>687238.46277657256</c:v>
                </c:pt>
              </c:numCache>
            </c:numRef>
          </c:xVal>
          <c:yVal>
            <c:numRef>
              <c:f>'2d_zsh'!$E$2:$E$9</c:f>
              <c:numCache>
                <c:formatCode>_(* #,##0.0_);_(* \(#,##0.0\);_(* "-"??_);_(@_)</c:formatCode>
                <c:ptCount val="8"/>
                <c:pt idx="0">
                  <c:v>7565091.1865439741</c:v>
                </c:pt>
                <c:pt idx="1">
                  <c:v>7565090.5234798659</c:v>
                </c:pt>
                <c:pt idx="2">
                  <c:v>7565101.2625181619</c:v>
                </c:pt>
                <c:pt idx="3">
                  <c:v>7565101.9255822701</c:v>
                </c:pt>
                <c:pt idx="4">
                  <c:v>7565136.0879055765</c:v>
                </c:pt>
                <c:pt idx="5">
                  <c:v>7565136.7509696847</c:v>
                </c:pt>
                <c:pt idx="6">
                  <c:v>7565126.0119313886</c:v>
                </c:pt>
                <c:pt idx="7">
                  <c:v>7565125.3488672804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55-4746-B22B-2345C53EAB7A}"/>
            </c:ext>
          </c:extLst>
        </c:ser>
        <c:ser>
          <c:idx val="1"/>
          <c:order val="1"/>
          <c:tx>
            <c:v>xy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'PointsTidy - master'!$L$4:$L$5</c:f>
              <c:numCache>
                <c:formatCode>General</c:formatCode>
                <c:ptCount val="2"/>
                <c:pt idx="0">
                  <c:v>687240.47098323505</c:v>
                </c:pt>
                <c:pt idx="1">
                  <c:v>687316.36780907097</c:v>
                </c:pt>
              </c:numCache>
            </c:numRef>
          </c:xVal>
          <c:yVal>
            <c:numRef>
              <c:f>'PointsTidy - master'!$M$4:$M$5</c:f>
              <c:numCache>
                <c:formatCode>General</c:formatCode>
                <c:ptCount val="2"/>
                <c:pt idx="0">
                  <c:v>7565130.9173056604</c:v>
                </c:pt>
                <c:pt idx="1">
                  <c:v>7565096.3571438901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55-4746-B22B-2345C53EA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913512"/>
        <c:axId val="457918432"/>
      </c:scatterChart>
      <c:valAx>
        <c:axId val="457913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918432"/>
        <c:crosses val="autoZero"/>
        <c:crossBetween val="midCat"/>
      </c:valAx>
      <c:valAx>
        <c:axId val="45791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913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xVal>
            <c:numRef>
              <c:f>'2d_zsh'!$D$1792:$D$1801</c:f>
              <c:numCache>
                <c:formatCode>_(* #,##0.0_);_(* \(#,##0.0\);_(* "-"??_);_(@_)</c:formatCode>
                <c:ptCount val="10"/>
              </c:numCache>
            </c:numRef>
          </c:xVal>
          <c:yVal>
            <c:numRef>
              <c:f>'2d_zsh'!$E$1792:$E$1801</c:f>
              <c:numCache>
                <c:formatCode>_(* #,##0.0_);_(* \(#,##0.0\);_(* "-"??_);_(@_)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79A-4352-A848-704A4C8FC78B}"/>
            </c:ext>
          </c:extLst>
        </c:ser>
        <c:ser>
          <c:idx val="2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'2d_zsh'!$U$1797</c:f>
              <c:numCache>
                <c:formatCode>General</c:formatCode>
                <c:ptCount val="1"/>
              </c:numCache>
            </c:numRef>
          </c:xVal>
          <c:yVal>
            <c:numRef>
              <c:f>'2d_zsh'!$V$1797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79A-4352-A848-704A4C8FC78B}"/>
            </c:ext>
          </c:extLst>
        </c:ser>
        <c:ser>
          <c:idx val="3"/>
          <c:order val="2"/>
          <c:xVal>
            <c:numRef>
              <c:f>'2d_zsh'!$D$1792:$D$1801</c:f>
              <c:numCache>
                <c:formatCode>_(* #,##0.0_);_(* \(#,##0.0\);_(* "-"??_);_(@_)</c:formatCode>
                <c:ptCount val="10"/>
              </c:numCache>
            </c:numRef>
          </c:xVal>
          <c:yVal>
            <c:numRef>
              <c:f>'2d_zsh'!$E$1792:$E$1801</c:f>
              <c:numCache>
                <c:formatCode>_(* #,##0.0_);_(* \(#,##0.0\);_(* "-"??_);_(@_)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79A-4352-A848-704A4C8FC78B}"/>
            </c:ext>
          </c:extLst>
        </c:ser>
        <c:ser>
          <c:idx val="4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'2d_zsh'!$U$1797</c:f>
              <c:numCache>
                <c:formatCode>General</c:formatCode>
                <c:ptCount val="1"/>
              </c:numCache>
            </c:numRef>
          </c:xVal>
          <c:yVal>
            <c:numRef>
              <c:f>'2d_zsh'!$V$1797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C79A-4352-A848-704A4C8FC78B}"/>
            </c:ext>
          </c:extLst>
        </c:ser>
        <c:ser>
          <c:idx val="0"/>
          <c:order val="4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'2d_zsh'!$X$1797</c:f>
              <c:numCache>
                <c:formatCode>General</c:formatCode>
                <c:ptCount val="1"/>
              </c:numCache>
            </c:numRef>
          </c:xVal>
          <c:yVal>
            <c:numRef>
              <c:f>'2d_zsh'!$Y$1797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79A-4352-A848-704A4C8FC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317472"/>
        <c:axId val="471311240"/>
      </c:scatterChart>
      <c:valAx>
        <c:axId val="47131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311240"/>
        <c:crosses val="autoZero"/>
        <c:crossBetween val="midCat"/>
      </c:valAx>
      <c:valAx>
        <c:axId val="471311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31747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19</xdr:col>
      <xdr:colOff>620141</xdr:colOff>
      <xdr:row>10</xdr:row>
      <xdr:rowOff>85950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4B48FE-1719-5A79-7625-0C3866690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19975" y="381000"/>
          <a:ext cx="7278116" cy="1609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56031</xdr:colOff>
      <xdr:row>21</xdr:row>
      <xdr:rowOff>59950</xdr:rowOff>
    </xdr:from>
    <xdr:to>
      <xdr:col>23</xdr:col>
      <xdr:colOff>691965</xdr:colOff>
      <xdr:row>49</xdr:row>
      <xdr:rowOff>11204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624613-5225-4285-B8A6-91DD5871A1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56031</xdr:colOff>
      <xdr:row>21</xdr:row>
      <xdr:rowOff>59950</xdr:rowOff>
    </xdr:from>
    <xdr:to>
      <xdr:col>23</xdr:col>
      <xdr:colOff>691965</xdr:colOff>
      <xdr:row>49</xdr:row>
      <xdr:rowOff>11204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8EFE01-03A1-4E76-943D-57F12FD5B5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56031</xdr:colOff>
      <xdr:row>21</xdr:row>
      <xdr:rowOff>59950</xdr:rowOff>
    </xdr:from>
    <xdr:to>
      <xdr:col>23</xdr:col>
      <xdr:colOff>691965</xdr:colOff>
      <xdr:row>49</xdr:row>
      <xdr:rowOff>11204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469191</xdr:colOff>
      <xdr:row>11</xdr:row>
      <xdr:rowOff>174364</xdr:rowOff>
    </xdr:from>
    <xdr:to>
      <xdr:col>23</xdr:col>
      <xdr:colOff>387501</xdr:colOff>
      <xdr:row>34</xdr:row>
      <xdr:rowOff>8628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89648</xdr:colOff>
      <xdr:row>44</xdr:row>
      <xdr:rowOff>22411</xdr:rowOff>
    </xdr:from>
    <xdr:to>
      <xdr:col>28</xdr:col>
      <xdr:colOff>299311</xdr:colOff>
      <xdr:row>66</xdr:row>
      <xdr:rowOff>47175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0CC31B-A005-438A-944D-F49BFFA89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23</xdr:row>
      <xdr:rowOff>47624</xdr:rowOff>
    </xdr:from>
    <xdr:to>
      <xdr:col>14</xdr:col>
      <xdr:colOff>848287</xdr:colOff>
      <xdr:row>39</xdr:row>
      <xdr:rowOff>56029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28014</xdr:colOff>
      <xdr:row>1801</xdr:row>
      <xdr:rowOff>11205</xdr:rowOff>
    </xdr:from>
    <xdr:to>
      <xdr:col>32</xdr:col>
      <xdr:colOff>0</xdr:colOff>
      <xdr:row>1824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084363-677D-4BFB-B415-CB5D30C95E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rworfil1\fmg\300-11098-EPCM\4.0%2006000-Rail\2.0%20Engineering%20Working%20Files\24.0%20Hydrology\Sample%20Calcs%20MAC\4120_Railroad%20Drainage\4121_Northern%20Drainage\Copy%20of%204121_C_00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lood Design_4121-C-005"/>
      <sheetName val="Flavell Formulae"/>
      <sheetName val="Design Flood&amp;Culverts"/>
      <sheetName val="Formulaes10RFFP"/>
      <sheetName val="Culvert Schedule"/>
      <sheetName val="Formulae Protection"/>
      <sheetName val="revet_cut"/>
      <sheetName val="Formulaes revet"/>
      <sheetName val="coords"/>
      <sheetName val="Formulae Coords"/>
      <sheetName val="Instructions"/>
      <sheetName val="Calc_Sheet"/>
      <sheetName val="Rev_Pilbara IFM"/>
      <sheetName val="Culvert Data "/>
      <sheetName val="Inlet Prot"/>
      <sheetName val="Culvert Supply"/>
      <sheetName val="Exc_StabFill"/>
      <sheetName val="Ex_SF_Table"/>
      <sheetName val="Protection"/>
      <sheetName val="Costs"/>
      <sheetName val="CR_area"/>
      <sheetName val="Slope"/>
      <sheetName val="Ingal Summ"/>
      <sheetName val="levee"/>
      <sheetName val="e TYPE DRAIN"/>
      <sheetName val="Notes"/>
    </sheetNames>
    <sheetDataSet>
      <sheetData sheetId="0"/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1">
          <cell r="A1" t="str">
            <v>Mining Area C to Yandi Railroad</v>
          </cell>
        </row>
        <row r="10">
          <cell r="A10" t="str">
            <v>32-39</v>
          </cell>
          <cell r="B10">
            <v>0</v>
          </cell>
          <cell r="C10">
            <v>548.57500000000005</v>
          </cell>
          <cell r="F10">
            <v>548.57500000000005</v>
          </cell>
        </row>
        <row r="11">
          <cell r="A11" t="str">
            <v>32-39</v>
          </cell>
          <cell r="B11">
            <v>10</v>
          </cell>
          <cell r="C11">
            <v>548.84900000000005</v>
          </cell>
          <cell r="F11">
            <v>548.76420746847486</v>
          </cell>
        </row>
        <row r="12">
          <cell r="A12" t="str">
            <v>32-39</v>
          </cell>
          <cell r="B12">
            <v>20</v>
          </cell>
          <cell r="C12">
            <v>548.72400000000005</v>
          </cell>
          <cell r="F12">
            <v>548.95341493694968</v>
          </cell>
        </row>
        <row r="13">
          <cell r="A13" t="str">
            <v>32-39</v>
          </cell>
          <cell r="B13">
            <v>30</v>
          </cell>
          <cell r="C13">
            <v>548.70799999999997</v>
          </cell>
          <cell r="F13">
            <v>549.1426224054245</v>
          </cell>
        </row>
        <row r="14">
          <cell r="A14" t="str">
            <v>32-39</v>
          </cell>
          <cell r="B14">
            <v>40</v>
          </cell>
          <cell r="C14">
            <v>548.99300000000005</v>
          </cell>
          <cell r="F14">
            <v>549.33182987389932</v>
          </cell>
        </row>
        <row r="15">
          <cell r="A15" t="str">
            <v>32-39</v>
          </cell>
          <cell r="B15">
            <v>40.707999999999998</v>
          </cell>
          <cell r="C15">
            <v>549.05999999999995</v>
          </cell>
          <cell r="F15">
            <v>549.34522576266738</v>
          </cell>
        </row>
        <row r="16">
          <cell r="A16" t="str">
            <v>32-39</v>
          </cell>
          <cell r="B16">
            <v>50</v>
          </cell>
          <cell r="C16">
            <v>549.05200000000002</v>
          </cell>
          <cell r="F16">
            <v>549.52103734237414</v>
          </cell>
        </row>
        <row r="17">
          <cell r="A17" t="str">
            <v>32-39</v>
          </cell>
          <cell r="B17">
            <v>60</v>
          </cell>
          <cell r="C17">
            <v>549.24300000000005</v>
          </cell>
          <cell r="F17">
            <v>549.71024481084896</v>
          </cell>
        </row>
        <row r="18">
          <cell r="B18">
            <v>70</v>
          </cell>
          <cell r="C18">
            <v>549.43899999999996</v>
          </cell>
          <cell r="F18">
            <v>549.89945227932378</v>
          </cell>
        </row>
        <row r="19">
          <cell r="B19">
            <v>78.963999999999999</v>
          </cell>
          <cell r="C19">
            <v>549.48099999999999</v>
          </cell>
          <cell r="F19">
            <v>550.06905785406457</v>
          </cell>
        </row>
        <row r="20">
          <cell r="B20">
            <v>80</v>
          </cell>
          <cell r="C20">
            <v>549.55399999999997</v>
          </cell>
          <cell r="F20">
            <v>550.0886597477986</v>
          </cell>
        </row>
        <row r="21">
          <cell r="B21">
            <v>90</v>
          </cell>
          <cell r="C21">
            <v>550.01700000000005</v>
          </cell>
          <cell r="F21">
            <v>550.27786721627342</v>
          </cell>
        </row>
        <row r="22">
          <cell r="B22">
            <v>100</v>
          </cell>
          <cell r="C22">
            <v>550.17700000000002</v>
          </cell>
          <cell r="F22">
            <v>550.46707468474824</v>
          </cell>
        </row>
        <row r="23">
          <cell r="B23">
            <v>110</v>
          </cell>
          <cell r="C23">
            <v>550.36099999999999</v>
          </cell>
          <cell r="F23">
            <v>550.65628215322306</v>
          </cell>
        </row>
        <row r="24">
          <cell r="B24">
            <v>120</v>
          </cell>
          <cell r="C24">
            <v>550.52300000000002</v>
          </cell>
          <cell r="F24">
            <v>550.84548962169788</v>
          </cell>
        </row>
        <row r="25">
          <cell r="B25">
            <v>129.06399999999999</v>
          </cell>
          <cell r="C25">
            <v>550.04</v>
          </cell>
          <cell r="F25">
            <v>551.01698727112341</v>
          </cell>
        </row>
        <row r="26">
          <cell r="B26">
            <v>130</v>
          </cell>
          <cell r="C26">
            <v>549.92600000000004</v>
          </cell>
          <cell r="F26">
            <v>551.0346970901727</v>
          </cell>
        </row>
        <row r="27">
          <cell r="B27">
            <v>140</v>
          </cell>
          <cell r="C27">
            <v>550.07899999999995</v>
          </cell>
          <cell r="F27">
            <v>551.22390455864752</v>
          </cell>
        </row>
        <row r="28">
          <cell r="B28">
            <v>150</v>
          </cell>
          <cell r="C28">
            <v>550.24900000000002</v>
          </cell>
          <cell r="F28">
            <v>551.41311202712234</v>
          </cell>
        </row>
        <row r="29">
          <cell r="B29">
            <v>160</v>
          </cell>
          <cell r="C29">
            <v>550.09400000000005</v>
          </cell>
          <cell r="F29">
            <v>551.60231949559716</v>
          </cell>
        </row>
        <row r="30">
          <cell r="B30">
            <v>165.69499999999999</v>
          </cell>
          <cell r="C30">
            <v>549.90800000000002</v>
          </cell>
          <cell r="F30">
            <v>551.71007314889357</v>
          </cell>
        </row>
        <row r="31">
          <cell r="B31">
            <v>170</v>
          </cell>
          <cell r="C31">
            <v>549.99400000000003</v>
          </cell>
          <cell r="F31">
            <v>551.79152696407198</v>
          </cell>
        </row>
        <row r="32">
          <cell r="B32">
            <v>180</v>
          </cell>
          <cell r="C32">
            <v>550.16300000000001</v>
          </cell>
          <cell r="F32">
            <v>551.9807344325468</v>
          </cell>
        </row>
        <row r="33">
          <cell r="B33">
            <v>183.67400000000001</v>
          </cell>
          <cell r="C33">
            <v>550.24900000000002</v>
          </cell>
          <cell r="F33">
            <v>552.05024925646444</v>
          </cell>
        </row>
        <row r="34">
          <cell r="B34">
            <v>190</v>
          </cell>
          <cell r="C34">
            <v>550.65599999999995</v>
          </cell>
          <cell r="F34">
            <v>552.16994190102162</v>
          </cell>
        </row>
        <row r="35">
          <cell r="B35">
            <v>195.13300000000001</v>
          </cell>
          <cell r="C35">
            <v>550.77099999999996</v>
          </cell>
          <cell r="F35">
            <v>552.26706209458973</v>
          </cell>
        </row>
        <row r="36">
          <cell r="B36">
            <v>200</v>
          </cell>
          <cell r="C36">
            <v>550.899</v>
          </cell>
          <cell r="F36">
            <v>552.35914936949644</v>
          </cell>
        </row>
        <row r="37">
          <cell r="B37">
            <v>210</v>
          </cell>
          <cell r="C37">
            <v>551.03099999999995</v>
          </cell>
          <cell r="F37">
            <v>552.54835683797126</v>
          </cell>
        </row>
        <row r="38">
          <cell r="B38">
            <v>220</v>
          </cell>
          <cell r="C38">
            <v>551.18799999999999</v>
          </cell>
          <cell r="F38">
            <v>552.73756430644607</v>
          </cell>
        </row>
        <row r="39">
          <cell r="B39">
            <v>221.15199999999999</v>
          </cell>
          <cell r="C39">
            <v>551.18499999999995</v>
          </cell>
          <cell r="F39">
            <v>552.7593610068144</v>
          </cell>
        </row>
        <row r="40">
          <cell r="B40">
            <v>230</v>
          </cell>
          <cell r="C40">
            <v>551.26199999999994</v>
          </cell>
          <cell r="F40">
            <v>552.92677177492089</v>
          </cell>
        </row>
        <row r="41">
          <cell r="B41">
            <v>240</v>
          </cell>
          <cell r="C41">
            <v>551.35299999999995</v>
          </cell>
          <cell r="F41">
            <v>553.11597924339571</v>
          </cell>
        </row>
        <row r="42">
          <cell r="B42">
            <v>250</v>
          </cell>
          <cell r="C42">
            <v>551.47699999999998</v>
          </cell>
          <cell r="F42">
            <v>553.30518671187053</v>
          </cell>
        </row>
        <row r="43">
          <cell r="B43">
            <v>260</v>
          </cell>
          <cell r="C43">
            <v>551.52200000000005</v>
          </cell>
          <cell r="F43">
            <v>553.49439418034535</v>
          </cell>
        </row>
        <row r="44">
          <cell r="B44">
            <v>268.04000000000002</v>
          </cell>
          <cell r="C44">
            <v>551.61300000000006</v>
          </cell>
          <cell r="F44">
            <v>553.64651698499904</v>
          </cell>
        </row>
        <row r="45">
          <cell r="B45">
            <v>270</v>
          </cell>
          <cell r="C45">
            <v>551.62199999999996</v>
          </cell>
          <cell r="F45">
            <v>553.68360164882006</v>
          </cell>
        </row>
        <row r="46">
          <cell r="B46">
            <v>280</v>
          </cell>
          <cell r="C46">
            <v>551.70000000000005</v>
          </cell>
          <cell r="F46">
            <v>553.87280911729488</v>
          </cell>
        </row>
        <row r="47">
          <cell r="B47">
            <v>290</v>
          </cell>
          <cell r="C47">
            <v>551.78399999999999</v>
          </cell>
          <cell r="F47">
            <v>554.0620165857697</v>
          </cell>
        </row>
        <row r="48">
          <cell r="B48">
            <v>300</v>
          </cell>
          <cell r="C48">
            <v>551.98500000000001</v>
          </cell>
          <cell r="F48">
            <v>554.25122405424452</v>
          </cell>
        </row>
        <row r="49">
          <cell r="B49">
            <v>310</v>
          </cell>
          <cell r="C49">
            <v>552.01900000000001</v>
          </cell>
          <cell r="F49">
            <v>554.44043152271934</v>
          </cell>
        </row>
        <row r="50">
          <cell r="B50">
            <v>319.00200000000001</v>
          </cell>
          <cell r="C50">
            <v>552.05600000000004</v>
          </cell>
          <cell r="F50">
            <v>554.61075608584031</v>
          </cell>
        </row>
        <row r="51">
          <cell r="B51">
            <v>320</v>
          </cell>
          <cell r="C51">
            <v>552.09</v>
          </cell>
          <cell r="F51">
            <v>554.62963899119404</v>
          </cell>
        </row>
        <row r="52">
          <cell r="B52">
            <v>330</v>
          </cell>
          <cell r="C52">
            <v>552.45600000000002</v>
          </cell>
          <cell r="F52">
            <v>554.81884645966886</v>
          </cell>
        </row>
        <row r="53">
          <cell r="B53">
            <v>340</v>
          </cell>
          <cell r="C53">
            <v>552.51700000000005</v>
          </cell>
          <cell r="F53">
            <v>555.00805392814368</v>
          </cell>
        </row>
        <row r="54">
          <cell r="B54">
            <v>350</v>
          </cell>
          <cell r="C54">
            <v>552.69000000000005</v>
          </cell>
          <cell r="F54">
            <v>555.1972613966185</v>
          </cell>
        </row>
        <row r="55">
          <cell r="B55">
            <v>352.22899999999998</v>
          </cell>
          <cell r="C55">
            <v>552.73</v>
          </cell>
          <cell r="F55">
            <v>555.23943574134148</v>
          </cell>
        </row>
        <row r="56">
          <cell r="B56">
            <v>360</v>
          </cell>
          <cell r="C56">
            <v>552.84400000000005</v>
          </cell>
          <cell r="F56">
            <v>555.38646886509321</v>
          </cell>
        </row>
        <row r="57">
          <cell r="B57">
            <v>370</v>
          </cell>
          <cell r="C57">
            <v>552.90099999999995</v>
          </cell>
          <cell r="F57">
            <v>555.57567633356803</v>
          </cell>
        </row>
        <row r="58">
          <cell r="B58">
            <v>380</v>
          </cell>
          <cell r="C58">
            <v>552.99599999999998</v>
          </cell>
          <cell r="F58">
            <v>555.76488380204285</v>
          </cell>
        </row>
        <row r="59">
          <cell r="B59">
            <v>390</v>
          </cell>
          <cell r="C59">
            <v>553.08199999999999</v>
          </cell>
          <cell r="F59">
            <v>555.95409127051767</v>
          </cell>
        </row>
        <row r="60">
          <cell r="B60">
            <v>400</v>
          </cell>
          <cell r="C60">
            <v>553.149</v>
          </cell>
          <cell r="F60">
            <v>556.14329873899248</v>
          </cell>
        </row>
        <row r="61">
          <cell r="B61">
            <v>401.238</v>
          </cell>
          <cell r="C61">
            <v>553.17499999999995</v>
          </cell>
          <cell r="F61">
            <v>556.16672262358964</v>
          </cell>
        </row>
        <row r="62">
          <cell r="B62">
            <v>410</v>
          </cell>
          <cell r="C62">
            <v>553.322</v>
          </cell>
          <cell r="F62">
            <v>556.3325062074673</v>
          </cell>
        </row>
        <row r="63">
          <cell r="B63">
            <v>420</v>
          </cell>
          <cell r="C63">
            <v>553.41600000000005</v>
          </cell>
          <cell r="F63">
            <v>556.52171367594212</v>
          </cell>
        </row>
        <row r="64">
          <cell r="B64">
            <v>430</v>
          </cell>
          <cell r="C64">
            <v>553.46100000000001</v>
          </cell>
          <cell r="F64">
            <v>556.71092114441694</v>
          </cell>
        </row>
        <row r="65">
          <cell r="B65">
            <v>430.32100000000003</v>
          </cell>
          <cell r="C65">
            <v>553.46900000000005</v>
          </cell>
          <cell r="F65">
            <v>556.71699470415501</v>
          </cell>
        </row>
        <row r="66">
          <cell r="B66">
            <v>440</v>
          </cell>
          <cell r="C66">
            <v>553.61599999999999</v>
          </cell>
          <cell r="F66">
            <v>556.90012861289176</v>
          </cell>
        </row>
        <row r="67">
          <cell r="B67">
            <v>450</v>
          </cell>
          <cell r="C67">
            <v>553.58600000000001</v>
          </cell>
          <cell r="F67">
            <v>557.08933608136658</v>
          </cell>
        </row>
        <row r="68">
          <cell r="B68">
            <v>460</v>
          </cell>
          <cell r="C68">
            <v>553.822</v>
          </cell>
          <cell r="F68">
            <v>557.2785435498414</v>
          </cell>
        </row>
        <row r="69">
          <cell r="B69">
            <v>469.51299999999998</v>
          </cell>
          <cell r="C69">
            <v>554.03</v>
          </cell>
          <cell r="F69">
            <v>557.45853661460148</v>
          </cell>
        </row>
        <row r="70">
          <cell r="B70">
            <v>470</v>
          </cell>
          <cell r="C70">
            <v>554.029</v>
          </cell>
          <cell r="F70">
            <v>557.46775101831622</v>
          </cell>
        </row>
        <row r="71">
          <cell r="B71">
            <v>480</v>
          </cell>
          <cell r="C71">
            <v>554.12199999999996</v>
          </cell>
          <cell r="F71">
            <v>557.65695848679104</v>
          </cell>
        </row>
        <row r="72">
          <cell r="B72">
            <v>490</v>
          </cell>
          <cell r="C72">
            <v>554.21299999999997</v>
          </cell>
          <cell r="F72">
            <v>557.84616595526586</v>
          </cell>
        </row>
        <row r="73">
          <cell r="B73">
            <v>500</v>
          </cell>
          <cell r="C73">
            <v>554.39700000000005</v>
          </cell>
          <cell r="F73">
            <v>558.03537342374068</v>
          </cell>
        </row>
        <row r="74">
          <cell r="B74">
            <v>509.21899999999999</v>
          </cell>
          <cell r="C74">
            <v>554.529</v>
          </cell>
          <cell r="F74">
            <v>558.20980378892762</v>
          </cell>
        </row>
        <row r="75">
          <cell r="B75">
            <v>510</v>
          </cell>
          <cell r="C75">
            <v>554.54399999999998</v>
          </cell>
          <cell r="F75">
            <v>558.2245808922155</v>
          </cell>
        </row>
        <row r="76">
          <cell r="B76">
            <v>520</v>
          </cell>
          <cell r="C76">
            <v>554.62300000000005</v>
          </cell>
          <cell r="F76">
            <v>558.41378836069032</v>
          </cell>
        </row>
        <row r="77">
          <cell r="B77">
            <v>530</v>
          </cell>
          <cell r="C77">
            <v>554.572</v>
          </cell>
          <cell r="F77">
            <v>558.60299582916514</v>
          </cell>
        </row>
        <row r="78">
          <cell r="B78">
            <v>540</v>
          </cell>
          <cell r="C78">
            <v>554.69500000000005</v>
          </cell>
          <cell r="F78">
            <v>558.79220329763996</v>
          </cell>
        </row>
        <row r="79">
          <cell r="B79">
            <v>542.47900000000004</v>
          </cell>
          <cell r="C79">
            <v>554.73900000000003</v>
          </cell>
          <cell r="F79">
            <v>558.83910782907481</v>
          </cell>
        </row>
        <row r="80">
          <cell r="B80">
            <v>550</v>
          </cell>
          <cell r="C80">
            <v>554.84</v>
          </cell>
          <cell r="F80">
            <v>558.98141076611466</v>
          </cell>
        </row>
        <row r="81">
          <cell r="B81">
            <v>560</v>
          </cell>
          <cell r="C81">
            <v>554.98800000000006</v>
          </cell>
          <cell r="F81">
            <v>559.17061823458948</v>
          </cell>
        </row>
        <row r="82">
          <cell r="B82">
            <v>570</v>
          </cell>
          <cell r="C82">
            <v>555.298</v>
          </cell>
          <cell r="F82">
            <v>559.3598257030643</v>
          </cell>
        </row>
        <row r="83">
          <cell r="B83">
            <v>580</v>
          </cell>
          <cell r="C83">
            <v>555.298</v>
          </cell>
          <cell r="F83">
            <v>559.54903317153912</v>
          </cell>
        </row>
        <row r="84">
          <cell r="B84">
            <v>583.18799999999999</v>
          </cell>
          <cell r="C84">
            <v>555.28800000000001</v>
          </cell>
          <cell r="F84">
            <v>559.60935251248884</v>
          </cell>
        </row>
        <row r="85">
          <cell r="B85">
            <v>590</v>
          </cell>
          <cell r="C85">
            <v>555.35900000000004</v>
          </cell>
          <cell r="F85">
            <v>559.73824064001383</v>
          </cell>
        </row>
        <row r="86">
          <cell r="B86">
            <v>600</v>
          </cell>
          <cell r="C86">
            <v>555.57799999999997</v>
          </cell>
          <cell r="F86">
            <v>559.92744810848865</v>
          </cell>
        </row>
        <row r="87">
          <cell r="B87">
            <v>610</v>
          </cell>
          <cell r="C87">
            <v>555.84900000000005</v>
          </cell>
          <cell r="F87">
            <v>560.11665557696347</v>
          </cell>
        </row>
        <row r="88">
          <cell r="B88">
            <v>620</v>
          </cell>
          <cell r="C88">
            <v>556.16099999999994</v>
          </cell>
          <cell r="F88">
            <v>560.30586304543829</v>
          </cell>
        </row>
        <row r="89">
          <cell r="B89">
            <v>622.07100000000003</v>
          </cell>
          <cell r="C89">
            <v>556.20399999999995</v>
          </cell>
          <cell r="F89">
            <v>560.34504791215943</v>
          </cell>
        </row>
        <row r="90">
          <cell r="B90">
            <v>630</v>
          </cell>
          <cell r="C90">
            <v>556.23199999999997</v>
          </cell>
          <cell r="F90">
            <v>560.49507051391311</v>
          </cell>
        </row>
        <row r="91">
          <cell r="B91">
            <v>640</v>
          </cell>
          <cell r="C91">
            <v>556.22799999999995</v>
          </cell>
          <cell r="F91">
            <v>560.68427798238793</v>
          </cell>
        </row>
        <row r="92">
          <cell r="B92">
            <v>650</v>
          </cell>
          <cell r="C92">
            <v>556.26199999999994</v>
          </cell>
          <cell r="F92">
            <v>560.87348545086274</v>
          </cell>
        </row>
        <row r="93">
          <cell r="B93">
            <v>660</v>
          </cell>
          <cell r="C93">
            <v>556.28899999999999</v>
          </cell>
          <cell r="F93">
            <v>561.06269291933756</v>
          </cell>
        </row>
        <row r="94">
          <cell r="B94">
            <v>669.26800000000003</v>
          </cell>
          <cell r="C94">
            <v>556.36</v>
          </cell>
          <cell r="F94">
            <v>561.23805040112006</v>
          </cell>
        </row>
        <row r="95">
          <cell r="B95">
            <v>670</v>
          </cell>
          <cell r="C95">
            <v>556.36300000000006</v>
          </cell>
          <cell r="F95">
            <v>561.25190038781238</v>
          </cell>
        </row>
        <row r="96">
          <cell r="B96">
            <v>680</v>
          </cell>
          <cell r="C96">
            <v>556.74599999999998</v>
          </cell>
          <cell r="F96">
            <v>561.4411078562872</v>
          </cell>
        </row>
        <row r="97">
          <cell r="B97">
            <v>690</v>
          </cell>
          <cell r="C97">
            <v>557.03300000000002</v>
          </cell>
          <cell r="F97">
            <v>561.63031532476202</v>
          </cell>
        </row>
        <row r="98">
          <cell r="B98">
            <v>700</v>
          </cell>
          <cell r="C98">
            <v>557.35599999999999</v>
          </cell>
          <cell r="F98">
            <v>561.81952279323684</v>
          </cell>
        </row>
        <row r="99">
          <cell r="B99">
            <v>709.14200000000005</v>
          </cell>
          <cell r="C99">
            <v>557.52099999999996</v>
          </cell>
          <cell r="F99">
            <v>561.99249626091648</v>
          </cell>
        </row>
        <row r="100">
          <cell r="B100">
            <v>710</v>
          </cell>
          <cell r="C100">
            <v>557.54100000000005</v>
          </cell>
          <cell r="F100">
            <v>562.00873026171166</v>
          </cell>
        </row>
        <row r="101">
          <cell r="B101">
            <v>720</v>
          </cell>
          <cell r="C101">
            <v>557.57500000000005</v>
          </cell>
          <cell r="F101">
            <v>562.19793773018648</v>
          </cell>
        </row>
        <row r="102">
          <cell r="B102">
            <v>730</v>
          </cell>
          <cell r="C102">
            <v>557.60699999999997</v>
          </cell>
          <cell r="F102">
            <v>562.3871451986613</v>
          </cell>
        </row>
        <row r="103">
          <cell r="B103">
            <v>740</v>
          </cell>
          <cell r="C103">
            <v>557.59299999999996</v>
          </cell>
          <cell r="F103">
            <v>562.57635266713612</v>
          </cell>
        </row>
        <row r="104">
          <cell r="B104">
            <v>744.91</v>
          </cell>
          <cell r="C104">
            <v>557.65899999999999</v>
          </cell>
          <cell r="F104">
            <v>562.66925353415729</v>
          </cell>
        </row>
        <row r="105">
          <cell r="B105">
            <v>750</v>
          </cell>
          <cell r="C105">
            <v>557.82299999999998</v>
          </cell>
          <cell r="F105">
            <v>562.76556013561094</v>
          </cell>
        </row>
        <row r="106">
          <cell r="B106">
            <v>760</v>
          </cell>
          <cell r="C106">
            <v>557.89</v>
          </cell>
          <cell r="F106">
            <v>562.95476760408576</v>
          </cell>
        </row>
        <row r="107">
          <cell r="B107">
            <v>770</v>
          </cell>
          <cell r="C107">
            <v>558.21199999999999</v>
          </cell>
          <cell r="F107">
            <v>563.14397507256058</v>
          </cell>
        </row>
        <row r="108">
          <cell r="B108">
            <v>776.5</v>
          </cell>
          <cell r="C108">
            <v>558.47199999999998</v>
          </cell>
          <cell r="F108">
            <v>563.26695992706925</v>
          </cell>
        </row>
        <row r="109">
          <cell r="B109">
            <v>780</v>
          </cell>
          <cell r="C109">
            <v>558.51099999999997</v>
          </cell>
          <cell r="F109">
            <v>563.3331825410354</v>
          </cell>
        </row>
        <row r="110">
          <cell r="B110">
            <v>790</v>
          </cell>
          <cell r="C110">
            <v>558.28800000000001</v>
          </cell>
          <cell r="F110">
            <v>563.52239000951022</v>
          </cell>
        </row>
        <row r="111">
          <cell r="B111">
            <v>800</v>
          </cell>
          <cell r="C111">
            <v>558.49199999999996</v>
          </cell>
          <cell r="F111">
            <v>563.71159747798504</v>
          </cell>
        </row>
        <row r="112">
          <cell r="B112">
            <v>807.54</v>
          </cell>
          <cell r="C112">
            <v>558.46900000000005</v>
          </cell>
          <cell r="F112">
            <v>563.85425990921499</v>
          </cell>
        </row>
        <row r="113">
          <cell r="B113">
            <v>810</v>
          </cell>
          <cell r="C113">
            <v>558.62400000000002</v>
          </cell>
          <cell r="F113">
            <v>563.90080494645974</v>
          </cell>
        </row>
        <row r="114">
          <cell r="B114">
            <v>820</v>
          </cell>
          <cell r="C114">
            <v>559.03800000000001</v>
          </cell>
          <cell r="F114">
            <v>564.09001241493456</v>
          </cell>
        </row>
        <row r="115">
          <cell r="B115">
            <v>829.20799999999997</v>
          </cell>
          <cell r="C115">
            <v>559.33699999999999</v>
          </cell>
          <cell r="F115">
            <v>564.26423465190612</v>
          </cell>
        </row>
        <row r="116">
          <cell r="B116">
            <v>830</v>
          </cell>
          <cell r="C116">
            <v>559.34299999999996</v>
          </cell>
          <cell r="F116">
            <v>564.27921988340938</v>
          </cell>
        </row>
        <row r="117">
          <cell r="B117">
            <v>840</v>
          </cell>
          <cell r="C117">
            <v>559.36099999999999</v>
          </cell>
          <cell r="F117">
            <v>564.4684273518842</v>
          </cell>
        </row>
        <row r="118">
          <cell r="B118">
            <v>850</v>
          </cell>
          <cell r="C118">
            <v>559.38300000000004</v>
          </cell>
          <cell r="F118">
            <v>564.65763482035902</v>
          </cell>
        </row>
        <row r="119">
          <cell r="B119">
            <v>860</v>
          </cell>
          <cell r="C119">
            <v>559.46500000000003</v>
          </cell>
          <cell r="F119">
            <v>564.84684228883384</v>
          </cell>
        </row>
        <row r="120">
          <cell r="B120">
            <v>867.38599999999997</v>
          </cell>
          <cell r="C120">
            <v>559.45500000000004</v>
          </cell>
          <cell r="F120">
            <v>564.98659092504931</v>
          </cell>
        </row>
        <row r="121">
          <cell r="B121">
            <v>870</v>
          </cell>
          <cell r="C121">
            <v>559.45299999999997</v>
          </cell>
          <cell r="F121">
            <v>565.03604975730866</v>
          </cell>
        </row>
        <row r="122">
          <cell r="B122">
            <v>880</v>
          </cell>
          <cell r="C122">
            <v>559.41899999999998</v>
          </cell>
          <cell r="F122">
            <v>565.22525722578348</v>
          </cell>
        </row>
        <row r="123">
          <cell r="B123">
            <v>890</v>
          </cell>
          <cell r="C123">
            <v>559.721</v>
          </cell>
          <cell r="F123">
            <v>565.4144646942583</v>
          </cell>
        </row>
        <row r="124">
          <cell r="B124">
            <v>900</v>
          </cell>
          <cell r="C124">
            <v>560.11199999999997</v>
          </cell>
          <cell r="F124">
            <v>565.60367216273312</v>
          </cell>
        </row>
        <row r="125">
          <cell r="B125">
            <v>905.53</v>
          </cell>
          <cell r="C125">
            <v>560.30700000000002</v>
          </cell>
          <cell r="F125">
            <v>565.70830389279968</v>
          </cell>
        </row>
        <row r="126">
          <cell r="B126">
            <v>910</v>
          </cell>
          <cell r="C126">
            <v>560.28899999999999</v>
          </cell>
          <cell r="F126">
            <v>565.79287963120794</v>
          </cell>
        </row>
        <row r="127">
          <cell r="B127">
            <v>920</v>
          </cell>
          <cell r="C127">
            <v>560.19299999999998</v>
          </cell>
          <cell r="F127">
            <v>565.98208709968276</v>
          </cell>
        </row>
        <row r="128">
          <cell r="B128">
            <v>930</v>
          </cell>
          <cell r="C128">
            <v>560.13499999999999</v>
          </cell>
          <cell r="F128">
            <v>566.17129456815758</v>
          </cell>
        </row>
        <row r="129">
          <cell r="B129">
            <v>937.23</v>
          </cell>
          <cell r="C129">
            <v>560.25599999999997</v>
          </cell>
          <cell r="F129">
            <v>566.30809156786484</v>
          </cell>
        </row>
        <row r="130">
          <cell r="B130">
            <v>940</v>
          </cell>
          <cell r="C130">
            <v>560.37900000000002</v>
          </cell>
          <cell r="F130">
            <v>566.3605020366324</v>
          </cell>
        </row>
        <row r="131">
          <cell r="B131">
            <v>950</v>
          </cell>
          <cell r="C131">
            <v>560.53499999999997</v>
          </cell>
          <cell r="F131">
            <v>566.54970950510722</v>
          </cell>
        </row>
        <row r="132">
          <cell r="B132">
            <v>960</v>
          </cell>
          <cell r="C132">
            <v>560.94600000000003</v>
          </cell>
          <cell r="F132">
            <v>566.73891697358204</v>
          </cell>
        </row>
        <row r="133">
          <cell r="B133">
            <v>965.83900000000006</v>
          </cell>
          <cell r="C133">
            <v>560.93899999999996</v>
          </cell>
          <cell r="F133">
            <v>566.84939521442448</v>
          </cell>
        </row>
        <row r="134">
          <cell r="B134">
            <v>970</v>
          </cell>
          <cell r="C134">
            <v>561</v>
          </cell>
          <cell r="F134">
            <v>566.92812444205686</v>
          </cell>
        </row>
        <row r="135">
          <cell r="B135">
            <v>980</v>
          </cell>
          <cell r="C135">
            <v>561.50800000000004</v>
          </cell>
          <cell r="F135">
            <v>567.11733191053168</v>
          </cell>
        </row>
        <row r="136">
          <cell r="B136">
            <v>990</v>
          </cell>
          <cell r="C136">
            <v>561.66499999999996</v>
          </cell>
          <cell r="F136">
            <v>567.30653937900649</v>
          </cell>
        </row>
        <row r="137">
          <cell r="B137">
            <v>1000</v>
          </cell>
          <cell r="C137">
            <v>561.59900000000005</v>
          </cell>
          <cell r="F137">
            <v>567.49574684748131</v>
          </cell>
        </row>
        <row r="138">
          <cell r="B138">
            <v>1005.651</v>
          </cell>
          <cell r="C138">
            <v>561.54600000000005</v>
          </cell>
          <cell r="F138">
            <v>567.60266798791645</v>
          </cell>
        </row>
        <row r="139">
          <cell r="B139">
            <v>1010</v>
          </cell>
          <cell r="C139">
            <v>561.68399999999997</v>
          </cell>
          <cell r="F139">
            <v>567.68495431595613</v>
          </cell>
        </row>
        <row r="140">
          <cell r="B140">
            <v>1020</v>
          </cell>
          <cell r="C140">
            <v>562.05999999999995</v>
          </cell>
          <cell r="F140">
            <v>567.87416178443095</v>
          </cell>
        </row>
        <row r="141">
          <cell r="B141">
            <v>1030</v>
          </cell>
          <cell r="C141">
            <v>562.38599999999997</v>
          </cell>
          <cell r="F141">
            <v>568.06336925290577</v>
          </cell>
        </row>
        <row r="142">
          <cell r="B142">
            <v>1040</v>
          </cell>
          <cell r="C142">
            <v>562.67899999999997</v>
          </cell>
          <cell r="F142">
            <v>568.25257672138059</v>
          </cell>
        </row>
        <row r="143">
          <cell r="B143">
            <v>1050</v>
          </cell>
          <cell r="C143">
            <v>563.05499999999995</v>
          </cell>
          <cell r="F143">
            <v>568.44178418985541</v>
          </cell>
        </row>
        <row r="144">
          <cell r="B144">
            <v>1050.3119999999999</v>
          </cell>
          <cell r="C144">
            <v>563.07000000000005</v>
          </cell>
          <cell r="F144">
            <v>568.44768746287184</v>
          </cell>
        </row>
        <row r="145">
          <cell r="B145">
            <v>1060</v>
          </cell>
          <cell r="C145">
            <v>561.50099999999998</v>
          </cell>
          <cell r="F145">
            <v>568.63099165833023</v>
          </cell>
        </row>
        <row r="146">
          <cell r="B146">
            <v>1070</v>
          </cell>
          <cell r="C146">
            <v>561.928</v>
          </cell>
          <cell r="F146">
            <v>568.82019912680505</v>
          </cell>
        </row>
        <row r="147">
          <cell r="B147">
            <v>1080</v>
          </cell>
          <cell r="C147">
            <v>562.30999999999995</v>
          </cell>
          <cell r="F147">
            <v>569.00940659527987</v>
          </cell>
        </row>
        <row r="148">
          <cell r="B148">
            <v>1090</v>
          </cell>
          <cell r="C148">
            <v>562.351</v>
          </cell>
          <cell r="F148">
            <v>569.19861406375469</v>
          </cell>
        </row>
        <row r="149">
          <cell r="B149">
            <v>1094.433</v>
          </cell>
          <cell r="C149">
            <v>562.44000000000005</v>
          </cell>
          <cell r="F149">
            <v>569.28248973452958</v>
          </cell>
        </row>
        <row r="150">
          <cell r="B150">
            <v>1100</v>
          </cell>
          <cell r="C150">
            <v>562.56299999999999</v>
          </cell>
          <cell r="F150">
            <v>569.38782153222951</v>
          </cell>
        </row>
      </sheetData>
      <sheetData sheetId="22"/>
      <sheetData sheetId="23"/>
      <sheetData sheetId="24"/>
      <sheetData sheetId="2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9B3532-24F8-4350-8906-A76E36EE5304}" name="Table14" displayName="Table14" ref="AG10:AI12" totalsRowShown="0">
  <autoFilter ref="AG10:AI12" xr:uid="{881DE913-645B-4007-81E2-41C42B2F991E}"/>
  <tableColumns count="3">
    <tableColumn id="1" xr3:uid="{858D3CF7-8ACD-4591-8172-569FE64B7B07}" name="Type"/>
    <tableColumn id="2" xr3:uid="{80D8FB8B-3981-4407-A6B4-567A67276CD0}" name="mannings"/>
    <tableColumn id="3" xr3:uid="{27FFCDF4-736E-4203-B23F-4263C3D2609F}" name="pipe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1DE913-645B-4007-81E2-41C42B2F991E}" name="Table1" displayName="Table1" ref="AG10:AI12" totalsRowShown="0">
  <autoFilter ref="AG10:AI12" xr:uid="{881DE913-645B-4007-81E2-41C42B2F991E}"/>
  <tableColumns count="3">
    <tableColumn id="1" xr3:uid="{3010ED78-8EC3-44FE-A397-F06AD3EC119E}" name="Type"/>
    <tableColumn id="2" xr3:uid="{90FF24C2-5BF7-4B86-9C09-4BEA6FC8DE8E}" name="mannings"/>
    <tableColumn id="3" xr3:uid="{1A96574F-20B7-477F-A3F2-79DE02AFBE73}" name="pip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D01B8-3F9E-4C40-A253-8D8D54895D4E}">
  <dimension ref="A1:K56"/>
  <sheetViews>
    <sheetView workbookViewId="0">
      <selection sqref="A1:A57"/>
    </sheetView>
    <sheetView workbookViewId="1"/>
    <sheetView workbookViewId="2"/>
  </sheetViews>
  <sheetFormatPr defaultRowHeight="15" x14ac:dyDescent="0.25"/>
  <cols>
    <col min="2" max="2" width="7.42578125" bestFit="1" customWidth="1"/>
    <col min="3" max="3" width="11.42578125" bestFit="1" customWidth="1"/>
    <col min="4" max="4" width="14.5703125" bestFit="1" customWidth="1"/>
    <col min="5" max="5" width="8.28515625" bestFit="1" customWidth="1"/>
    <col min="6" max="6" width="12" bestFit="1" customWidth="1"/>
    <col min="7" max="7" width="16.28515625" bestFit="1" customWidth="1"/>
    <col min="8" max="8" width="13.42578125" bestFit="1" customWidth="1"/>
    <col min="9" max="9" width="9.7109375" bestFit="1" customWidth="1"/>
    <col min="10" max="10" width="9" bestFit="1" customWidth="1"/>
    <col min="11" max="11" width="10.140625" bestFit="1" customWidth="1"/>
    <col min="12" max="12" width="12.7109375" bestFit="1" customWidth="1"/>
    <col min="13" max="14" width="12" bestFit="1" customWidth="1"/>
    <col min="15" max="15" width="10.140625" bestFit="1" customWidth="1"/>
    <col min="16" max="16" width="17" bestFit="1" customWidth="1"/>
    <col min="17" max="17" width="5.85546875" bestFit="1" customWidth="1"/>
    <col min="18" max="19" width="10" bestFit="1" customWidth="1"/>
    <col min="20" max="20" width="11.7109375" bestFit="1" customWidth="1"/>
    <col min="21" max="21" width="9.42578125" bestFit="1" customWidth="1"/>
    <col min="22" max="23" width="8.7109375" bestFit="1" customWidth="1"/>
    <col min="25" max="25" width="10" bestFit="1" customWidth="1"/>
    <col min="26" max="26" width="11.7109375" bestFit="1" customWidth="1"/>
    <col min="27" max="28" width="6.140625" bestFit="1" customWidth="1"/>
    <col min="29" max="29" width="8.7109375" bestFit="1" customWidth="1"/>
    <col min="30" max="30" width="5.42578125" bestFit="1" customWidth="1"/>
    <col min="31" max="31" width="8" bestFit="1" customWidth="1"/>
    <col min="32" max="32" width="10" bestFit="1" customWidth="1"/>
    <col min="33" max="33" width="17" bestFit="1" customWidth="1"/>
    <col min="34" max="34" width="30.5703125" bestFit="1" customWidth="1"/>
    <col min="35" max="35" width="7.42578125" bestFit="1" customWidth="1"/>
    <col min="36" max="36" width="10.140625" bestFit="1" customWidth="1"/>
    <col min="37" max="37" width="14.7109375" bestFit="1" customWidth="1"/>
    <col min="38" max="38" width="20.85546875" bestFit="1" customWidth="1"/>
    <col min="39" max="39" width="20.140625" bestFit="1" customWidth="1"/>
    <col min="40" max="40" width="23.85546875" bestFit="1" customWidth="1"/>
    <col min="41" max="42" width="22.42578125" bestFit="1" customWidth="1"/>
    <col min="43" max="43" width="13.5703125" bestFit="1" customWidth="1"/>
    <col min="44" max="44" width="10.42578125" bestFit="1" customWidth="1"/>
    <col min="45" max="45" width="8.85546875" bestFit="1" customWidth="1"/>
    <col min="46" max="46" width="16.7109375" bestFit="1" customWidth="1"/>
    <col min="47" max="47" width="14.28515625" bestFit="1" customWidth="1"/>
    <col min="48" max="48" width="31.42578125" bestFit="1" customWidth="1"/>
    <col min="49" max="49" width="24.140625" bestFit="1" customWidth="1"/>
    <col min="50" max="50" width="22" bestFit="1" customWidth="1"/>
    <col min="51" max="51" width="15" bestFit="1" customWidth="1"/>
    <col min="52" max="53" width="19.85546875" bestFit="1" customWidth="1"/>
    <col min="54" max="55" width="24.28515625" bestFit="1" customWidth="1"/>
    <col min="56" max="57" width="19.85546875" bestFit="1" customWidth="1"/>
    <col min="58" max="59" width="24.28515625" bestFit="1" customWidth="1"/>
    <col min="60" max="60" width="16.140625" bestFit="1" customWidth="1"/>
    <col min="61" max="61" width="11.7109375" bestFit="1" customWidth="1"/>
    <col min="62" max="62" width="11.5703125" bestFit="1" customWidth="1"/>
    <col min="63" max="63" width="23.140625" bestFit="1" customWidth="1"/>
    <col min="64" max="64" width="15" bestFit="1" customWidth="1"/>
    <col min="65" max="65" width="13.42578125" bestFit="1" customWidth="1"/>
    <col min="66" max="66" width="18.5703125" bestFit="1" customWidth="1"/>
    <col min="67" max="67" width="15.85546875" bestFit="1" customWidth="1"/>
    <col min="68" max="68" width="15.7109375" bestFit="1" customWidth="1"/>
    <col min="69" max="69" width="10.42578125" bestFit="1" customWidth="1"/>
    <col min="70" max="70" width="10.7109375" bestFit="1" customWidth="1"/>
    <col min="71" max="71" width="16.140625" bestFit="1" customWidth="1"/>
    <col min="72" max="72" width="23.85546875" bestFit="1" customWidth="1"/>
    <col min="73" max="74" width="15.5703125" bestFit="1" customWidth="1"/>
    <col min="75" max="75" width="13.28515625" bestFit="1" customWidth="1"/>
    <col min="76" max="76" width="8.7109375" bestFit="1" customWidth="1"/>
    <col min="77" max="77" width="13.28515625" bestFit="1" customWidth="1"/>
    <col min="78" max="78" width="18.85546875" bestFit="1" customWidth="1"/>
    <col min="79" max="79" width="11.28515625" bestFit="1" customWidth="1"/>
    <col min="80" max="80" width="12.140625" bestFit="1" customWidth="1"/>
    <col min="81" max="81" width="10" bestFit="1" customWidth="1"/>
    <col min="82" max="82" width="15" bestFit="1" customWidth="1"/>
    <col min="83" max="83" width="7.85546875" bestFit="1" customWidth="1"/>
    <col min="84" max="84" width="11.7109375" bestFit="1" customWidth="1"/>
    <col min="85" max="85" width="10" bestFit="1" customWidth="1"/>
    <col min="86" max="86" width="5.7109375" bestFit="1" customWidth="1"/>
    <col min="87" max="87" width="16.5703125" bestFit="1" customWidth="1"/>
    <col min="88" max="88" width="17" bestFit="1" customWidth="1"/>
    <col min="89" max="89" width="22.5703125" bestFit="1" customWidth="1"/>
    <col min="90" max="90" width="17.42578125" bestFit="1" customWidth="1"/>
    <col min="91" max="91" width="13.5703125" bestFit="1" customWidth="1"/>
    <col min="92" max="93" width="10" bestFit="1" customWidth="1"/>
    <col min="94" max="94" width="25" bestFit="1" customWidth="1"/>
    <col min="95" max="95" width="27.7109375" bestFit="1" customWidth="1"/>
    <col min="96" max="96" width="27.42578125" bestFit="1" customWidth="1"/>
    <col min="97" max="97" width="13.5703125" bestFit="1" customWidth="1"/>
    <col min="98" max="98" width="11.28515625" bestFit="1" customWidth="1"/>
    <col min="99" max="99" width="15" bestFit="1" customWidth="1"/>
    <col min="100" max="100" width="12" bestFit="1" customWidth="1"/>
    <col min="101" max="101" width="11.85546875" bestFit="1" customWidth="1"/>
    <col min="102" max="103" width="15.7109375" bestFit="1" customWidth="1"/>
    <col min="104" max="104" width="13.28515625" bestFit="1" customWidth="1"/>
    <col min="105" max="105" width="15.7109375" bestFit="1" customWidth="1"/>
    <col min="106" max="106" width="17.7109375" bestFit="1" customWidth="1"/>
    <col min="107" max="107" width="22" bestFit="1" customWidth="1"/>
  </cols>
  <sheetData>
    <row r="1" spans="1:11" x14ac:dyDescent="0.25">
      <c r="A1" t="s">
        <v>196</v>
      </c>
      <c r="K1" t="s">
        <v>149</v>
      </c>
    </row>
    <row r="2" spans="1:11" x14ac:dyDescent="0.25">
      <c r="A2" t="s">
        <v>197</v>
      </c>
    </row>
    <row r="3" spans="1:11" x14ac:dyDescent="0.25">
      <c r="A3" t="s">
        <v>196</v>
      </c>
    </row>
    <row r="4" spans="1:11" x14ac:dyDescent="0.25">
      <c r="A4" t="s">
        <v>198</v>
      </c>
    </row>
    <row r="5" spans="1:11" x14ac:dyDescent="0.25">
      <c r="A5" t="s">
        <v>199</v>
      </c>
    </row>
    <row r="6" spans="1:11" x14ac:dyDescent="0.25">
      <c r="A6" t="s">
        <v>196</v>
      </c>
    </row>
    <row r="7" spans="1:11" x14ac:dyDescent="0.25">
      <c r="A7" t="s">
        <v>200</v>
      </c>
    </row>
    <row r="8" spans="1:11" x14ac:dyDescent="0.25">
      <c r="A8" t="s">
        <v>201</v>
      </c>
    </row>
    <row r="9" spans="1:11" x14ac:dyDescent="0.25">
      <c r="A9" t="s">
        <v>196</v>
      </c>
    </row>
    <row r="11" spans="1:11" x14ac:dyDescent="0.25">
      <c r="A11" t="s">
        <v>196</v>
      </c>
    </row>
    <row r="12" spans="1:11" x14ac:dyDescent="0.25">
      <c r="A12" t="s">
        <v>202</v>
      </c>
    </row>
    <row r="13" spans="1:11" x14ac:dyDescent="0.25">
      <c r="A13" t="s">
        <v>196</v>
      </c>
    </row>
    <row r="14" spans="1:11" x14ac:dyDescent="0.25">
      <c r="A14" t="s">
        <v>198</v>
      </c>
    </row>
    <row r="15" spans="1:11" x14ac:dyDescent="0.25">
      <c r="A15" t="s">
        <v>199</v>
      </c>
    </row>
    <row r="16" spans="1:11" x14ac:dyDescent="0.25">
      <c r="A16" t="s">
        <v>196</v>
      </c>
    </row>
    <row r="17" spans="1:1" x14ac:dyDescent="0.25">
      <c r="A17" t="s">
        <v>203</v>
      </c>
    </row>
    <row r="18" spans="1:1" x14ac:dyDescent="0.25">
      <c r="A18" t="s">
        <v>204</v>
      </c>
    </row>
    <row r="19" spans="1:1" x14ac:dyDescent="0.25">
      <c r="A19" t="s">
        <v>196</v>
      </c>
    </row>
    <row r="21" spans="1:1" x14ac:dyDescent="0.25">
      <c r="A21" t="s">
        <v>196</v>
      </c>
    </row>
    <row r="22" spans="1:1" x14ac:dyDescent="0.25">
      <c r="A22" t="s">
        <v>205</v>
      </c>
    </row>
    <row r="23" spans="1:1" x14ac:dyDescent="0.25">
      <c r="A23" t="s">
        <v>196</v>
      </c>
    </row>
    <row r="24" spans="1:1" x14ac:dyDescent="0.25">
      <c r="A24" t="s">
        <v>198</v>
      </c>
    </row>
    <row r="25" spans="1:1" x14ac:dyDescent="0.25">
      <c r="A25" t="s">
        <v>199</v>
      </c>
    </row>
    <row r="26" spans="1:1" x14ac:dyDescent="0.25">
      <c r="A26" t="s">
        <v>196</v>
      </c>
    </row>
    <row r="27" spans="1:1" x14ac:dyDescent="0.25">
      <c r="A27" t="s">
        <v>206</v>
      </c>
    </row>
    <row r="28" spans="1:1" x14ac:dyDescent="0.25">
      <c r="A28" t="s">
        <v>196</v>
      </c>
    </row>
    <row r="30" spans="1:1" x14ac:dyDescent="0.25">
      <c r="A30" t="s">
        <v>196</v>
      </c>
    </row>
    <row r="31" spans="1:1" x14ac:dyDescent="0.25">
      <c r="A31" t="s">
        <v>207</v>
      </c>
    </row>
    <row r="32" spans="1:1" x14ac:dyDescent="0.25">
      <c r="A32" t="s">
        <v>196</v>
      </c>
    </row>
    <row r="33" spans="1:1" x14ac:dyDescent="0.25">
      <c r="A33" t="s">
        <v>198</v>
      </c>
    </row>
    <row r="34" spans="1:1" x14ac:dyDescent="0.25">
      <c r="A34" t="s">
        <v>199</v>
      </c>
    </row>
    <row r="35" spans="1:1" x14ac:dyDescent="0.25">
      <c r="A35" t="s">
        <v>196</v>
      </c>
    </row>
    <row r="36" spans="1:1" x14ac:dyDescent="0.25">
      <c r="A36" t="s">
        <v>208</v>
      </c>
    </row>
    <row r="37" spans="1:1" x14ac:dyDescent="0.25">
      <c r="A37" t="s">
        <v>196</v>
      </c>
    </row>
    <row r="39" spans="1:1" x14ac:dyDescent="0.25">
      <c r="A39" t="s">
        <v>196</v>
      </c>
    </row>
    <row r="40" spans="1:1" x14ac:dyDescent="0.25">
      <c r="A40" t="s">
        <v>209</v>
      </c>
    </row>
    <row r="41" spans="1:1" x14ac:dyDescent="0.25">
      <c r="A41" t="s">
        <v>196</v>
      </c>
    </row>
    <row r="42" spans="1:1" x14ac:dyDescent="0.25">
      <c r="A42" t="s">
        <v>198</v>
      </c>
    </row>
    <row r="43" spans="1:1" x14ac:dyDescent="0.25">
      <c r="A43" t="s">
        <v>199</v>
      </c>
    </row>
    <row r="44" spans="1:1" x14ac:dyDescent="0.25">
      <c r="A44" t="s">
        <v>196</v>
      </c>
    </row>
    <row r="45" spans="1:1" x14ac:dyDescent="0.25">
      <c r="A45" t="s">
        <v>210</v>
      </c>
    </row>
    <row r="46" spans="1:1" x14ac:dyDescent="0.25">
      <c r="A46" t="s">
        <v>196</v>
      </c>
    </row>
    <row r="48" spans="1:1" x14ac:dyDescent="0.25">
      <c r="A48" t="s">
        <v>196</v>
      </c>
    </row>
    <row r="49" spans="1:1" x14ac:dyDescent="0.25">
      <c r="A49" t="s">
        <v>211</v>
      </c>
    </row>
    <row r="50" spans="1:1" x14ac:dyDescent="0.25">
      <c r="A50" t="s">
        <v>196</v>
      </c>
    </row>
    <row r="51" spans="1:1" x14ac:dyDescent="0.25">
      <c r="A51" t="s">
        <v>198</v>
      </c>
    </row>
    <row r="52" spans="1:1" x14ac:dyDescent="0.25">
      <c r="A52" t="s">
        <v>199</v>
      </c>
    </row>
    <row r="53" spans="1:1" x14ac:dyDescent="0.25">
      <c r="A53" t="s">
        <v>196</v>
      </c>
    </row>
    <row r="54" spans="1:1" x14ac:dyDescent="0.25">
      <c r="A54" t="s">
        <v>212</v>
      </c>
    </row>
    <row r="55" spans="1:1" x14ac:dyDescent="0.25">
      <c r="A55" t="s">
        <v>213</v>
      </c>
    </row>
    <row r="56" spans="1:1" x14ac:dyDescent="0.25">
      <c r="A56" t="s">
        <v>196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D2F5-373E-40A4-AAFE-E105250B6F6A}">
  <dimension ref="A1:AM15"/>
  <sheetViews>
    <sheetView workbookViewId="0">
      <selection activeCell="C20" sqref="C20"/>
    </sheetView>
    <sheetView workbookViewId="1">
      <selection activeCell="E12" sqref="E12"/>
    </sheetView>
    <sheetView workbookViewId="2"/>
  </sheetViews>
  <sheetFormatPr defaultRowHeight="15" x14ac:dyDescent="0.25"/>
  <cols>
    <col min="2" max="2" width="7.42578125" bestFit="1" customWidth="1"/>
    <col min="3" max="3" width="33" bestFit="1" customWidth="1"/>
    <col min="4" max="4" width="14.5703125" bestFit="1" customWidth="1"/>
    <col min="5" max="5" width="8.28515625" bestFit="1" customWidth="1"/>
    <col min="6" max="6" width="12" bestFit="1" customWidth="1"/>
    <col min="7" max="7" width="16.28515625" bestFit="1" customWidth="1"/>
    <col min="8" max="8" width="13.42578125" bestFit="1" customWidth="1"/>
    <col min="9" max="9" width="9.7109375" bestFit="1" customWidth="1"/>
    <col min="10" max="10" width="30.42578125" bestFit="1" customWidth="1"/>
    <col min="11" max="11" width="10.140625" bestFit="1" customWidth="1"/>
    <col min="12" max="12" width="12.7109375" bestFit="1" customWidth="1"/>
    <col min="13" max="14" width="12" bestFit="1" customWidth="1"/>
    <col min="15" max="15" width="10.140625" bestFit="1" customWidth="1"/>
    <col min="16" max="16" width="17" bestFit="1" customWidth="1"/>
    <col min="17" max="17" width="5.85546875" bestFit="1" customWidth="1"/>
    <col min="18" max="19" width="10" bestFit="1" customWidth="1"/>
    <col min="20" max="20" width="11.7109375" bestFit="1" customWidth="1"/>
    <col min="21" max="21" width="9.42578125" bestFit="1" customWidth="1"/>
    <col min="22" max="23" width="8.7109375" bestFit="1" customWidth="1"/>
    <col min="25" max="25" width="10" bestFit="1" customWidth="1"/>
    <col min="26" max="26" width="11.7109375" bestFit="1" customWidth="1"/>
    <col min="27" max="28" width="6.140625" bestFit="1" customWidth="1"/>
    <col min="29" max="29" width="8.7109375" bestFit="1" customWidth="1"/>
    <col min="30" max="30" width="5.42578125" bestFit="1" customWidth="1"/>
    <col min="31" max="31" width="8" bestFit="1" customWidth="1"/>
    <col min="32" max="32" width="10" bestFit="1" customWidth="1"/>
    <col min="33" max="33" width="17" bestFit="1" customWidth="1"/>
    <col min="34" max="34" width="30.5703125" bestFit="1" customWidth="1"/>
    <col min="35" max="35" width="7.42578125" bestFit="1" customWidth="1"/>
    <col min="36" max="36" width="10.140625" bestFit="1" customWidth="1"/>
    <col min="37" max="37" width="14.7109375" bestFit="1" customWidth="1"/>
    <col min="38" max="38" width="20.85546875" bestFit="1" customWidth="1"/>
    <col min="39" max="39" width="20.140625" bestFit="1" customWidth="1"/>
    <col min="40" max="40" width="23.85546875" bestFit="1" customWidth="1"/>
    <col min="41" max="42" width="22.42578125" bestFit="1" customWidth="1"/>
    <col min="43" max="43" width="13.5703125" bestFit="1" customWidth="1"/>
    <col min="44" max="44" width="10.42578125" bestFit="1" customWidth="1"/>
    <col min="45" max="45" width="8.85546875" bestFit="1" customWidth="1"/>
    <col min="46" max="46" width="16.7109375" bestFit="1" customWidth="1"/>
    <col min="47" max="47" width="14.28515625" bestFit="1" customWidth="1"/>
    <col min="48" max="48" width="31.42578125" bestFit="1" customWidth="1"/>
    <col min="49" max="49" width="24.140625" bestFit="1" customWidth="1"/>
    <col min="50" max="50" width="22" bestFit="1" customWidth="1"/>
    <col min="51" max="51" width="15" bestFit="1" customWidth="1"/>
    <col min="52" max="53" width="19.85546875" bestFit="1" customWidth="1"/>
    <col min="54" max="55" width="24.28515625" bestFit="1" customWidth="1"/>
    <col min="56" max="57" width="19.85546875" bestFit="1" customWidth="1"/>
    <col min="58" max="59" width="24.28515625" bestFit="1" customWidth="1"/>
    <col min="60" max="60" width="16.140625" bestFit="1" customWidth="1"/>
    <col min="61" max="61" width="11.7109375" bestFit="1" customWidth="1"/>
    <col min="62" max="62" width="11.5703125" bestFit="1" customWidth="1"/>
    <col min="63" max="63" width="23.140625" bestFit="1" customWidth="1"/>
    <col min="64" max="64" width="15" bestFit="1" customWidth="1"/>
    <col min="65" max="65" width="13.42578125" bestFit="1" customWidth="1"/>
    <col min="66" max="66" width="18.5703125" bestFit="1" customWidth="1"/>
    <col min="67" max="67" width="15.85546875" bestFit="1" customWidth="1"/>
    <col min="68" max="68" width="15.7109375" bestFit="1" customWidth="1"/>
    <col min="69" max="69" width="10.42578125" bestFit="1" customWidth="1"/>
    <col min="70" max="70" width="10.7109375" bestFit="1" customWidth="1"/>
    <col min="71" max="71" width="16.140625" bestFit="1" customWidth="1"/>
    <col min="72" max="72" width="23.85546875" bestFit="1" customWidth="1"/>
    <col min="73" max="74" width="15.5703125" bestFit="1" customWidth="1"/>
    <col min="75" max="75" width="13.28515625" bestFit="1" customWidth="1"/>
    <col min="76" max="76" width="8.7109375" bestFit="1" customWidth="1"/>
    <col min="77" max="77" width="13.28515625" bestFit="1" customWidth="1"/>
    <col min="78" max="78" width="18.85546875" bestFit="1" customWidth="1"/>
    <col min="79" max="79" width="11.28515625" bestFit="1" customWidth="1"/>
    <col min="80" max="80" width="12.140625" bestFit="1" customWidth="1"/>
    <col min="81" max="81" width="10" bestFit="1" customWidth="1"/>
    <col min="82" max="82" width="15" bestFit="1" customWidth="1"/>
    <col min="83" max="83" width="7.85546875" bestFit="1" customWidth="1"/>
    <col min="84" max="84" width="11.7109375" bestFit="1" customWidth="1"/>
    <col min="85" max="85" width="10" bestFit="1" customWidth="1"/>
    <col min="86" max="86" width="5.7109375" bestFit="1" customWidth="1"/>
    <col min="87" max="87" width="16.5703125" bestFit="1" customWidth="1"/>
    <col min="88" max="88" width="17" bestFit="1" customWidth="1"/>
    <col min="89" max="89" width="22.5703125" bestFit="1" customWidth="1"/>
    <col min="90" max="90" width="17.42578125" bestFit="1" customWidth="1"/>
    <col min="91" max="91" width="13.5703125" bestFit="1" customWidth="1"/>
    <col min="92" max="93" width="10" bestFit="1" customWidth="1"/>
    <col min="94" max="94" width="25" bestFit="1" customWidth="1"/>
    <col min="95" max="95" width="27.7109375" bestFit="1" customWidth="1"/>
    <col min="96" max="96" width="27.42578125" bestFit="1" customWidth="1"/>
    <col min="97" max="97" width="13.5703125" bestFit="1" customWidth="1"/>
    <col min="98" max="98" width="11.28515625" bestFit="1" customWidth="1"/>
    <col min="99" max="99" width="15" bestFit="1" customWidth="1"/>
    <col min="100" max="100" width="12" bestFit="1" customWidth="1"/>
    <col min="101" max="101" width="11.85546875" bestFit="1" customWidth="1"/>
    <col min="102" max="103" width="15.7109375" bestFit="1" customWidth="1"/>
    <col min="104" max="104" width="13.28515625" bestFit="1" customWidth="1"/>
    <col min="105" max="105" width="15.7109375" bestFit="1" customWidth="1"/>
    <col min="106" max="106" width="17.7109375" bestFit="1" customWidth="1"/>
    <col min="107" max="107" width="22" bestFit="1" customWidth="1"/>
  </cols>
  <sheetData>
    <row r="1" spans="1:39" x14ac:dyDescent="0.25">
      <c r="A1" t="s">
        <v>170</v>
      </c>
      <c r="B1" t="s">
        <v>171</v>
      </c>
      <c r="C1" t="s">
        <v>170</v>
      </c>
      <c r="D1" t="s">
        <v>171</v>
      </c>
      <c r="E1" t="s">
        <v>171</v>
      </c>
      <c r="F1" t="s">
        <v>171</v>
      </c>
      <c r="G1" t="s">
        <v>171</v>
      </c>
      <c r="H1" t="s">
        <v>171</v>
      </c>
      <c r="I1" t="s">
        <v>171</v>
      </c>
      <c r="J1" t="s">
        <v>105</v>
      </c>
      <c r="K1" t="s">
        <v>105</v>
      </c>
      <c r="L1" t="s">
        <v>172</v>
      </c>
      <c r="M1" t="s">
        <v>172</v>
      </c>
      <c r="N1" t="s">
        <v>172</v>
      </c>
      <c r="O1" t="s">
        <v>172</v>
      </c>
      <c r="P1" t="s">
        <v>172</v>
      </c>
      <c r="Q1" t="s">
        <v>172</v>
      </c>
      <c r="R1" t="s">
        <v>172</v>
      </c>
      <c r="S1" t="s">
        <v>172</v>
      </c>
      <c r="T1" t="s">
        <v>172</v>
      </c>
      <c r="U1" t="s">
        <v>172</v>
      </c>
      <c r="V1" t="s">
        <v>172</v>
      </c>
      <c r="W1" t="s">
        <v>172</v>
      </c>
      <c r="X1" t="s">
        <v>172</v>
      </c>
      <c r="Y1" t="s">
        <v>172</v>
      </c>
      <c r="Z1" t="s">
        <v>171</v>
      </c>
      <c r="AA1" t="s">
        <v>171</v>
      </c>
      <c r="AB1" t="s">
        <v>171</v>
      </c>
      <c r="AC1" t="s">
        <v>171</v>
      </c>
      <c r="AD1" t="s">
        <v>171</v>
      </c>
      <c r="AE1" t="s">
        <v>171</v>
      </c>
      <c r="AF1" t="s">
        <v>171</v>
      </c>
      <c r="AG1" t="s">
        <v>105</v>
      </c>
      <c r="AH1" t="s">
        <v>105</v>
      </c>
      <c r="AI1" t="s">
        <v>172</v>
      </c>
      <c r="AJ1" t="s">
        <v>172</v>
      </c>
      <c r="AK1" t="s">
        <v>172</v>
      </c>
      <c r="AL1" t="s">
        <v>172</v>
      </c>
      <c r="AM1" t="s">
        <v>172</v>
      </c>
    </row>
    <row r="2" spans="1:39" x14ac:dyDescent="0.25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130</v>
      </c>
      <c r="Z2" t="s">
        <v>173</v>
      </c>
      <c r="AA2" t="s">
        <v>131</v>
      </c>
      <c r="AB2" t="s">
        <v>132</v>
      </c>
      <c r="AC2" t="s">
        <v>133</v>
      </c>
      <c r="AD2" t="s">
        <v>134</v>
      </c>
      <c r="AE2" t="s">
        <v>135</v>
      </c>
      <c r="AF2" t="s">
        <v>174</v>
      </c>
      <c r="AG2" t="s">
        <v>136</v>
      </c>
      <c r="AH2" t="s">
        <v>137</v>
      </c>
      <c r="AI2" t="s">
        <v>138</v>
      </c>
      <c r="AJ2" t="s">
        <v>175</v>
      </c>
      <c r="AK2" t="s">
        <v>176</v>
      </c>
      <c r="AL2" t="s">
        <v>177</v>
      </c>
      <c r="AM2" t="s">
        <v>178</v>
      </c>
    </row>
    <row r="3" spans="1:39" x14ac:dyDescent="0.25">
      <c r="A3" t="s">
        <v>139</v>
      </c>
      <c r="B3" t="s">
        <v>140</v>
      </c>
      <c r="C3" t="s">
        <v>141</v>
      </c>
      <c r="D3" t="s">
        <v>141</v>
      </c>
      <c r="E3" t="s">
        <v>141</v>
      </c>
      <c r="F3" t="s">
        <v>142</v>
      </c>
      <c r="G3" t="s">
        <v>142</v>
      </c>
      <c r="H3" t="s">
        <v>142</v>
      </c>
      <c r="I3" t="s">
        <v>142</v>
      </c>
      <c r="J3" t="s">
        <v>141</v>
      </c>
      <c r="K3" t="s">
        <v>141</v>
      </c>
      <c r="L3" t="s">
        <v>141</v>
      </c>
      <c r="M3" t="s">
        <v>142</v>
      </c>
      <c r="N3" t="s">
        <v>142</v>
      </c>
      <c r="O3" t="s">
        <v>142</v>
      </c>
      <c r="P3" t="s">
        <v>142</v>
      </c>
      <c r="Q3" t="s">
        <v>140</v>
      </c>
      <c r="R3" t="s">
        <v>142</v>
      </c>
      <c r="S3" t="s">
        <v>142</v>
      </c>
      <c r="T3" t="s">
        <v>142</v>
      </c>
      <c r="U3" t="s">
        <v>141</v>
      </c>
      <c r="V3" t="s">
        <v>142</v>
      </c>
      <c r="W3" t="s">
        <v>141</v>
      </c>
      <c r="X3" t="s">
        <v>141</v>
      </c>
      <c r="Y3" t="s">
        <v>140</v>
      </c>
      <c r="Z3" t="s">
        <v>179</v>
      </c>
      <c r="AA3" t="s">
        <v>142</v>
      </c>
      <c r="AB3" t="s">
        <v>142</v>
      </c>
      <c r="AC3" t="s">
        <v>142</v>
      </c>
      <c r="AD3" t="s">
        <v>142</v>
      </c>
      <c r="AE3" t="s">
        <v>140</v>
      </c>
      <c r="AF3" t="s">
        <v>140</v>
      </c>
      <c r="AG3" t="s">
        <v>142</v>
      </c>
      <c r="AH3" t="s">
        <v>141</v>
      </c>
      <c r="AI3" t="s">
        <v>141</v>
      </c>
      <c r="AJ3" t="s">
        <v>140</v>
      </c>
      <c r="AK3" t="s">
        <v>141</v>
      </c>
      <c r="AL3" t="s">
        <v>179</v>
      </c>
      <c r="AM3" t="s">
        <v>179</v>
      </c>
    </row>
    <row r="4" spans="1:39" x14ac:dyDescent="0.25">
      <c r="A4" s="10">
        <v>1256451</v>
      </c>
      <c r="B4" s="10">
        <v>12</v>
      </c>
      <c r="C4" s="10" t="s">
        <v>189</v>
      </c>
      <c r="D4" s="10" t="s">
        <v>190</v>
      </c>
      <c r="E4" s="10" t="s">
        <v>183</v>
      </c>
      <c r="F4" s="10">
        <v>0.6</v>
      </c>
      <c r="G4" s="10">
        <v>688661.52606599999</v>
      </c>
      <c r="H4" s="10">
        <v>7671744.2282520002</v>
      </c>
      <c r="I4" s="10">
        <v>148.1</v>
      </c>
      <c r="J4" s="10" t="s">
        <v>191</v>
      </c>
      <c r="K4" s="10" t="s">
        <v>192</v>
      </c>
      <c r="L4" s="10" t="s">
        <v>180</v>
      </c>
      <c r="M4" s="10">
        <v>147.5</v>
      </c>
      <c r="N4" s="10">
        <v>147.4</v>
      </c>
      <c r="O4" s="10">
        <v>0.6</v>
      </c>
      <c r="P4">
        <v>1.2</v>
      </c>
      <c r="Q4" s="10">
        <v>2</v>
      </c>
      <c r="R4">
        <v>0</v>
      </c>
      <c r="S4" s="10">
        <v>26.780950000000001</v>
      </c>
      <c r="T4" s="10">
        <v>0.37340000000000001</v>
      </c>
      <c r="U4" s="10" t="s">
        <v>193</v>
      </c>
      <c r="V4" s="10">
        <v>0.6</v>
      </c>
      <c r="W4" s="10" t="s">
        <v>193</v>
      </c>
      <c r="X4" s="10" t="s">
        <v>194</v>
      </c>
      <c r="Y4">
        <v>1</v>
      </c>
      <c r="AA4" s="10">
        <v>148.1</v>
      </c>
      <c r="AB4" s="10">
        <v>148.1</v>
      </c>
      <c r="AC4" s="10">
        <v>148.1</v>
      </c>
      <c r="AD4" s="10">
        <v>148.1</v>
      </c>
      <c r="AE4" s="10">
        <v>0</v>
      </c>
      <c r="AF4">
        <v>7</v>
      </c>
      <c r="AG4" s="10">
        <v>-9.9000000000000002E+29</v>
      </c>
      <c r="AI4" s="10" t="s">
        <v>181</v>
      </c>
      <c r="AJ4">
        <v>-1</v>
      </c>
      <c r="AK4" t="s">
        <v>182</v>
      </c>
    </row>
    <row r="5" spans="1:39" x14ac:dyDescent="0.25">
      <c r="A5" s="10">
        <v>1256451</v>
      </c>
      <c r="B5" s="10">
        <v>13</v>
      </c>
      <c r="C5" s="10" t="s">
        <v>189</v>
      </c>
      <c r="D5" s="10" t="s">
        <v>195</v>
      </c>
      <c r="E5" s="10" t="s">
        <v>184</v>
      </c>
      <c r="F5" s="10">
        <v>0</v>
      </c>
      <c r="G5" s="10">
        <v>688635.50224399997</v>
      </c>
      <c r="H5" s="10">
        <v>7671737.905278</v>
      </c>
      <c r="I5" s="10">
        <v>148</v>
      </c>
      <c r="J5" s="10" t="s">
        <v>191</v>
      </c>
      <c r="K5" s="10" t="s">
        <v>192</v>
      </c>
      <c r="L5" s="10"/>
      <c r="M5" s="10"/>
      <c r="N5" s="10"/>
      <c r="O5" s="10"/>
      <c r="Q5" s="10"/>
      <c r="S5" s="10"/>
      <c r="T5" s="10"/>
      <c r="U5" s="10"/>
      <c r="V5" s="10"/>
      <c r="W5" s="10"/>
      <c r="X5" s="10"/>
      <c r="AA5" s="10">
        <v>148</v>
      </c>
      <c r="AB5" s="10">
        <v>148</v>
      </c>
      <c r="AC5" s="10">
        <v>148</v>
      </c>
      <c r="AD5" s="10">
        <v>148</v>
      </c>
      <c r="AE5" s="10">
        <v>0</v>
      </c>
      <c r="AF5">
        <v>7</v>
      </c>
      <c r="AG5" s="10">
        <v>-9.9000000000000002E+29</v>
      </c>
      <c r="AI5" s="10"/>
    </row>
    <row r="6" spans="1:39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Q6" s="10"/>
      <c r="S6" s="10"/>
      <c r="T6" s="10"/>
      <c r="U6" s="10"/>
      <c r="V6" s="10"/>
      <c r="W6" s="10"/>
      <c r="X6" s="10"/>
      <c r="AA6" s="10"/>
      <c r="AB6" s="10"/>
      <c r="AC6" s="10"/>
      <c r="AD6" s="10"/>
      <c r="AE6" s="10"/>
      <c r="AG6" s="10"/>
      <c r="AI6" s="10"/>
    </row>
    <row r="7" spans="1:39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Q7" s="10"/>
      <c r="S7" s="10"/>
      <c r="T7" s="10"/>
      <c r="U7" s="10"/>
      <c r="V7" s="10"/>
      <c r="W7" s="10"/>
      <c r="X7" s="10"/>
      <c r="AA7" s="10"/>
      <c r="AB7" s="10"/>
      <c r="AC7" s="10"/>
      <c r="AD7" s="10"/>
      <c r="AE7" s="10"/>
      <c r="AG7" s="10"/>
      <c r="AI7" s="10"/>
    </row>
    <row r="8" spans="1:39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Q8" s="10"/>
      <c r="S8" s="10"/>
      <c r="T8" s="10"/>
      <c r="U8" s="10"/>
      <c r="V8" s="10"/>
      <c r="W8" s="10"/>
      <c r="X8" s="10"/>
      <c r="AA8" s="10"/>
      <c r="AB8" s="10"/>
      <c r="AC8" s="10"/>
      <c r="AD8" s="10"/>
      <c r="AE8" s="10"/>
      <c r="AG8" s="10"/>
      <c r="AI8" s="10"/>
    </row>
    <row r="9" spans="1:39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Q9" s="10"/>
      <c r="S9" s="10"/>
      <c r="T9" s="10"/>
      <c r="U9" s="10"/>
      <c r="V9" s="10"/>
      <c r="W9" s="10"/>
      <c r="X9" s="10"/>
      <c r="AA9" s="10"/>
      <c r="AB9" s="10"/>
      <c r="AC9" s="10"/>
      <c r="AD9" s="10"/>
      <c r="AE9" s="10"/>
      <c r="AG9" s="10"/>
      <c r="AI9" s="10"/>
    </row>
    <row r="10" spans="1:39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Q10" s="10"/>
      <c r="S10" s="10"/>
      <c r="T10" s="10"/>
      <c r="U10" s="10"/>
      <c r="V10" s="10"/>
      <c r="W10" s="10"/>
      <c r="X10" s="10"/>
      <c r="AA10" s="10"/>
      <c r="AB10" s="10"/>
      <c r="AC10" s="10"/>
      <c r="AD10" s="10"/>
      <c r="AE10" s="10"/>
      <c r="AG10" s="10"/>
      <c r="AI10" s="10"/>
    </row>
    <row r="11" spans="1:39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Q11" s="10"/>
      <c r="S11" s="10"/>
      <c r="T11" s="10"/>
      <c r="U11" s="10"/>
      <c r="V11" s="10"/>
      <c r="W11" s="10"/>
      <c r="X11" s="10"/>
      <c r="AA11" s="10"/>
      <c r="AB11" s="10"/>
      <c r="AC11" s="10"/>
      <c r="AD11" s="10"/>
      <c r="AE11" s="10"/>
      <c r="AG11" s="10"/>
      <c r="AI11" s="10"/>
    </row>
    <row r="12" spans="1:39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Q12" s="10"/>
      <c r="S12" s="10"/>
      <c r="T12" s="10"/>
      <c r="U12" s="10"/>
      <c r="V12" s="10"/>
      <c r="W12" s="10"/>
      <c r="X12" s="10"/>
      <c r="AA12" s="10"/>
      <c r="AB12" s="10"/>
      <c r="AC12" s="10"/>
      <c r="AD12" s="10"/>
      <c r="AE12" s="10"/>
      <c r="AG12" s="10"/>
      <c r="AI12" s="10"/>
    </row>
    <row r="13" spans="1:39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Q13" s="10"/>
      <c r="S13" s="10"/>
      <c r="T13" s="10"/>
      <c r="U13" s="10"/>
      <c r="V13" s="10"/>
      <c r="W13" s="10"/>
      <c r="X13" s="10"/>
      <c r="AA13" s="10"/>
      <c r="AB13" s="10"/>
      <c r="AC13" s="10"/>
      <c r="AD13" s="10"/>
      <c r="AE13" s="10"/>
      <c r="AG13" s="10"/>
      <c r="AI13" s="10"/>
    </row>
    <row r="14" spans="1:39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Q14" s="10"/>
      <c r="S14" s="10"/>
      <c r="T14" s="10"/>
      <c r="U14" s="10"/>
      <c r="V14" s="10"/>
      <c r="W14" s="10"/>
      <c r="X14" s="10"/>
      <c r="AA14" s="10"/>
      <c r="AB14" s="10"/>
      <c r="AC14" s="10"/>
      <c r="AD14" s="10"/>
      <c r="AE14" s="10"/>
      <c r="AG14" s="10"/>
      <c r="AI14" s="10"/>
    </row>
    <row r="15" spans="1:39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Q15" s="10"/>
      <c r="S15" s="10"/>
      <c r="T15" s="10"/>
      <c r="U15" s="10"/>
      <c r="V15" s="10"/>
      <c r="W15" s="10"/>
      <c r="X15" s="10"/>
      <c r="AA15" s="10"/>
      <c r="AB15" s="10"/>
      <c r="AC15" s="10"/>
      <c r="AD15" s="10"/>
      <c r="AE15" s="10"/>
      <c r="AG15" s="10"/>
      <c r="AI1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8B07-11EB-467D-9ACD-148AEAE81C79}">
  <dimension ref="A1:V31"/>
  <sheetViews>
    <sheetView workbookViewId="0"/>
    <sheetView workbookViewId="1">
      <selection activeCell="A2" sqref="A2"/>
    </sheetView>
    <sheetView workbookViewId="2"/>
  </sheetViews>
  <sheetFormatPr defaultRowHeight="15" x14ac:dyDescent="0.25"/>
  <cols>
    <col min="1" max="1" width="119.7109375" bestFit="1" customWidth="1"/>
  </cols>
  <sheetData>
    <row r="1" spans="1:22" x14ac:dyDescent="0.25">
      <c r="A1" t="s">
        <v>258</v>
      </c>
      <c r="B1" t="s">
        <v>257</v>
      </c>
      <c r="C1" t="s">
        <v>0</v>
      </c>
      <c r="D1" t="s">
        <v>36</v>
      </c>
      <c r="E1" t="s">
        <v>59</v>
      </c>
      <c r="F1" t="s">
        <v>60</v>
      </c>
      <c r="G1" t="s">
        <v>61</v>
      </c>
      <c r="H1" t="s">
        <v>62</v>
      </c>
      <c r="I1" t="s">
        <v>1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4</v>
      </c>
      <c r="Q1" t="s">
        <v>84</v>
      </c>
      <c r="R1" t="s">
        <v>3</v>
      </c>
      <c r="S1" t="s">
        <v>85</v>
      </c>
      <c r="T1" t="s">
        <v>86</v>
      </c>
      <c r="U1" t="s">
        <v>87</v>
      </c>
      <c r="V1" t="s">
        <v>88</v>
      </c>
    </row>
    <row r="2" spans="1:22" x14ac:dyDescent="0.25">
      <c r="A2" t="s">
        <v>259</v>
      </c>
      <c r="B2">
        <v>42</v>
      </c>
      <c r="C2" t="s">
        <v>227</v>
      </c>
      <c r="D2" t="s">
        <v>74</v>
      </c>
      <c r="E2" t="s">
        <v>75</v>
      </c>
      <c r="F2" t="s">
        <v>76</v>
      </c>
      <c r="G2">
        <v>83.395041538819498</v>
      </c>
      <c r="H2">
        <v>2.4E-2</v>
      </c>
      <c r="I2">
        <v>398.32244873046801</v>
      </c>
      <c r="J2">
        <v>395.86798095703102</v>
      </c>
      <c r="K2">
        <v>0</v>
      </c>
      <c r="L2">
        <v>0</v>
      </c>
      <c r="O2">
        <v>0</v>
      </c>
      <c r="P2">
        <v>1.5</v>
      </c>
      <c r="Q2">
        <v>0</v>
      </c>
      <c r="R2">
        <v>5</v>
      </c>
      <c r="S2">
        <v>0</v>
      </c>
      <c r="T2">
        <v>1</v>
      </c>
      <c r="U2">
        <v>0.5</v>
      </c>
      <c r="V2">
        <v>1</v>
      </c>
    </row>
    <row r="3" spans="1:22" x14ac:dyDescent="0.25">
      <c r="A3" t="s">
        <v>260</v>
      </c>
      <c r="B3">
        <v>43</v>
      </c>
      <c r="C3" t="s">
        <v>228</v>
      </c>
      <c r="D3" t="s">
        <v>74</v>
      </c>
      <c r="E3" t="s">
        <v>75</v>
      </c>
      <c r="F3" t="s">
        <v>76</v>
      </c>
      <c r="G3">
        <v>52.287214436794699</v>
      </c>
      <c r="H3">
        <v>2.4E-2</v>
      </c>
      <c r="I3">
        <v>381.20260620117102</v>
      </c>
      <c r="J3">
        <v>379.03842163085898</v>
      </c>
      <c r="K3">
        <v>0</v>
      </c>
      <c r="L3">
        <v>0</v>
      </c>
      <c r="O3">
        <v>0</v>
      </c>
      <c r="P3">
        <v>1.5</v>
      </c>
      <c r="Q3">
        <v>0</v>
      </c>
      <c r="R3">
        <v>1</v>
      </c>
      <c r="S3">
        <v>0</v>
      </c>
      <c r="T3">
        <v>1</v>
      </c>
      <c r="U3">
        <v>0.5</v>
      </c>
      <c r="V3">
        <v>1</v>
      </c>
    </row>
    <row r="4" spans="1:22" x14ac:dyDescent="0.25">
      <c r="A4" t="s">
        <v>261</v>
      </c>
      <c r="B4">
        <v>44</v>
      </c>
      <c r="C4" t="s">
        <v>229</v>
      </c>
      <c r="D4" t="s">
        <v>74</v>
      </c>
      <c r="E4" t="s">
        <v>75</v>
      </c>
      <c r="F4" t="s">
        <v>76</v>
      </c>
      <c r="G4">
        <v>60.752659093188299</v>
      </c>
      <c r="H4">
        <v>2.4E-2</v>
      </c>
      <c r="I4">
        <v>375.83660888671801</v>
      </c>
      <c r="J4">
        <v>379.22119140625</v>
      </c>
      <c r="K4">
        <v>0</v>
      </c>
      <c r="L4">
        <v>0</v>
      </c>
      <c r="O4">
        <v>0</v>
      </c>
      <c r="P4">
        <v>1.5</v>
      </c>
      <c r="Q4">
        <v>0</v>
      </c>
      <c r="R4">
        <v>2</v>
      </c>
      <c r="S4">
        <v>0</v>
      </c>
      <c r="T4">
        <v>1</v>
      </c>
      <c r="U4">
        <v>0.5</v>
      </c>
      <c r="V4">
        <v>1</v>
      </c>
    </row>
    <row r="5" spans="1:22" x14ac:dyDescent="0.25">
      <c r="A5" t="s">
        <v>262</v>
      </c>
      <c r="B5">
        <v>45</v>
      </c>
      <c r="C5" t="s">
        <v>230</v>
      </c>
      <c r="D5" t="s">
        <v>74</v>
      </c>
      <c r="E5" t="s">
        <v>75</v>
      </c>
      <c r="F5" t="s">
        <v>76</v>
      </c>
      <c r="G5">
        <v>68.939518643807503</v>
      </c>
      <c r="H5">
        <v>2.4E-2</v>
      </c>
      <c r="I5">
        <v>364.83699999999999</v>
      </c>
      <c r="J5">
        <v>364.75</v>
      </c>
      <c r="K5">
        <v>0</v>
      </c>
      <c r="L5">
        <v>0</v>
      </c>
      <c r="O5">
        <v>0</v>
      </c>
      <c r="P5">
        <v>1.5</v>
      </c>
      <c r="Q5">
        <v>0</v>
      </c>
      <c r="R5">
        <v>1</v>
      </c>
      <c r="S5">
        <v>0</v>
      </c>
      <c r="T5">
        <v>1</v>
      </c>
      <c r="U5">
        <v>0.5</v>
      </c>
      <c r="V5">
        <v>1</v>
      </c>
    </row>
    <row r="6" spans="1:22" x14ac:dyDescent="0.25">
      <c r="A6" t="s">
        <v>263</v>
      </c>
      <c r="B6">
        <v>46</v>
      </c>
      <c r="C6" t="s">
        <v>231</v>
      </c>
      <c r="D6" t="s">
        <v>74</v>
      </c>
      <c r="E6" t="s">
        <v>75</v>
      </c>
      <c r="F6" t="s">
        <v>76</v>
      </c>
      <c r="G6">
        <v>40.977953460347202</v>
      </c>
      <c r="H6">
        <v>2.4E-2</v>
      </c>
      <c r="I6">
        <v>363.65560913085898</v>
      </c>
      <c r="J6">
        <v>363.08898925781199</v>
      </c>
      <c r="K6">
        <v>0</v>
      </c>
      <c r="L6">
        <v>0</v>
      </c>
      <c r="O6">
        <v>0</v>
      </c>
      <c r="P6">
        <v>1.5</v>
      </c>
      <c r="Q6">
        <v>0</v>
      </c>
      <c r="R6">
        <v>1</v>
      </c>
      <c r="S6">
        <v>0</v>
      </c>
      <c r="T6">
        <v>1</v>
      </c>
      <c r="U6">
        <v>0.5</v>
      </c>
      <c r="V6">
        <v>1</v>
      </c>
    </row>
    <row r="7" spans="1:22" x14ac:dyDescent="0.25">
      <c r="A7" t="s">
        <v>264</v>
      </c>
      <c r="B7">
        <v>47</v>
      </c>
      <c r="C7" t="s">
        <v>232</v>
      </c>
      <c r="D7" t="s">
        <v>74</v>
      </c>
      <c r="E7" t="s">
        <v>75</v>
      </c>
      <c r="F7" t="s">
        <v>76</v>
      </c>
      <c r="G7">
        <v>40.850903004621301</v>
      </c>
      <c r="H7">
        <v>2.4E-2</v>
      </c>
      <c r="I7">
        <v>353.18801879882801</v>
      </c>
      <c r="J7">
        <v>352.41442871093699</v>
      </c>
      <c r="K7">
        <v>0</v>
      </c>
      <c r="L7">
        <v>0</v>
      </c>
      <c r="O7">
        <v>0</v>
      </c>
      <c r="P7">
        <v>1.5</v>
      </c>
      <c r="Q7">
        <v>0</v>
      </c>
      <c r="R7">
        <v>14</v>
      </c>
      <c r="S7">
        <v>0</v>
      </c>
      <c r="T7">
        <v>1</v>
      </c>
      <c r="U7">
        <v>0.5</v>
      </c>
      <c r="V7">
        <v>1</v>
      </c>
    </row>
    <row r="8" spans="1:22" x14ac:dyDescent="0.25">
      <c r="A8" t="s">
        <v>265</v>
      </c>
      <c r="B8">
        <v>48</v>
      </c>
      <c r="C8" t="s">
        <v>233</v>
      </c>
      <c r="D8" t="s">
        <v>74</v>
      </c>
      <c r="E8" t="s">
        <v>75</v>
      </c>
      <c r="F8" t="s">
        <v>76</v>
      </c>
      <c r="G8">
        <v>31.069132922971299</v>
      </c>
      <c r="H8">
        <v>2.4E-2</v>
      </c>
      <c r="I8">
        <v>352.16900634765602</v>
      </c>
      <c r="J8">
        <v>351.81900024414</v>
      </c>
      <c r="K8">
        <v>0</v>
      </c>
      <c r="L8">
        <v>0</v>
      </c>
      <c r="O8">
        <v>0</v>
      </c>
      <c r="P8">
        <v>1.2</v>
      </c>
      <c r="Q8">
        <v>0</v>
      </c>
      <c r="R8">
        <v>2</v>
      </c>
      <c r="S8">
        <v>0</v>
      </c>
      <c r="T8">
        <v>1</v>
      </c>
      <c r="U8">
        <v>0.5</v>
      </c>
      <c r="V8">
        <v>1</v>
      </c>
    </row>
    <row r="9" spans="1:22" x14ac:dyDescent="0.25">
      <c r="A9" t="s">
        <v>266</v>
      </c>
      <c r="B9">
        <v>49</v>
      </c>
      <c r="C9" t="s">
        <v>234</v>
      </c>
      <c r="D9" t="s">
        <v>74</v>
      </c>
      <c r="E9" t="s">
        <v>75</v>
      </c>
      <c r="F9" t="s">
        <v>76</v>
      </c>
      <c r="G9">
        <v>30.274923837777099</v>
      </c>
      <c r="H9">
        <v>2.4E-2</v>
      </c>
      <c r="I9">
        <v>352.682037353515</v>
      </c>
      <c r="J9">
        <v>352.22879028320301</v>
      </c>
      <c r="K9">
        <v>0</v>
      </c>
      <c r="L9">
        <v>0</v>
      </c>
      <c r="O9">
        <v>0</v>
      </c>
      <c r="P9">
        <v>1.5</v>
      </c>
      <c r="Q9">
        <v>0</v>
      </c>
      <c r="R9">
        <v>9</v>
      </c>
      <c r="S9">
        <v>0</v>
      </c>
      <c r="T9">
        <v>1</v>
      </c>
      <c r="U9">
        <v>0.5</v>
      </c>
      <c r="V9">
        <v>1</v>
      </c>
    </row>
    <row r="10" spans="1:22" x14ac:dyDescent="0.25">
      <c r="A10" t="s">
        <v>267</v>
      </c>
      <c r="B10">
        <v>50</v>
      </c>
      <c r="C10" t="s">
        <v>235</v>
      </c>
      <c r="D10" t="s">
        <v>74</v>
      </c>
      <c r="E10" t="s">
        <v>75</v>
      </c>
      <c r="F10" t="s">
        <v>76</v>
      </c>
      <c r="G10">
        <v>31.279637067029501</v>
      </c>
      <c r="H10">
        <v>2.4E-2</v>
      </c>
      <c r="I10">
        <v>354.05548095703102</v>
      </c>
      <c r="J10">
        <v>353.73797607421801</v>
      </c>
      <c r="K10">
        <v>0</v>
      </c>
      <c r="L10">
        <v>0</v>
      </c>
      <c r="O10">
        <v>0</v>
      </c>
      <c r="P10">
        <v>0.9</v>
      </c>
      <c r="Q10">
        <v>0</v>
      </c>
      <c r="R10">
        <v>3</v>
      </c>
      <c r="S10">
        <v>0</v>
      </c>
      <c r="T10">
        <v>1</v>
      </c>
      <c r="U10">
        <v>0.5</v>
      </c>
      <c r="V10">
        <v>1</v>
      </c>
    </row>
    <row r="11" spans="1:22" x14ac:dyDescent="0.25">
      <c r="A11" t="s">
        <v>268</v>
      </c>
      <c r="B11">
        <v>51</v>
      </c>
      <c r="C11" t="s">
        <v>236</v>
      </c>
      <c r="D11" t="s">
        <v>74</v>
      </c>
      <c r="E11" t="s">
        <v>75</v>
      </c>
      <c r="F11" t="s">
        <v>76</v>
      </c>
      <c r="G11">
        <v>30.7812739393773</v>
      </c>
      <c r="H11">
        <v>2.4E-2</v>
      </c>
      <c r="I11">
        <v>349.98645019531199</v>
      </c>
      <c r="J11">
        <v>349.86862182617102</v>
      </c>
      <c r="K11">
        <v>0</v>
      </c>
      <c r="L11">
        <v>0</v>
      </c>
      <c r="O11">
        <v>0</v>
      </c>
      <c r="P11">
        <v>1.2</v>
      </c>
      <c r="Q11">
        <v>0</v>
      </c>
      <c r="R11">
        <v>2</v>
      </c>
      <c r="S11">
        <v>0</v>
      </c>
      <c r="T11">
        <v>1</v>
      </c>
      <c r="U11">
        <v>0.5</v>
      </c>
      <c r="V11">
        <v>1</v>
      </c>
    </row>
    <row r="12" spans="1:22" x14ac:dyDescent="0.25">
      <c r="A12" t="s">
        <v>269</v>
      </c>
      <c r="B12">
        <v>52</v>
      </c>
      <c r="C12" t="s">
        <v>237</v>
      </c>
      <c r="D12" t="s">
        <v>74</v>
      </c>
      <c r="E12" t="s">
        <v>75</v>
      </c>
      <c r="F12" t="s">
        <v>76</v>
      </c>
      <c r="G12">
        <v>34.855464749274503</v>
      </c>
      <c r="H12">
        <v>2.4E-2</v>
      </c>
      <c r="I12">
        <v>348.30090332031199</v>
      </c>
      <c r="J12">
        <v>348.02838134765602</v>
      </c>
      <c r="K12">
        <v>0</v>
      </c>
      <c r="L12">
        <v>0</v>
      </c>
      <c r="O12">
        <v>0</v>
      </c>
      <c r="P12">
        <v>1.5</v>
      </c>
      <c r="Q12">
        <v>0</v>
      </c>
      <c r="R12">
        <v>3</v>
      </c>
      <c r="S12">
        <v>0</v>
      </c>
      <c r="T12">
        <v>1</v>
      </c>
      <c r="U12">
        <v>0.5</v>
      </c>
      <c r="V12">
        <v>1</v>
      </c>
    </row>
    <row r="13" spans="1:22" x14ac:dyDescent="0.25">
      <c r="A13" t="s">
        <v>270</v>
      </c>
      <c r="B13">
        <v>53</v>
      </c>
      <c r="C13" t="s">
        <v>238</v>
      </c>
      <c r="D13" t="s">
        <v>74</v>
      </c>
      <c r="E13" t="s">
        <v>75</v>
      </c>
      <c r="F13" t="s">
        <v>76</v>
      </c>
      <c r="G13">
        <v>33.550453918306303</v>
      </c>
      <c r="H13">
        <v>2.4E-2</v>
      </c>
      <c r="I13">
        <v>351.80154418945301</v>
      </c>
      <c r="J13">
        <v>351.21353149414</v>
      </c>
      <c r="K13">
        <v>0</v>
      </c>
      <c r="L13">
        <v>0</v>
      </c>
      <c r="O13">
        <v>0</v>
      </c>
      <c r="P13">
        <v>0.9</v>
      </c>
      <c r="Q13">
        <v>0</v>
      </c>
      <c r="R13">
        <v>2</v>
      </c>
      <c r="S13">
        <v>0</v>
      </c>
      <c r="T13">
        <v>1</v>
      </c>
      <c r="U13">
        <v>0.5</v>
      </c>
      <c r="V13">
        <v>1</v>
      </c>
    </row>
    <row r="14" spans="1:22" x14ac:dyDescent="0.25">
      <c r="A14" t="s">
        <v>271</v>
      </c>
      <c r="B14">
        <v>54</v>
      </c>
      <c r="C14" t="s">
        <v>239</v>
      </c>
      <c r="D14" t="s">
        <v>74</v>
      </c>
      <c r="E14" t="s">
        <v>75</v>
      </c>
      <c r="F14" t="s">
        <v>76</v>
      </c>
      <c r="G14">
        <v>53.4659839497576</v>
      </c>
      <c r="H14">
        <v>2.4E-2</v>
      </c>
      <c r="I14">
        <v>344.20489501953102</v>
      </c>
      <c r="J14">
        <v>343.79400634765602</v>
      </c>
      <c r="K14">
        <v>0</v>
      </c>
      <c r="L14">
        <v>0</v>
      </c>
      <c r="O14">
        <v>0</v>
      </c>
      <c r="P14">
        <v>1.5</v>
      </c>
      <c r="Q14">
        <v>0</v>
      </c>
      <c r="R14">
        <v>4</v>
      </c>
      <c r="S14">
        <v>0</v>
      </c>
      <c r="T14">
        <v>1</v>
      </c>
      <c r="U14">
        <v>0.5</v>
      </c>
      <c r="V14">
        <v>1</v>
      </c>
    </row>
    <row r="15" spans="1:22" x14ac:dyDescent="0.25">
      <c r="A15" t="s">
        <v>272</v>
      </c>
      <c r="B15">
        <v>55</v>
      </c>
      <c r="C15" t="s">
        <v>240</v>
      </c>
      <c r="D15" t="s">
        <v>74</v>
      </c>
      <c r="E15" t="s">
        <v>75</v>
      </c>
      <c r="F15" t="s">
        <v>76</v>
      </c>
      <c r="G15">
        <v>49.081396966677303</v>
      </c>
      <c r="H15">
        <v>2.4E-2</v>
      </c>
      <c r="I15">
        <v>342.71350097656199</v>
      </c>
      <c r="J15">
        <v>342.2919921875</v>
      </c>
      <c r="K15">
        <v>0</v>
      </c>
      <c r="L15">
        <v>0</v>
      </c>
      <c r="O15">
        <v>0</v>
      </c>
      <c r="P15">
        <v>1.5</v>
      </c>
      <c r="Q15">
        <v>0</v>
      </c>
      <c r="R15">
        <v>4</v>
      </c>
      <c r="S15">
        <v>0</v>
      </c>
      <c r="T15">
        <v>1</v>
      </c>
      <c r="U15">
        <v>0.5</v>
      </c>
      <c r="V15">
        <v>1</v>
      </c>
    </row>
    <row r="16" spans="1:22" x14ac:dyDescent="0.25">
      <c r="A16" t="s">
        <v>273</v>
      </c>
      <c r="B16">
        <v>56</v>
      </c>
      <c r="C16" t="s">
        <v>241</v>
      </c>
      <c r="D16" t="s">
        <v>74</v>
      </c>
      <c r="E16" t="s">
        <v>75</v>
      </c>
      <c r="F16" t="s">
        <v>76</v>
      </c>
      <c r="G16">
        <v>41.2639787861592</v>
      </c>
      <c r="H16">
        <v>2.4E-2</v>
      </c>
      <c r="I16">
        <v>344.97506713867102</v>
      </c>
      <c r="J16">
        <v>344.48989868164</v>
      </c>
      <c r="K16">
        <v>0</v>
      </c>
      <c r="L16">
        <v>0</v>
      </c>
      <c r="O16">
        <v>0</v>
      </c>
      <c r="P16">
        <v>1.5</v>
      </c>
      <c r="Q16">
        <v>0</v>
      </c>
      <c r="R16">
        <v>2</v>
      </c>
      <c r="S16">
        <v>0</v>
      </c>
      <c r="T16">
        <v>1</v>
      </c>
      <c r="U16">
        <v>0.5</v>
      </c>
      <c r="V16">
        <v>1</v>
      </c>
    </row>
    <row r="17" spans="1:22" x14ac:dyDescent="0.25">
      <c r="A17" t="s">
        <v>274</v>
      </c>
      <c r="B17">
        <v>57</v>
      </c>
      <c r="C17" t="s">
        <v>242</v>
      </c>
      <c r="D17" t="s">
        <v>74</v>
      </c>
      <c r="E17" t="s">
        <v>75</v>
      </c>
      <c r="F17" t="s">
        <v>76</v>
      </c>
      <c r="G17">
        <v>45.0922369432433</v>
      </c>
      <c r="H17">
        <v>2.4E-2</v>
      </c>
      <c r="I17">
        <v>347.94793701171801</v>
      </c>
      <c r="J17">
        <v>347.10491943359301</v>
      </c>
      <c r="K17">
        <v>0</v>
      </c>
      <c r="L17">
        <v>0</v>
      </c>
      <c r="O17">
        <v>0</v>
      </c>
      <c r="P17">
        <v>1.2</v>
      </c>
      <c r="Q17">
        <v>0</v>
      </c>
      <c r="R17">
        <v>1</v>
      </c>
      <c r="S17">
        <v>0</v>
      </c>
      <c r="T17">
        <v>1</v>
      </c>
      <c r="U17">
        <v>0.5</v>
      </c>
      <c r="V17">
        <v>1</v>
      </c>
    </row>
    <row r="18" spans="1:22" x14ac:dyDescent="0.25">
      <c r="A18" t="s">
        <v>275</v>
      </c>
      <c r="B18">
        <v>58</v>
      </c>
      <c r="C18" t="s">
        <v>243</v>
      </c>
      <c r="D18" t="s">
        <v>74</v>
      </c>
      <c r="E18" t="s">
        <v>75</v>
      </c>
      <c r="F18" t="s">
        <v>76</v>
      </c>
      <c r="G18">
        <v>31.569849347380199</v>
      </c>
      <c r="H18">
        <v>2.4E-2</v>
      </c>
      <c r="I18">
        <v>337.30044555664</v>
      </c>
      <c r="J18">
        <v>337.15353393554602</v>
      </c>
      <c r="K18">
        <v>0</v>
      </c>
      <c r="L18">
        <v>0</v>
      </c>
      <c r="O18">
        <v>0</v>
      </c>
      <c r="P18">
        <v>1.5</v>
      </c>
      <c r="Q18">
        <v>0</v>
      </c>
      <c r="R18">
        <v>2</v>
      </c>
      <c r="S18">
        <v>0</v>
      </c>
      <c r="T18">
        <v>1</v>
      </c>
      <c r="U18">
        <v>0.5</v>
      </c>
      <c r="V18">
        <v>1</v>
      </c>
    </row>
    <row r="19" spans="1:22" x14ac:dyDescent="0.25">
      <c r="A19" t="s">
        <v>276</v>
      </c>
      <c r="B19">
        <v>59</v>
      </c>
      <c r="C19" t="s">
        <v>244</v>
      </c>
      <c r="D19" t="s">
        <v>74</v>
      </c>
      <c r="E19" t="s">
        <v>75</v>
      </c>
      <c r="F19" t="s">
        <v>76</v>
      </c>
      <c r="G19">
        <v>29.557580407201701</v>
      </c>
      <c r="H19">
        <v>2.4E-2</v>
      </c>
      <c r="I19">
        <v>326.11297607421801</v>
      </c>
      <c r="J19">
        <v>326.04397583007801</v>
      </c>
      <c r="K19">
        <v>0</v>
      </c>
      <c r="L19">
        <v>0</v>
      </c>
      <c r="O19">
        <v>0</v>
      </c>
      <c r="P19">
        <v>1.2</v>
      </c>
      <c r="Q19">
        <v>0</v>
      </c>
      <c r="R19">
        <v>5</v>
      </c>
      <c r="S19">
        <v>0</v>
      </c>
      <c r="T19">
        <v>1</v>
      </c>
      <c r="U19">
        <v>0.5</v>
      </c>
      <c r="V19">
        <v>1</v>
      </c>
    </row>
    <row r="20" spans="1:22" x14ac:dyDescent="0.25">
      <c r="A20" t="s">
        <v>277</v>
      </c>
      <c r="B20">
        <v>60</v>
      </c>
      <c r="C20" t="s">
        <v>245</v>
      </c>
      <c r="D20" t="s">
        <v>74</v>
      </c>
      <c r="E20" t="s">
        <v>75</v>
      </c>
      <c r="F20" t="s">
        <v>76</v>
      </c>
      <c r="G20">
        <v>23.9185657981918</v>
      </c>
      <c r="H20">
        <v>2.4E-2</v>
      </c>
      <c r="I20">
        <v>326.90853881835898</v>
      </c>
      <c r="J20">
        <v>326.70608520507801</v>
      </c>
      <c r="K20">
        <v>0</v>
      </c>
      <c r="L20">
        <v>0</v>
      </c>
      <c r="O20">
        <v>0</v>
      </c>
      <c r="P20">
        <v>0.9</v>
      </c>
      <c r="Q20">
        <v>0</v>
      </c>
      <c r="R20">
        <v>4</v>
      </c>
      <c r="S20">
        <v>0</v>
      </c>
      <c r="T20">
        <v>1</v>
      </c>
      <c r="U20">
        <v>0.5</v>
      </c>
      <c r="V20">
        <v>1</v>
      </c>
    </row>
    <row r="21" spans="1:22" x14ac:dyDescent="0.25">
      <c r="A21" t="s">
        <v>278</v>
      </c>
      <c r="B21">
        <v>61</v>
      </c>
      <c r="C21" t="s">
        <v>246</v>
      </c>
      <c r="D21" t="s">
        <v>74</v>
      </c>
      <c r="E21" t="s">
        <v>75</v>
      </c>
      <c r="F21" t="s">
        <v>76</v>
      </c>
      <c r="G21">
        <v>37.377588163785099</v>
      </c>
      <c r="H21">
        <v>2.4E-2</v>
      </c>
      <c r="I21">
        <v>315.327</v>
      </c>
      <c r="J21">
        <v>315.01</v>
      </c>
      <c r="K21">
        <v>0</v>
      </c>
      <c r="L21">
        <v>0</v>
      </c>
      <c r="O21">
        <v>0</v>
      </c>
      <c r="P21">
        <v>1.5</v>
      </c>
      <c r="Q21">
        <v>0</v>
      </c>
      <c r="R21">
        <v>12</v>
      </c>
      <c r="S21">
        <v>0</v>
      </c>
      <c r="T21">
        <v>1</v>
      </c>
      <c r="U21">
        <v>0.5</v>
      </c>
      <c r="V21">
        <v>1</v>
      </c>
    </row>
    <row r="22" spans="1:22" x14ac:dyDescent="0.25">
      <c r="A22" t="s">
        <v>279</v>
      </c>
      <c r="B22">
        <v>62</v>
      </c>
      <c r="C22" t="s">
        <v>247</v>
      </c>
      <c r="D22" t="s">
        <v>74</v>
      </c>
      <c r="E22" t="s">
        <v>75</v>
      </c>
      <c r="F22" t="s">
        <v>76</v>
      </c>
      <c r="G22">
        <v>44.029780063936997</v>
      </c>
      <c r="H22">
        <v>2.4E-2</v>
      </c>
      <c r="I22">
        <v>316.81463623046801</v>
      </c>
      <c r="J22">
        <v>316.600006103515</v>
      </c>
      <c r="K22">
        <v>0</v>
      </c>
      <c r="L22">
        <v>0</v>
      </c>
      <c r="O22">
        <v>0</v>
      </c>
      <c r="P22">
        <v>1.5</v>
      </c>
      <c r="Q22">
        <v>0</v>
      </c>
      <c r="R22">
        <v>4</v>
      </c>
      <c r="S22">
        <v>0</v>
      </c>
      <c r="T22">
        <v>1</v>
      </c>
      <c r="U22">
        <v>0.5</v>
      </c>
      <c r="V22">
        <v>1</v>
      </c>
    </row>
    <row r="23" spans="1:22" x14ac:dyDescent="0.25">
      <c r="A23" t="s">
        <v>280</v>
      </c>
      <c r="B23">
        <v>63</v>
      </c>
      <c r="C23" t="s">
        <v>248</v>
      </c>
      <c r="D23" t="s">
        <v>74</v>
      </c>
      <c r="E23" t="s">
        <v>75</v>
      </c>
      <c r="F23" t="s">
        <v>76</v>
      </c>
      <c r="G23">
        <v>31.3763053742836</v>
      </c>
      <c r="H23">
        <v>2.4E-2</v>
      </c>
      <c r="I23">
        <v>322.864654541015</v>
      </c>
      <c r="J23">
        <v>322.106842041015</v>
      </c>
      <c r="K23">
        <v>0</v>
      </c>
      <c r="L23">
        <v>0</v>
      </c>
      <c r="O23">
        <v>0</v>
      </c>
      <c r="P23">
        <v>1.2</v>
      </c>
      <c r="Q23">
        <v>0</v>
      </c>
      <c r="R23">
        <v>2</v>
      </c>
      <c r="S23">
        <v>0</v>
      </c>
      <c r="T23">
        <v>1</v>
      </c>
      <c r="U23">
        <v>0.5</v>
      </c>
      <c r="V23">
        <v>1</v>
      </c>
    </row>
    <row r="24" spans="1:22" x14ac:dyDescent="0.25">
      <c r="A24" t="s">
        <v>281</v>
      </c>
      <c r="B24">
        <v>64</v>
      </c>
      <c r="C24" t="s">
        <v>249</v>
      </c>
      <c r="D24" t="s">
        <v>74</v>
      </c>
      <c r="E24" t="s">
        <v>75</v>
      </c>
      <c r="F24" t="s">
        <v>76</v>
      </c>
      <c r="G24">
        <v>54.727100608923102</v>
      </c>
      <c r="H24">
        <v>2.4E-2</v>
      </c>
      <c r="I24">
        <v>356.22253417968699</v>
      </c>
      <c r="J24">
        <v>355.70806884765602</v>
      </c>
      <c r="K24">
        <v>0</v>
      </c>
      <c r="L24">
        <v>0</v>
      </c>
      <c r="O24">
        <v>0</v>
      </c>
      <c r="P24">
        <v>1.5</v>
      </c>
      <c r="Q24">
        <v>0</v>
      </c>
      <c r="R24">
        <v>1</v>
      </c>
      <c r="S24">
        <v>0</v>
      </c>
      <c r="T24">
        <v>1</v>
      </c>
      <c r="U24">
        <v>0.5</v>
      </c>
      <c r="V24">
        <v>1</v>
      </c>
    </row>
    <row r="25" spans="1:22" x14ac:dyDescent="0.25">
      <c r="A25" t="s">
        <v>282</v>
      </c>
      <c r="B25">
        <v>67</v>
      </c>
      <c r="C25" t="s">
        <v>250</v>
      </c>
      <c r="D25" t="s">
        <v>74</v>
      </c>
      <c r="E25" t="s">
        <v>75</v>
      </c>
      <c r="F25" t="s">
        <v>76</v>
      </c>
      <c r="G25">
        <v>34.4633529491894</v>
      </c>
      <c r="H25">
        <v>2.4E-2</v>
      </c>
      <c r="I25">
        <v>352.68200683593699</v>
      </c>
      <c r="J25">
        <v>352.15353393554602</v>
      </c>
      <c r="K25">
        <v>0</v>
      </c>
      <c r="L25">
        <v>0</v>
      </c>
      <c r="O25">
        <v>0</v>
      </c>
      <c r="P25">
        <v>1.2</v>
      </c>
      <c r="Q25">
        <v>0</v>
      </c>
      <c r="R25">
        <v>2</v>
      </c>
      <c r="S25">
        <v>0</v>
      </c>
      <c r="T25">
        <v>1</v>
      </c>
      <c r="U25">
        <v>0.5</v>
      </c>
      <c r="V25">
        <v>1</v>
      </c>
    </row>
    <row r="26" spans="1:22" x14ac:dyDescent="0.25">
      <c r="A26" t="s">
        <v>283</v>
      </c>
      <c r="B26">
        <v>69</v>
      </c>
      <c r="C26" t="s">
        <v>251</v>
      </c>
      <c r="D26" t="s">
        <v>74</v>
      </c>
      <c r="E26" t="s">
        <v>75</v>
      </c>
      <c r="F26" t="s">
        <v>76</v>
      </c>
      <c r="G26">
        <v>25.3132624526312</v>
      </c>
      <c r="H26">
        <v>2.4E-2</v>
      </c>
      <c r="I26">
        <v>351.56097412109301</v>
      </c>
      <c r="J26">
        <v>351.14425659179602</v>
      </c>
      <c r="K26">
        <v>0</v>
      </c>
      <c r="L26">
        <v>0</v>
      </c>
      <c r="O26">
        <v>0</v>
      </c>
      <c r="P26">
        <v>1.2</v>
      </c>
      <c r="Q26">
        <v>0</v>
      </c>
      <c r="R26">
        <v>2</v>
      </c>
      <c r="S26">
        <v>0</v>
      </c>
      <c r="T26">
        <v>1</v>
      </c>
      <c r="U26">
        <v>0.5</v>
      </c>
      <c r="V26">
        <v>1</v>
      </c>
    </row>
    <row r="27" spans="1:22" x14ac:dyDescent="0.25">
      <c r="A27" t="s">
        <v>284</v>
      </c>
      <c r="B27">
        <v>71</v>
      </c>
      <c r="C27" t="s">
        <v>252</v>
      </c>
      <c r="D27" t="s">
        <v>74</v>
      </c>
      <c r="E27" t="s">
        <v>75</v>
      </c>
      <c r="F27" t="s">
        <v>76</v>
      </c>
      <c r="G27">
        <v>24.390499704903601</v>
      </c>
      <c r="H27">
        <v>2.4E-2</v>
      </c>
      <c r="I27">
        <v>353.093658447265</v>
      </c>
      <c r="J27">
        <v>352.65432739257801</v>
      </c>
      <c r="K27">
        <v>0</v>
      </c>
      <c r="L27">
        <v>0</v>
      </c>
      <c r="O27">
        <v>0</v>
      </c>
      <c r="P27">
        <v>0.9</v>
      </c>
      <c r="Q27">
        <v>0</v>
      </c>
      <c r="R27">
        <v>1</v>
      </c>
      <c r="S27">
        <v>0</v>
      </c>
      <c r="T27">
        <v>1</v>
      </c>
      <c r="U27">
        <v>0.5</v>
      </c>
      <c r="V27">
        <v>1</v>
      </c>
    </row>
    <row r="28" spans="1:22" x14ac:dyDescent="0.25">
      <c r="A28" t="s">
        <v>285</v>
      </c>
      <c r="B28">
        <v>74</v>
      </c>
      <c r="C28" t="s">
        <v>253</v>
      </c>
      <c r="D28" t="s">
        <v>74</v>
      </c>
      <c r="E28" t="s">
        <v>75</v>
      </c>
      <c r="F28" t="s">
        <v>76</v>
      </c>
      <c r="G28">
        <v>43.0314456609673</v>
      </c>
      <c r="H28">
        <v>2.4E-2</v>
      </c>
      <c r="I28">
        <v>337.62054443359301</v>
      </c>
      <c r="J28">
        <v>336.73544311523398</v>
      </c>
      <c r="K28">
        <v>0</v>
      </c>
      <c r="L28">
        <v>0</v>
      </c>
      <c r="O28">
        <v>0</v>
      </c>
      <c r="P28">
        <v>0.9</v>
      </c>
      <c r="Q28">
        <v>0</v>
      </c>
      <c r="R28">
        <v>1</v>
      </c>
      <c r="S28">
        <v>0</v>
      </c>
      <c r="T28">
        <v>1</v>
      </c>
      <c r="U28">
        <v>0.5</v>
      </c>
      <c r="V28">
        <v>1</v>
      </c>
    </row>
    <row r="29" spans="1:22" x14ac:dyDescent="0.25">
      <c r="A29" t="s">
        <v>286</v>
      </c>
      <c r="B29">
        <v>75</v>
      </c>
      <c r="C29" t="s">
        <v>254</v>
      </c>
      <c r="D29" t="s">
        <v>74</v>
      </c>
      <c r="E29" t="s">
        <v>75</v>
      </c>
      <c r="F29" t="s">
        <v>76</v>
      </c>
      <c r="G29">
        <v>60.4220667276292</v>
      </c>
      <c r="H29">
        <v>2.4E-2</v>
      </c>
      <c r="I29">
        <v>328.62905883789</v>
      </c>
      <c r="J29">
        <v>328.225982666015</v>
      </c>
      <c r="K29">
        <v>0</v>
      </c>
      <c r="L29">
        <v>0</v>
      </c>
      <c r="O29">
        <v>0</v>
      </c>
      <c r="P29">
        <v>1.2</v>
      </c>
      <c r="Q29">
        <v>0</v>
      </c>
      <c r="R29">
        <v>1</v>
      </c>
      <c r="S29">
        <v>0</v>
      </c>
      <c r="T29">
        <v>1</v>
      </c>
      <c r="U29">
        <v>0.5</v>
      </c>
      <c r="V29">
        <v>1</v>
      </c>
    </row>
    <row r="30" spans="1:22" x14ac:dyDescent="0.25">
      <c r="A30" t="s">
        <v>287</v>
      </c>
      <c r="B30">
        <v>77</v>
      </c>
      <c r="C30" t="s">
        <v>255</v>
      </c>
      <c r="D30" t="s">
        <v>74</v>
      </c>
      <c r="E30" t="s">
        <v>75</v>
      </c>
      <c r="F30" t="s">
        <v>76</v>
      </c>
      <c r="G30">
        <v>48.158669153474698</v>
      </c>
      <c r="H30">
        <v>2.4E-2</v>
      </c>
      <c r="I30">
        <v>359.226</v>
      </c>
      <c r="J30">
        <v>357.96600000000001</v>
      </c>
      <c r="K30">
        <v>0</v>
      </c>
      <c r="L30">
        <v>0</v>
      </c>
      <c r="O30">
        <v>0</v>
      </c>
      <c r="P30">
        <v>0.9</v>
      </c>
      <c r="Q30">
        <v>0</v>
      </c>
      <c r="R30">
        <v>1</v>
      </c>
      <c r="S30">
        <v>0</v>
      </c>
      <c r="T30">
        <v>1</v>
      </c>
      <c r="U30">
        <v>0.5</v>
      </c>
      <c r="V30">
        <v>1</v>
      </c>
    </row>
    <row r="31" spans="1:22" x14ac:dyDescent="0.25">
      <c r="A31" t="s">
        <v>288</v>
      </c>
      <c r="B31">
        <v>78</v>
      </c>
      <c r="C31" t="s">
        <v>256</v>
      </c>
      <c r="D31" t="s">
        <v>74</v>
      </c>
      <c r="E31" t="s">
        <v>75</v>
      </c>
      <c r="F31" t="s">
        <v>76</v>
      </c>
      <c r="G31">
        <v>35.961433166776203</v>
      </c>
      <c r="H31">
        <v>2.4E-2</v>
      </c>
      <c r="I31">
        <v>346.56299999999999</v>
      </c>
      <c r="J31">
        <v>345.32499999999999</v>
      </c>
      <c r="K31">
        <v>0</v>
      </c>
      <c r="L31">
        <v>0</v>
      </c>
      <c r="O31">
        <v>0</v>
      </c>
      <c r="P31">
        <v>0.9</v>
      </c>
      <c r="Q31">
        <v>0</v>
      </c>
      <c r="R31">
        <v>1</v>
      </c>
      <c r="S31">
        <v>0</v>
      </c>
      <c r="T31">
        <v>1</v>
      </c>
      <c r="U31">
        <v>0.5</v>
      </c>
      <c r="V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DD83-39BD-4895-8821-EB41D2B0B7D3}">
  <dimension ref="A1:AC1396"/>
  <sheetViews>
    <sheetView tabSelected="1" zoomScale="85" zoomScaleNormal="85" workbookViewId="0">
      <selection activeCell="X5" sqref="X5"/>
    </sheetView>
    <sheetView workbookViewId="1"/>
    <sheetView topLeftCell="M1" workbookViewId="2">
      <selection activeCell="X4" sqref="X4"/>
    </sheetView>
  </sheetViews>
  <sheetFormatPr defaultRowHeight="15" x14ac:dyDescent="0.25"/>
  <cols>
    <col min="2" max="2" width="26.85546875" bestFit="1" customWidth="1"/>
    <col min="3" max="3" width="14.5703125" bestFit="1" customWidth="1"/>
    <col min="7" max="7" width="11.140625" bestFit="1" customWidth="1"/>
    <col min="8" max="8" width="11.140625" customWidth="1"/>
    <col min="9" max="9" width="19.28515625" customWidth="1"/>
    <col min="12" max="13" width="12.28515625" bestFit="1" customWidth="1"/>
    <col min="15" max="15" width="15.42578125" bestFit="1" customWidth="1"/>
    <col min="22" max="22" width="9.140625" style="7"/>
    <col min="23" max="23" width="41" bestFit="1" customWidth="1"/>
    <col min="24" max="24" width="11.85546875" customWidth="1"/>
    <col min="26" max="26" width="15.7109375" bestFit="1" customWidth="1"/>
    <col min="28" max="28" width="32.85546875" bestFit="1" customWidth="1"/>
    <col min="32" max="33" width="7.5703125" customWidth="1"/>
    <col min="34" max="34" width="11" customWidth="1"/>
    <col min="39" max="40" width="26.85546875" bestFit="1" customWidth="1"/>
  </cols>
  <sheetData>
    <row r="1" spans="1:29" x14ac:dyDescent="0.25">
      <c r="B1" s="3" t="s">
        <v>0</v>
      </c>
      <c r="C1" s="14" t="str" cm="1">
        <f t="array" aca="1" ref="C1" ca="1">IF(COUNTA(_xlfn.UNIQUE(_xlfn.ANCHORARRAY(B4)&amp;_xlfn.ANCHORARRAY(C4)))&lt;COUNTA(_xlfn.ANCHORARRAY(C4)),"DUPLICATES","")</f>
        <v>DUPLICATES</v>
      </c>
    </row>
    <row r="2" spans="1:29" x14ac:dyDescent="0.25">
      <c r="B2" t="s">
        <v>108</v>
      </c>
      <c r="C2" t="s">
        <v>109</v>
      </c>
      <c r="D2" s="10"/>
      <c r="E2" t="s">
        <v>1</v>
      </c>
      <c r="F2" t="s">
        <v>2</v>
      </c>
      <c r="G2" t="s">
        <v>3</v>
      </c>
      <c r="H2" t="s">
        <v>258</v>
      </c>
      <c r="J2" t="s">
        <v>4</v>
      </c>
      <c r="K2" t="s">
        <v>84</v>
      </c>
      <c r="L2" t="s">
        <v>112</v>
      </c>
      <c r="M2" t="s">
        <v>113</v>
      </c>
      <c r="T2" t="s">
        <v>36</v>
      </c>
      <c r="U2" t="s">
        <v>62</v>
      </c>
    </row>
    <row r="3" spans="1:29" x14ac:dyDescent="0.25">
      <c r="A3" t="s">
        <v>91</v>
      </c>
      <c r="B3" t="s">
        <v>0</v>
      </c>
      <c r="C3" s="3" t="s">
        <v>151</v>
      </c>
      <c r="D3" t="s">
        <v>5</v>
      </c>
      <c r="E3" t="s">
        <v>1</v>
      </c>
      <c r="F3" t="s">
        <v>2</v>
      </c>
      <c r="G3" t="s">
        <v>3</v>
      </c>
      <c r="H3" t="s">
        <v>258</v>
      </c>
      <c r="I3" t="s">
        <v>290</v>
      </c>
      <c r="J3" t="s">
        <v>4</v>
      </c>
      <c r="K3" t="s">
        <v>84</v>
      </c>
      <c r="L3" t="s">
        <v>6</v>
      </c>
      <c r="M3" t="s">
        <v>7</v>
      </c>
      <c r="N3" t="s">
        <v>8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36</v>
      </c>
      <c r="U3" t="s">
        <v>62</v>
      </c>
      <c r="V3" s="6" t="s">
        <v>97</v>
      </c>
      <c r="W3" s="4"/>
      <c r="X3" s="4" t="s">
        <v>167</v>
      </c>
      <c r="Z3" s="8">
        <f>COUNTA('1d_nwk-import'!A:A)</f>
        <v>31</v>
      </c>
      <c r="AA3" t="s">
        <v>143</v>
      </c>
    </row>
    <row r="4" spans="1:29" x14ac:dyDescent="0.25">
      <c r="A4" cm="1">
        <f t="array" aca="1" ref="A4:A63" ca="1">INT((ROW(_xlfn.ANCHORARRAY(B4))-2)/2)</f>
        <v>1</v>
      </c>
      <c r="B4" s="3" t="str" cm="1">
        <f t="array" aca="1" ref="B4:B63" ca="1">_xlfn._xlws.SORT(_xlfn.VSTACK(_xlfn._xlws.FILTER(INDIRECT($AB$5), INDIRECT($AB$5)&lt;&gt;""),
             _xlfn._xlws.FILTER(INDIRECT($AB$5), INDIRECT($AB$5)&lt;&gt;"")))</f>
        <v>R-1</v>
      </c>
      <c r="C4" s="3" t="str" cm="1">
        <f t="array" aca="1" ref="C4:C63" ca="1">_xlfn.ANCHORARRAY(B4)</f>
        <v>R-1</v>
      </c>
      <c r="D4" cm="1">
        <f t="array" aca="1" ref="D4:D63" ca="1">NOT(MOD(ROW(_xlfn.ANCHORARRAY(B4)),2))*1</f>
        <v>1</v>
      </c>
      <c r="E4" cm="1">
        <f t="array" aca="1" ref="E4:E63" ca="1">INDEX('1d_nwk-import'!$A$1:$ZZ$50000,MATCH(_xlfn.ANCHORARRAY($B4),INDIRECT($AC$5),0),INDEX($AA:$AA,MATCH(E$2,$Z:$Z,0)))</f>
        <v>398.32244873046801</v>
      </c>
      <c r="F4" cm="1">
        <f t="array" aca="1" ref="F4:F63" ca="1">INDEX('1d_nwk-import'!$A$1:$ZZ$50000,MATCH(_xlfn.ANCHORARRAY($B4),INDIRECT($AC$5),0),INDEX($AA:$AA,MATCH(F$2,$Z:$Z,0)))</f>
        <v>395.86798095703102</v>
      </c>
      <c r="G4" cm="1">
        <f t="array" aca="1" ref="G4:G63" ca="1">IFERROR(INDEX('1d_nwk-import'!$A$1:$ZZ$50000,MATCH(_xlfn.ANCHORARRAY($B4),INDIRECT($AC$5),0),INDEX($AA:$AA,MATCH(G$2,$Z:$Z,0))),1)</f>
        <v>5</v>
      </c>
      <c r="H4" t="str" cm="1">
        <f t="array" aca="1" ref="H4:H63" ca="1">(INDEX('1d_nwk-import'!$A$1:$ZZ$50000,MATCH(_xlfn.ANCHORARRAY($B4),INDIRECT($AC$5),0),INDEX($AA:$AA,MATCH(H$2,$Z:$Z,0))))</f>
        <v>MultiLineString ((687316.367809071787633 7565096.3571438966318965, 687240.47098323528189212 7565130.91730566136538982))</v>
      </c>
      <c r="I4" s="15" cm="1">
        <f t="array" aca="1" ref="I4:I63" ca="1">_xlfn.ANCHORARRAY(J4)</f>
        <v>1.5</v>
      </c>
      <c r="J4" cm="1">
        <f t="array" aca="1" ref="J4:J63" ca="1">INDEX('1d_nwk-import'!$A$1:$ZZ$50000,MATCH(_xlfn.ANCHORARRAY($B4),INDIRECT($AC$5),0),INDEX($AA:$AA,MATCH(J$2,$Z:$Z,0)))</f>
        <v>1.5</v>
      </c>
      <c r="K4" cm="1">
        <f t="array" aca="1" ref="K4:K63" ca="1">INDEX('1d_nwk-import'!$A$1:$ZZ$50000,MATCH(_xlfn.ANCHORARRAY($B4),INDIRECT($AC$5),0),INDEX($AA:$AA,MATCH(K$2,$Z:$Z,0)))</f>
        <v>0</v>
      </c>
      <c r="L4" cm="1">
        <f t="array" aca="1" ref="L4:L63" ca="1">_xlfn.BYROW(_xlfn.ANCHORARRAY(H4), _xlfn.LAMBDA(_xlpm.h,
    _xlfn.LET(
        _xlpm.cleanString, SUBSTITUTE(SUBSTITUTE(_xlpm.h, "MultiLineString ((", ""), "))", ""),
        _xlpm.xmlString, "&lt;t&gt;&lt;s&gt;" &amp; SUBSTITUTE(SUBSTITUTE(_xlpm.cleanString, ", ", "&lt;/s&gt;&lt;s&gt;"), " ", "&lt;/s&gt;&lt;s&gt;") &amp; "&lt;/s&gt;&lt;/t&gt;",
        _xlpm.numbers, _xlfn.FILTERXML(_xlpm.xmlString, "//s"),
        _xlpm.criteria, INDEX(_xlfn.ANCHORARRAY(D4), ROW(_xlpm.h) - ROW(H4) + 1),
        IF(_xlpm.criteria = 0, INDEX(_xlpm.numbers, 1), INDEX(_xlpm.numbers, 3))
    )
))</f>
        <v>687240.47098323505</v>
      </c>
      <c r="M4" cm="1">
        <f t="array" aca="1" ref="M4:M63" ca="1">_xlfn.BYROW(_xlfn.ANCHORARRAY(H4), _xlfn.LAMBDA(_xlpm.h,
    _xlfn.LET(
        _xlpm.cleanString, SUBSTITUTE(SUBSTITUTE(_xlpm.h, "MultiLineString ((", ""), "))", ""),
        _xlpm.xmlString, "&lt;t&gt;&lt;s&gt;" &amp; SUBSTITUTE(SUBSTITUTE(_xlpm.cleanString, ", ", "&lt;/s&gt;&lt;s&gt;"), " ", "&lt;/s&gt;&lt;s&gt;") &amp; "&lt;/s&gt;&lt;/t&gt;",
        _xlpm.numbers, _xlfn.FILTERXML(_xlpm.xmlString, "//s"),
        _xlpm.criteria, INDEX(_xlfn.ANCHORARRAY(D4), ROW(_xlpm.h) - ROW(H4) + 1),
        IF(_xlpm.criteria = 0, INDEX(_xlpm.numbers, 2), INDEX(_xlpm.numbers, 4))
    )
))</f>
        <v>7565130.9173056604</v>
      </c>
      <c r="N4" cm="1">
        <f t="array" aca="1" ref="N4:N63" ca="1">IF(_xlfn.ANCHORARRAY(D4),_xlfn.ANCHORARRAY(E4),_xlfn.ANCHORARRAY(F4))</f>
        <v>398.32244873046801</v>
      </c>
      <c r="O4" cm="1">
        <f t="array" aca="1" ref="O4:O63" ca="1">SQRT(_xlfn.ANCHORARRAY(Q4)^2+_xlfn.ANCHORARRAY(R4)^2)</f>
        <v>83.395041540605504</v>
      </c>
      <c r="P4" cm="1">
        <f t="array" aca="1" ref="P4:P63" ca="1">_xlfn.ANCHORARRAY(O4)</f>
        <v>83.395041540605504</v>
      </c>
      <c r="Q4" cm="1">
        <f t="array" aca="1" ref="Q4:Q63" ca="1">SUMIFS(L:L,$B:$B,_xlfn.ANCHORARRAY($B4),$D:$D,0)-SUMIFS(L:L,$B:$B,_xlfn.ANCHORARRAY($B4),$D:$D,1)</f>
        <v>75.896825835923664</v>
      </c>
      <c r="R4" cm="1">
        <f t="array" aca="1" ref="R4:R63" ca="1">SUMIFS(M:M,$B:$B,_xlfn.ANCHORARRAY($B4),$D:$D,0)-SUMIFS(M:M,$B:$B,_xlfn.ANCHORARRAY($B4),$D:$D,1)</f>
        <v>-34.560161770321429</v>
      </c>
      <c r="S4" cm="1">
        <f t="array" aca="1" ref="S4:S63" ca="1">_xlfn.ANCHORARRAY(F4)-_xlfn.ANCHORARRAY(E4)</f>
        <v>-2.4544677734369884</v>
      </c>
      <c r="T4" t="str" cm="1">
        <f t="array" aca="1" ref="T4:T63" ca="1">INDEX('1d_nwk-import'!$A$1:$ZZ$50000,MATCH(_xlfn.ANCHORARRAY($B4),INDIRECT($AC$5),0),INDEX($AA:$AA,MATCH(T$2,$Z:$Z,0)))</f>
        <v>C</v>
      </c>
      <c r="U4" cm="1">
        <f t="array" aca="1" ref="U4:U63" ca="1">INDEX('1d_nwk-import'!$A$1:$ZZ$50000,MATCH(_xlfn.ANCHORARRAY($B4),INDIRECT($AC$5),0),INDEX($AA:$AA,MATCH(U$2,$Z:$Z,0)))</f>
        <v>2.4E-2</v>
      </c>
      <c r="V4" s="7" cm="1">
        <f t="array" aca="1" ref="V4:V63" ca="1">IF(ISBLANK(_xlfn.ANCHORARRAY(B4)),0,90)</f>
        <v>90</v>
      </c>
      <c r="X4" t="str" cm="1">
        <f t="array" aca="1" ref="X4:X63" ca="1">_xlfn.ANCHORARRAY(T4)</f>
        <v>C</v>
      </c>
      <c r="AB4" t="s">
        <v>289</v>
      </c>
      <c r="AC4" t="str" cm="1">
        <f t="array" aca="1" ref="AC4" ca="1">MID(CELL("filename",'1d_nwk-import'!A1),FIND("]",CELL("filename",'1d_nwk-import'!A1))+1,255)</f>
        <v>1d_nwk-import</v>
      </c>
    </row>
    <row r="5" spans="1:29" x14ac:dyDescent="0.25">
      <c r="A5">
        <f ca="1"/>
        <v>1</v>
      </c>
      <c r="B5" s="3" t="str">
        <f ca="1"/>
        <v>R-1</v>
      </c>
      <c r="C5" t="str">
        <f ca="1"/>
        <v>R-1</v>
      </c>
      <c r="D5">
        <f ca="1"/>
        <v>0</v>
      </c>
      <c r="E5">
        <f ca="1"/>
        <v>398.32244873046801</v>
      </c>
      <c r="F5">
        <f ca="1"/>
        <v>395.86798095703102</v>
      </c>
      <c r="G5">
        <f ca="1"/>
        <v>5</v>
      </c>
      <c r="H5" t="str">
        <f ca="1"/>
        <v>MultiLineString ((687316.367809071787633 7565096.3571438966318965, 687240.47098323528189212 7565130.91730566136538982))</v>
      </c>
      <c r="I5">
        <f ca="1"/>
        <v>1.5</v>
      </c>
      <c r="J5">
        <f ca="1"/>
        <v>1.5</v>
      </c>
      <c r="K5">
        <f ca="1"/>
        <v>0</v>
      </c>
      <c r="L5">
        <f ca="1"/>
        <v>687316.36780907097</v>
      </c>
      <c r="M5">
        <f ca="1"/>
        <v>7565096.3571438901</v>
      </c>
      <c r="N5">
        <f ca="1"/>
        <v>395.86798095703102</v>
      </c>
      <c r="O5">
        <f ca="1"/>
        <v>83.395041540605504</v>
      </c>
      <c r="P5">
        <f ca="1"/>
        <v>83.395041540605504</v>
      </c>
      <c r="Q5">
        <f ca="1"/>
        <v>75.896825835923664</v>
      </c>
      <c r="R5">
        <f ca="1"/>
        <v>-34.560161770321429</v>
      </c>
      <c r="S5">
        <f ca="1"/>
        <v>-2.4544677734369884</v>
      </c>
      <c r="T5" t="str">
        <f ca="1"/>
        <v>C</v>
      </c>
      <c r="U5" s="9">
        <f ca="1"/>
        <v>2.4E-2</v>
      </c>
      <c r="V5" s="7">
        <f ca="1"/>
        <v>90</v>
      </c>
      <c r="X5" t="str">
        <f ca="1"/>
        <v>C</v>
      </c>
      <c r="Z5" t="s">
        <v>0</v>
      </c>
      <c r="AA5">
        <f>MATCH(Z5,'1d_nwk-import'!$1:$1,0)</f>
        <v>3</v>
      </c>
      <c r="AB5" t="str">
        <f>_xlfn.CONCAT(ADDRESS(2,AA5,1,1,AB$4),":",ADDRESS($Z$3,AA5,1,1))</f>
        <v>'1d_nwk-import'!$C$2:$C$31</v>
      </c>
      <c r="AC5" t="str">
        <f ca="1">_xlfn.CONCAT("'",AC$4,"'!",SUBSTITUTE(ADDRESS(1,AA5,4),"1",""),":",SUBSTITUTE(ADDRESS(1,AA5,4),"1",""))</f>
        <v>'1d_nwk-import'!C:C</v>
      </c>
    </row>
    <row r="6" spans="1:29" x14ac:dyDescent="0.25">
      <c r="A6">
        <f ca="1"/>
        <v>2</v>
      </c>
      <c r="B6" s="3" t="str">
        <f ca="1"/>
        <v>R-10</v>
      </c>
      <c r="C6" t="str">
        <f ca="1"/>
        <v>R-10</v>
      </c>
      <c r="D6">
        <f ca="1"/>
        <v>1</v>
      </c>
      <c r="E6">
        <f ca="1"/>
        <v>349.98645019531199</v>
      </c>
      <c r="F6">
        <f ca="1"/>
        <v>349.86862182617102</v>
      </c>
      <c r="G6">
        <f ca="1"/>
        <v>2</v>
      </c>
      <c r="H6" t="str">
        <f ca="1"/>
        <v>MultiLineString ((691801.30686036229599267 7569982.24155627377331257, 691774.55839837156236172 7569997.47331935167312622))</v>
      </c>
      <c r="I6">
        <f ca="1"/>
        <v>1.2</v>
      </c>
      <c r="J6">
        <f ca="1"/>
        <v>1.2</v>
      </c>
      <c r="K6">
        <f ca="1"/>
        <v>0</v>
      </c>
      <c r="L6">
        <f ca="1"/>
        <v>691774.55839837098</v>
      </c>
      <c r="M6">
        <f ca="1"/>
        <v>7569997.4733193498</v>
      </c>
      <c r="N6">
        <f ca="1"/>
        <v>349.98645019531199</v>
      </c>
      <c r="O6">
        <f ca="1"/>
        <v>30.781273940501425</v>
      </c>
      <c r="P6">
        <f ca="1"/>
        <v>30.781273940501425</v>
      </c>
      <c r="Q6">
        <f ca="1"/>
        <v>26.748461990966462</v>
      </c>
      <c r="R6">
        <f ca="1"/>
        <v>-15.231763079762459</v>
      </c>
      <c r="S6">
        <f ca="1"/>
        <v>-0.11782836914096606</v>
      </c>
      <c r="T6" t="str">
        <f ca="1"/>
        <v>C</v>
      </c>
      <c r="U6" s="9">
        <f ca="1"/>
        <v>2.4E-2</v>
      </c>
      <c r="V6" s="7">
        <f ca="1"/>
        <v>90</v>
      </c>
      <c r="X6" t="str">
        <f ca="1"/>
        <v>C</v>
      </c>
      <c r="Z6" t="s">
        <v>0</v>
      </c>
      <c r="AA6">
        <f>MATCH(Z6,'1d_nwk-import'!$1:$1,0)</f>
        <v>3</v>
      </c>
      <c r="AB6" t="str">
        <f>_xlfn.CONCAT(ADDRESS(2,AA6,1,1,AB$4),":",ADDRESS($Z$3,AA6,1,1))</f>
        <v>'1d_nwk-import'!$C$2:$C$31</v>
      </c>
      <c r="AC6" t="str">
        <f t="shared" ref="AC6:AC14" ca="1" si="0">_xlfn.CONCAT("'",AC$4,"'!",SUBSTITUTE(ADDRESS(1,AA6,4),"1",""),":",SUBSTITUTE(ADDRESS(1,AA6,4),"1",""))</f>
        <v>'1d_nwk-import'!C:C</v>
      </c>
    </row>
    <row r="7" spans="1:29" x14ac:dyDescent="0.25">
      <c r="A7">
        <f ca="1"/>
        <v>2</v>
      </c>
      <c r="B7" t="str">
        <f ca="1"/>
        <v>R-10</v>
      </c>
      <c r="C7" t="str">
        <f ca="1"/>
        <v>R-10</v>
      </c>
      <c r="D7">
        <f ca="1"/>
        <v>0</v>
      </c>
      <c r="E7">
        <f ca="1"/>
        <v>349.98645019531199</v>
      </c>
      <c r="F7">
        <f ca="1"/>
        <v>349.86862182617102</v>
      </c>
      <c r="G7">
        <f ca="1"/>
        <v>2</v>
      </c>
      <c r="H7" t="str">
        <f ca="1"/>
        <v>MultiLineString ((691801.30686036229599267 7569982.24155627377331257, 691774.55839837156236172 7569997.47331935167312622))</v>
      </c>
      <c r="I7">
        <f ca="1"/>
        <v>1.2</v>
      </c>
      <c r="J7">
        <f ca="1"/>
        <v>1.2</v>
      </c>
      <c r="K7">
        <f ca="1"/>
        <v>0</v>
      </c>
      <c r="L7">
        <f ca="1"/>
        <v>691801.30686036195</v>
      </c>
      <c r="M7">
        <f ca="1"/>
        <v>7569982.24155627</v>
      </c>
      <c r="N7">
        <f ca="1"/>
        <v>349.86862182617102</v>
      </c>
      <c r="O7">
        <f ca="1"/>
        <v>30.781273940501425</v>
      </c>
      <c r="P7">
        <f ca="1"/>
        <v>30.781273940501425</v>
      </c>
      <c r="Q7">
        <f ca="1"/>
        <v>26.748461990966462</v>
      </c>
      <c r="R7">
        <f ca="1"/>
        <v>-15.231763079762459</v>
      </c>
      <c r="S7">
        <f ca="1"/>
        <v>-0.11782836914096606</v>
      </c>
      <c r="T7" t="str">
        <f ca="1"/>
        <v>C</v>
      </c>
      <c r="U7" s="9">
        <f ca="1"/>
        <v>2.4E-2</v>
      </c>
      <c r="V7" s="7">
        <f ca="1"/>
        <v>90</v>
      </c>
      <c r="X7" t="str">
        <f ca="1"/>
        <v>C</v>
      </c>
      <c r="Z7" t="s">
        <v>1</v>
      </c>
      <c r="AA7">
        <f>MATCH(Z7,'1d_nwk-import'!$1:$1,0)</f>
        <v>9</v>
      </c>
      <c r="AC7" t="str">
        <f t="shared" ca="1" si="0"/>
        <v>'1d_nwk-import'!I:I</v>
      </c>
    </row>
    <row r="8" spans="1:29" x14ac:dyDescent="0.25">
      <c r="A8">
        <f ca="1"/>
        <v>3</v>
      </c>
      <c r="B8" t="str">
        <f ca="1"/>
        <v>R-10b</v>
      </c>
      <c r="C8" t="str">
        <f ca="1"/>
        <v>R-10b</v>
      </c>
      <c r="D8">
        <f ca="1"/>
        <v>1</v>
      </c>
      <c r="E8">
        <f ca="1"/>
        <v>351.56097412109301</v>
      </c>
      <c r="F8">
        <f ca="1"/>
        <v>351.14425659179602</v>
      </c>
      <c r="G8">
        <f ca="1"/>
        <v>2</v>
      </c>
      <c r="H8" t="str">
        <f ca="1"/>
        <v>MultiLineString ((691742.79459975729696453 7569821.37927791196852922, 691717.62504003697540611 7569824.07269943132996559))</v>
      </c>
      <c r="I8">
        <f ca="1"/>
        <v>1.2</v>
      </c>
      <c r="J8">
        <f ca="1"/>
        <v>1.2</v>
      </c>
      <c r="K8">
        <f ca="1"/>
        <v>0</v>
      </c>
      <c r="L8">
        <f ca="1"/>
        <v>691717.62504003604</v>
      </c>
      <c r="M8">
        <f ca="1"/>
        <v>7569824.0726994304</v>
      </c>
      <c r="N8">
        <f ca="1"/>
        <v>351.56097412109301</v>
      </c>
      <c r="O8">
        <f ca="1"/>
        <v>25.313262453309154</v>
      </c>
      <c r="P8">
        <f ca="1"/>
        <v>25.313262453309154</v>
      </c>
      <c r="Q8">
        <f ca="1"/>
        <v>25.169559720903635</v>
      </c>
      <c r="R8">
        <f ca="1"/>
        <v>-2.6934215202927589</v>
      </c>
      <c r="S8">
        <f ca="1"/>
        <v>-0.41671752929698869</v>
      </c>
      <c r="T8" t="str">
        <f ca="1"/>
        <v>C</v>
      </c>
      <c r="U8" s="9">
        <f ca="1"/>
        <v>2.4E-2</v>
      </c>
      <c r="V8" s="7">
        <f ca="1"/>
        <v>90</v>
      </c>
      <c r="X8" t="str">
        <f ca="1"/>
        <v>C</v>
      </c>
      <c r="Z8" t="s">
        <v>63</v>
      </c>
      <c r="AA8">
        <f>MATCH(Z8,'1d_nwk-import'!$1:$1,0)</f>
        <v>10</v>
      </c>
      <c r="AC8" t="str">
        <f t="shared" ca="1" si="0"/>
        <v>'1d_nwk-import'!J:J</v>
      </c>
    </row>
    <row r="9" spans="1:29" x14ac:dyDescent="0.25">
      <c r="A9">
        <f ca="1"/>
        <v>3</v>
      </c>
      <c r="B9" t="str">
        <f ca="1"/>
        <v>R-10b</v>
      </c>
      <c r="C9" t="str">
        <f ca="1"/>
        <v>R-10b</v>
      </c>
      <c r="D9">
        <f ca="1"/>
        <v>0</v>
      </c>
      <c r="E9">
        <f ca="1"/>
        <v>351.56097412109301</v>
      </c>
      <c r="F9">
        <f ca="1"/>
        <v>351.14425659179602</v>
      </c>
      <c r="G9">
        <f ca="1"/>
        <v>2</v>
      </c>
      <c r="H9" t="str">
        <f ca="1"/>
        <v>MultiLineString ((691742.79459975729696453 7569821.37927791196852922, 691717.62504003697540611 7569824.07269943132996559))</v>
      </c>
      <c r="I9">
        <f ca="1"/>
        <v>1.2</v>
      </c>
      <c r="J9">
        <f ca="1"/>
        <v>1.2</v>
      </c>
      <c r="K9">
        <f ca="1"/>
        <v>0</v>
      </c>
      <c r="L9">
        <f ca="1"/>
        <v>691742.79459975695</v>
      </c>
      <c r="M9">
        <f ca="1"/>
        <v>7569821.3792779101</v>
      </c>
      <c r="N9">
        <f ca="1"/>
        <v>351.14425659179602</v>
      </c>
      <c r="O9">
        <f ca="1"/>
        <v>25.313262453309154</v>
      </c>
      <c r="P9">
        <f ca="1"/>
        <v>25.313262453309154</v>
      </c>
      <c r="Q9">
        <f ca="1"/>
        <v>25.169559720903635</v>
      </c>
      <c r="R9">
        <f ca="1"/>
        <v>-2.6934215202927589</v>
      </c>
      <c r="S9">
        <f ca="1"/>
        <v>-0.41671752929698869</v>
      </c>
      <c r="T9" t="str">
        <f ca="1"/>
        <v>C</v>
      </c>
      <c r="U9" s="9">
        <f ca="1"/>
        <v>2.4E-2</v>
      </c>
      <c r="V9" s="7">
        <f ca="1"/>
        <v>90</v>
      </c>
      <c r="X9" t="str">
        <f ca="1"/>
        <v>C</v>
      </c>
      <c r="Z9" t="s">
        <v>3</v>
      </c>
      <c r="AA9">
        <f>MATCH(Z9,'1d_nwk-import'!$1:$1,0)</f>
        <v>18</v>
      </c>
      <c r="AC9" t="str">
        <f t="shared" ca="1" si="0"/>
        <v>'1d_nwk-import'!R:R</v>
      </c>
    </row>
    <row r="10" spans="1:29" x14ac:dyDescent="0.25">
      <c r="A10">
        <f ca="1"/>
        <v>4</v>
      </c>
      <c r="B10" t="str">
        <f ca="1"/>
        <v>R-10c</v>
      </c>
      <c r="C10" t="str">
        <f ca="1"/>
        <v>R-10c</v>
      </c>
      <c r="D10">
        <f ca="1"/>
        <v>1</v>
      </c>
      <c r="E10">
        <f ca="1"/>
        <v>353.093658447265</v>
      </c>
      <c r="F10">
        <f ca="1"/>
        <v>352.65432739257801</v>
      </c>
      <c r="G10">
        <f ca="1"/>
        <v>1</v>
      </c>
      <c r="H10" t="str">
        <f ca="1"/>
        <v>MultiLineString ((691654.5618258296744898 7569630.88936283066868782, 691636.54376462753862143 7569647.32852176204323769))</v>
      </c>
      <c r="I10">
        <f ca="1"/>
        <v>0.9</v>
      </c>
      <c r="J10">
        <f ca="1"/>
        <v>0.9</v>
      </c>
      <c r="K10">
        <f ca="1"/>
        <v>0</v>
      </c>
      <c r="L10">
        <f ca="1"/>
        <v>691636.54376462696</v>
      </c>
      <c r="M10">
        <f ca="1"/>
        <v>7569647.3285217602</v>
      </c>
      <c r="N10">
        <f ca="1"/>
        <v>353.093658447265</v>
      </c>
      <c r="O10">
        <f ca="1"/>
        <v>24.390499704189949</v>
      </c>
      <c r="P10">
        <f ca="1"/>
        <v>24.390499704189949</v>
      </c>
      <c r="Q10">
        <f ca="1"/>
        <v>18.018061202019453</v>
      </c>
      <c r="R10">
        <f ca="1"/>
        <v>-16.439158930443227</v>
      </c>
      <c r="S10">
        <f ca="1"/>
        <v>-0.43933105468698841</v>
      </c>
      <c r="T10" t="str">
        <f ca="1"/>
        <v>C</v>
      </c>
      <c r="U10" s="9">
        <f ca="1"/>
        <v>2.4E-2</v>
      </c>
      <c r="V10" s="7">
        <f ca="1"/>
        <v>90</v>
      </c>
      <c r="X10" t="str">
        <f ca="1"/>
        <v>C</v>
      </c>
      <c r="Z10" t="s">
        <v>4</v>
      </c>
      <c r="AA10">
        <f>MATCH(Z10,'1d_nwk-import'!$1:$1,0)</f>
        <v>16</v>
      </c>
      <c r="AC10" t="str">
        <f t="shared" ca="1" si="0"/>
        <v>'1d_nwk-import'!P:P</v>
      </c>
    </row>
    <row r="11" spans="1:29" x14ac:dyDescent="0.25">
      <c r="A11">
        <f ca="1"/>
        <v>4</v>
      </c>
      <c r="B11" t="str">
        <f ca="1"/>
        <v>R-10c</v>
      </c>
      <c r="C11" t="str">
        <f ca="1"/>
        <v>R-10c</v>
      </c>
      <c r="D11">
        <f ca="1"/>
        <v>0</v>
      </c>
      <c r="E11">
        <f ca="1"/>
        <v>353.093658447265</v>
      </c>
      <c r="F11">
        <f ca="1"/>
        <v>352.65432739257801</v>
      </c>
      <c r="G11">
        <f ca="1"/>
        <v>1</v>
      </c>
      <c r="H11" t="str">
        <f ca="1"/>
        <v>MultiLineString ((691654.5618258296744898 7569630.88936283066868782, 691636.54376462753862143 7569647.32852176204323769))</v>
      </c>
      <c r="I11">
        <f ca="1"/>
        <v>0.9</v>
      </c>
      <c r="J11">
        <f ca="1"/>
        <v>0.9</v>
      </c>
      <c r="K11">
        <f ca="1"/>
        <v>0</v>
      </c>
      <c r="L11">
        <f ca="1"/>
        <v>691654.56182582898</v>
      </c>
      <c r="M11">
        <f ca="1"/>
        <v>7569630.8893628297</v>
      </c>
      <c r="N11">
        <f ca="1"/>
        <v>352.65432739257801</v>
      </c>
      <c r="O11">
        <f ca="1"/>
        <v>24.390499704189949</v>
      </c>
      <c r="P11">
        <f ca="1"/>
        <v>24.390499704189949</v>
      </c>
      <c r="Q11">
        <f ca="1"/>
        <v>18.018061202019453</v>
      </c>
      <c r="R11">
        <f ca="1"/>
        <v>-16.439158930443227</v>
      </c>
      <c r="S11">
        <f ca="1"/>
        <v>-0.43933105468698841</v>
      </c>
      <c r="T11" t="str">
        <f ca="1"/>
        <v>C</v>
      </c>
      <c r="U11" s="9">
        <f ca="1"/>
        <v>2.4E-2</v>
      </c>
      <c r="V11" s="7">
        <f ca="1"/>
        <v>90</v>
      </c>
      <c r="X11" t="str">
        <f ca="1"/>
        <v>C</v>
      </c>
      <c r="Z11" t="s">
        <v>121</v>
      </c>
      <c r="AA11" t="e">
        <f>MATCH(Z11,'1d_nwk-import'!$1:$1,0)</f>
        <v>#N/A</v>
      </c>
      <c r="AC11" t="e">
        <f t="shared" si="0"/>
        <v>#N/A</v>
      </c>
    </row>
    <row r="12" spans="1:29" x14ac:dyDescent="0.25">
      <c r="A12">
        <f ca="1"/>
        <v>5</v>
      </c>
      <c r="B12" t="str">
        <f ca="1"/>
        <v>R-11</v>
      </c>
      <c r="C12" t="str">
        <f ca="1"/>
        <v>R-11</v>
      </c>
      <c r="D12">
        <f ca="1"/>
        <v>1</v>
      </c>
      <c r="E12">
        <f ca="1"/>
        <v>348.30090332031199</v>
      </c>
      <c r="F12">
        <f ca="1"/>
        <v>348.02838134765602</v>
      </c>
      <c r="G12">
        <f ca="1"/>
        <v>3</v>
      </c>
      <c r="H12" t="str">
        <f ca="1"/>
        <v>MultiLineString ((691909.32235097035299987 7570320.73034003842622042, 691880.06622066791169345 7570339.67716728243976831))</v>
      </c>
      <c r="I12">
        <f ca="1"/>
        <v>1.5</v>
      </c>
      <c r="J12">
        <f ca="1"/>
        <v>1.5</v>
      </c>
      <c r="K12">
        <f ca="1"/>
        <v>0</v>
      </c>
      <c r="L12">
        <f ca="1"/>
        <v>691880.06622066698</v>
      </c>
      <c r="M12">
        <f ca="1"/>
        <v>7570339.6771672796</v>
      </c>
      <c r="N12">
        <f ca="1"/>
        <v>348.30090332031199</v>
      </c>
      <c r="O12">
        <f ca="1"/>
        <v>34.855464752800593</v>
      </c>
      <c r="P12">
        <f ca="1"/>
        <v>34.855464752800593</v>
      </c>
      <c r="Q12">
        <f ca="1"/>
        <v>29.256130303023383</v>
      </c>
      <c r="R12">
        <f ca="1"/>
        <v>-18.946827249601483</v>
      </c>
      <c r="S12">
        <f ca="1"/>
        <v>-0.27252197265596578</v>
      </c>
      <c r="T12" t="str">
        <f ca="1"/>
        <v>C</v>
      </c>
      <c r="U12" s="9">
        <f ca="1"/>
        <v>2.4E-2</v>
      </c>
      <c r="V12" s="7">
        <f ca="1"/>
        <v>90</v>
      </c>
      <c r="X12" t="str">
        <f ca="1"/>
        <v>C</v>
      </c>
      <c r="Z12" t="s">
        <v>112</v>
      </c>
      <c r="AA12" t="e">
        <f>MATCH(Z12,'1d_nwk-import'!$1:$1,0)</f>
        <v>#N/A</v>
      </c>
      <c r="AB12" t="e">
        <f>_xlfn.CONCAT(ADDRESS(4,AA12,1,1,AB$4),":",ADDRESS($Z$3,AA12,1,1))</f>
        <v>#N/A</v>
      </c>
      <c r="AC12" t="e">
        <f t="shared" si="0"/>
        <v>#N/A</v>
      </c>
    </row>
    <row r="13" spans="1:29" x14ac:dyDescent="0.25">
      <c r="A13">
        <f ca="1"/>
        <v>5</v>
      </c>
      <c r="B13" t="str">
        <f ca="1"/>
        <v>R-11</v>
      </c>
      <c r="C13" t="str">
        <f ca="1"/>
        <v>R-11</v>
      </c>
      <c r="D13">
        <f ca="1"/>
        <v>0</v>
      </c>
      <c r="E13">
        <f ca="1"/>
        <v>348.30090332031199</v>
      </c>
      <c r="F13">
        <f ca="1"/>
        <v>348.02838134765602</v>
      </c>
      <c r="G13">
        <f ca="1"/>
        <v>3</v>
      </c>
      <c r="H13" t="str">
        <f ca="1"/>
        <v>MultiLineString ((691909.32235097035299987 7570320.73034003842622042, 691880.06622066791169345 7570339.67716728243976831))</v>
      </c>
      <c r="I13">
        <f ca="1"/>
        <v>1.5</v>
      </c>
      <c r="J13">
        <f ca="1"/>
        <v>1.5</v>
      </c>
      <c r="K13">
        <f ca="1"/>
        <v>0</v>
      </c>
      <c r="L13">
        <f ca="1"/>
        <v>691909.32235097</v>
      </c>
      <c r="M13">
        <f ca="1"/>
        <v>7570320.73034003</v>
      </c>
      <c r="N13">
        <f ca="1"/>
        <v>348.02838134765602</v>
      </c>
      <c r="O13">
        <f ca="1"/>
        <v>34.855464752800593</v>
      </c>
      <c r="P13">
        <f ca="1"/>
        <v>34.855464752800593</v>
      </c>
      <c r="Q13">
        <f ca="1"/>
        <v>29.256130303023383</v>
      </c>
      <c r="R13">
        <f ca="1"/>
        <v>-18.946827249601483</v>
      </c>
      <c r="S13">
        <f ca="1"/>
        <v>-0.27252197265596578</v>
      </c>
      <c r="T13" t="str">
        <f ca="1"/>
        <v>C</v>
      </c>
      <c r="U13" s="9">
        <f ca="1"/>
        <v>2.4E-2</v>
      </c>
      <c r="V13" s="7">
        <f ca="1"/>
        <v>90</v>
      </c>
      <c r="X13" t="str">
        <f ca="1"/>
        <v>C</v>
      </c>
      <c r="Z13" t="s">
        <v>113</v>
      </c>
      <c r="AA13" t="e">
        <f>MATCH(Z13,'1d_nwk-import'!$1:$1,0)</f>
        <v>#N/A</v>
      </c>
      <c r="AB13" t="e">
        <f>_xlfn.CONCAT(ADDRESS(4,AA13,1,1,AB$4),":",ADDRESS($Z$3,AA13,1,1))</f>
        <v>#N/A</v>
      </c>
      <c r="AC13" t="e">
        <f t="shared" si="0"/>
        <v>#N/A</v>
      </c>
    </row>
    <row r="14" spans="1:29" x14ac:dyDescent="0.25">
      <c r="A14">
        <f ca="1"/>
        <v>6</v>
      </c>
      <c r="B14" t="str">
        <f ca="1"/>
        <v>R-12</v>
      </c>
      <c r="C14" t="str">
        <f ca="1"/>
        <v>R-12</v>
      </c>
      <c r="D14">
        <f ca="1"/>
        <v>1</v>
      </c>
      <c r="E14">
        <f ca="1"/>
        <v>351.80154418945301</v>
      </c>
      <c r="F14">
        <f ca="1"/>
        <v>351.21353149414</v>
      </c>
      <c r="G14">
        <f ca="1"/>
        <v>2</v>
      </c>
      <c r="H14" t="str">
        <f ca="1"/>
        <v>MultiLineString ((692036.69809301919303834 7570740.82406918331980705, 692012.72198079596273601 7570764.29275045823305845))</v>
      </c>
      <c r="I14">
        <f ca="1"/>
        <v>0.9</v>
      </c>
      <c r="J14">
        <f ca="1"/>
        <v>0.9</v>
      </c>
      <c r="K14">
        <f ca="1"/>
        <v>0</v>
      </c>
      <c r="L14">
        <f ca="1"/>
        <v>692012.72198079503</v>
      </c>
      <c r="M14">
        <f ca="1"/>
        <v>7570764.2927504499</v>
      </c>
      <c r="N14">
        <f ca="1"/>
        <v>351.80154418945301</v>
      </c>
      <c r="O14">
        <f ca="1"/>
        <v>33.550453915548182</v>
      </c>
      <c r="P14">
        <f ca="1"/>
        <v>33.550453915548182</v>
      </c>
      <c r="Q14">
        <f ca="1"/>
        <v>23.976112223928794</v>
      </c>
      <c r="R14">
        <f ca="1"/>
        <v>-23.468681270256639</v>
      </c>
      <c r="S14">
        <f ca="1"/>
        <v>-0.58801269531301159</v>
      </c>
      <c r="T14" t="str">
        <f ca="1"/>
        <v>C</v>
      </c>
      <c r="U14" s="9">
        <f ca="1"/>
        <v>2.4E-2</v>
      </c>
      <c r="V14" s="7">
        <f ca="1"/>
        <v>90</v>
      </c>
      <c r="X14" t="str">
        <f ca="1"/>
        <v>C</v>
      </c>
      <c r="Z14" t="s">
        <v>36</v>
      </c>
      <c r="AA14">
        <f>MATCH(Z14,'1d_nwk-import'!$1:$1,0)</f>
        <v>4</v>
      </c>
      <c r="AC14" t="str">
        <f t="shared" ca="1" si="0"/>
        <v>'1d_nwk-import'!D:D</v>
      </c>
    </row>
    <row r="15" spans="1:29" x14ac:dyDescent="0.25">
      <c r="A15">
        <f ca="1"/>
        <v>6</v>
      </c>
      <c r="B15" t="str">
        <f ca="1"/>
        <v>R-12</v>
      </c>
      <c r="C15" t="str">
        <f ca="1"/>
        <v>R-12</v>
      </c>
      <c r="D15">
        <f ca="1"/>
        <v>0</v>
      </c>
      <c r="E15">
        <f ca="1"/>
        <v>351.80154418945301</v>
      </c>
      <c r="F15">
        <f ca="1"/>
        <v>351.21353149414</v>
      </c>
      <c r="G15">
        <f ca="1"/>
        <v>2</v>
      </c>
      <c r="H15" t="str">
        <f ca="1"/>
        <v>MultiLineString ((692036.69809301919303834 7570740.82406918331980705, 692012.72198079596273601 7570764.29275045823305845))</v>
      </c>
      <c r="I15">
        <f ca="1"/>
        <v>0.9</v>
      </c>
      <c r="J15">
        <f ca="1"/>
        <v>0.9</v>
      </c>
      <c r="K15">
        <f ca="1"/>
        <v>0</v>
      </c>
      <c r="L15">
        <f ca="1"/>
        <v>692036.69809301896</v>
      </c>
      <c r="M15">
        <f ca="1"/>
        <v>7570740.8240691796</v>
      </c>
      <c r="N15">
        <f ca="1"/>
        <v>351.21353149414</v>
      </c>
      <c r="O15">
        <f ca="1"/>
        <v>33.550453915548182</v>
      </c>
      <c r="P15">
        <f ca="1"/>
        <v>33.550453915548182</v>
      </c>
      <c r="Q15">
        <f ca="1"/>
        <v>23.976112223928794</v>
      </c>
      <c r="R15">
        <f ca="1"/>
        <v>-23.468681270256639</v>
      </c>
      <c r="S15">
        <f ca="1"/>
        <v>-0.58801269531301159</v>
      </c>
      <c r="T15" t="str">
        <f ca="1"/>
        <v>C</v>
      </c>
      <c r="U15" s="9">
        <f ca="1"/>
        <v>2.4E-2</v>
      </c>
      <c r="V15" s="7">
        <f ca="1"/>
        <v>90</v>
      </c>
      <c r="X15" t="str">
        <f ca="1"/>
        <v>C</v>
      </c>
      <c r="Z15" t="s">
        <v>84</v>
      </c>
      <c r="AA15">
        <f>MATCH(Z15,'1d_nwk-import'!$1:$1,0)</f>
        <v>17</v>
      </c>
      <c r="AC15" t="str">
        <f t="shared" ref="AC15" ca="1" si="1">_xlfn.CONCAT("'",AC$4,"'!",SUBSTITUTE(ADDRESS(1,AA15,4),"1",""),":",SUBSTITUTE(ADDRESS(1,AA15,4),"1",""))</f>
        <v>'1d_nwk-import'!Q:Q</v>
      </c>
    </row>
    <row r="16" spans="1:29" x14ac:dyDescent="0.25">
      <c r="A16">
        <f ca="1"/>
        <v>7</v>
      </c>
      <c r="B16" t="str">
        <f ca="1"/>
        <v>R-13</v>
      </c>
      <c r="C16" s="3" t="str">
        <f ca="1"/>
        <v>R-13</v>
      </c>
      <c r="D16">
        <f ca="1"/>
        <v>1</v>
      </c>
      <c r="E16">
        <f ca="1"/>
        <v>344.20489501953102</v>
      </c>
      <c r="F16">
        <f ca="1"/>
        <v>343.79400634765602</v>
      </c>
      <c r="G16">
        <f ca="1"/>
        <v>4</v>
      </c>
      <c r="H16" t="str">
        <f ca="1"/>
        <v>MultiLineString ((692161.01794817426707596 7571146.96061041299253702, 692109.38757610891479999 7571160.85003517102450132))</v>
      </c>
      <c r="I16">
        <f ca="1"/>
        <v>1.5</v>
      </c>
      <c r="J16">
        <f ca="1"/>
        <v>1.5</v>
      </c>
      <c r="K16">
        <f ca="1"/>
        <v>0</v>
      </c>
      <c r="L16">
        <f ca="1"/>
        <v>692109.38757610798</v>
      </c>
      <c r="M16">
        <f ca="1"/>
        <v>7571160.8500351701</v>
      </c>
      <c r="N16">
        <f ca="1"/>
        <v>344.20489501953102</v>
      </c>
      <c r="O16">
        <f ca="1"/>
        <v>53.465983950916012</v>
      </c>
      <c r="P16">
        <f ca="1"/>
        <v>53.465983950916012</v>
      </c>
      <c r="Q16">
        <f ca="1"/>
        <v>51.630372066050768</v>
      </c>
      <c r="R16">
        <f ca="1"/>
        <v>-13.889424759894609</v>
      </c>
      <c r="S16">
        <f ca="1"/>
        <v>-0.410888671875</v>
      </c>
      <c r="T16" t="str">
        <f ca="1"/>
        <v>C</v>
      </c>
      <c r="U16">
        <f ca="1"/>
        <v>2.4E-2</v>
      </c>
      <c r="V16" s="7">
        <f ca="1"/>
        <v>90</v>
      </c>
      <c r="X16" t="str">
        <f ca="1"/>
        <v>C</v>
      </c>
      <c r="Z16" t="s">
        <v>62</v>
      </c>
      <c r="AA16">
        <f>MATCH(Z16,'1d_nwk-import'!$1:$1,0)</f>
        <v>8</v>
      </c>
      <c r="AC16" t="str">
        <f t="shared" ref="AC16" ca="1" si="2">_xlfn.CONCAT("'",AC$4,"'!",SUBSTITUTE(ADDRESS(1,AA16,4),"1",""),":",SUBSTITUTE(ADDRESS(1,AA16,4),"1",""))</f>
        <v>'1d_nwk-import'!H:H</v>
      </c>
    </row>
    <row r="17" spans="1:29" x14ac:dyDescent="0.25">
      <c r="A17">
        <f ca="1"/>
        <v>7</v>
      </c>
      <c r="B17" t="str">
        <f ca="1"/>
        <v>R-13</v>
      </c>
      <c r="C17" s="3" t="str">
        <f ca="1"/>
        <v>R-13</v>
      </c>
      <c r="D17">
        <f ca="1"/>
        <v>0</v>
      </c>
      <c r="E17">
        <f ca="1"/>
        <v>344.20489501953102</v>
      </c>
      <c r="F17">
        <f ca="1"/>
        <v>343.79400634765602</v>
      </c>
      <c r="G17">
        <f ca="1"/>
        <v>4</v>
      </c>
      <c r="H17" t="str">
        <f ca="1"/>
        <v>MultiLineString ((692161.01794817426707596 7571146.96061041299253702, 692109.38757610891479999 7571160.85003517102450132))</v>
      </c>
      <c r="I17">
        <f ca="1"/>
        <v>1.5</v>
      </c>
      <c r="J17">
        <f ca="1"/>
        <v>1.5</v>
      </c>
      <c r="K17">
        <f ca="1"/>
        <v>0</v>
      </c>
      <c r="L17">
        <f ca="1"/>
        <v>692161.01794817403</v>
      </c>
      <c r="M17">
        <f ca="1"/>
        <v>7571146.9606104102</v>
      </c>
      <c r="N17">
        <f ca="1"/>
        <v>343.79400634765602</v>
      </c>
      <c r="O17">
        <f ca="1"/>
        <v>53.465983950916012</v>
      </c>
      <c r="P17">
        <f ca="1"/>
        <v>53.465983950916012</v>
      </c>
      <c r="Q17">
        <f ca="1"/>
        <v>51.630372066050768</v>
      </c>
      <c r="R17">
        <f ca="1"/>
        <v>-13.889424759894609</v>
      </c>
      <c r="S17">
        <f ca="1"/>
        <v>-0.410888671875</v>
      </c>
      <c r="T17" t="str">
        <f ca="1"/>
        <v>C</v>
      </c>
      <c r="U17">
        <f ca="1"/>
        <v>2.4E-2</v>
      </c>
      <c r="V17" s="7">
        <f ca="1"/>
        <v>90</v>
      </c>
      <c r="X17" t="str">
        <f ca="1"/>
        <v>C</v>
      </c>
      <c r="Z17" t="s">
        <v>258</v>
      </c>
      <c r="AA17">
        <f>MATCH(Z17,'1d_nwk-import'!$1:$1,0)</f>
        <v>1</v>
      </c>
      <c r="AC17" t="str">
        <f t="shared" ref="AC17" ca="1" si="3">_xlfn.CONCAT("'",AC$4,"'!",SUBSTITUTE(ADDRESS(1,AA17,4),"1",""),":",SUBSTITUTE(ADDRESS(1,AA17,4),"1",""))</f>
        <v>'1d_nwk-import'!A:A</v>
      </c>
    </row>
    <row r="18" spans="1:29" x14ac:dyDescent="0.25">
      <c r="A18">
        <f ca="1"/>
        <v>8</v>
      </c>
      <c r="B18" t="str">
        <f ca="1"/>
        <v>R-14</v>
      </c>
      <c r="C18" s="3" t="str">
        <f ca="1"/>
        <v>R-14</v>
      </c>
      <c r="D18">
        <f ca="1"/>
        <v>1</v>
      </c>
      <c r="E18">
        <f ca="1"/>
        <v>342.71350097656199</v>
      </c>
      <c r="F18">
        <f ca="1"/>
        <v>342.2919921875</v>
      </c>
      <c r="G18">
        <f ca="1"/>
        <v>4</v>
      </c>
      <c r="H18" t="str">
        <f ca="1"/>
        <v>MultiLineString ((692208.38501628290396184 7571615.61595487501472235, 692159.34616929991170764 7571613.57266958430409431))</v>
      </c>
      <c r="I18">
        <f ca="1"/>
        <v>1.5</v>
      </c>
      <c r="J18">
        <f ca="1"/>
        <v>1.5</v>
      </c>
      <c r="K18">
        <f ca="1"/>
        <v>0</v>
      </c>
      <c r="L18">
        <f ca="1"/>
        <v>692159.34616929898</v>
      </c>
      <c r="M18">
        <f ca="1"/>
        <v>7571613.5726695796</v>
      </c>
      <c r="N18">
        <f ca="1"/>
        <v>342.71350097656199</v>
      </c>
      <c r="O18">
        <f ca="1"/>
        <v>49.081396966677332</v>
      </c>
      <c r="P18">
        <f ca="1"/>
        <v>49.081396966677332</v>
      </c>
      <c r="Q18">
        <f ca="1"/>
        <v>49.038846982992254</v>
      </c>
      <c r="R18">
        <f ca="1"/>
        <v>2.043285290710628</v>
      </c>
      <c r="S18">
        <f ca="1"/>
        <v>-0.42150878906198841</v>
      </c>
      <c r="T18" t="str">
        <f ca="1"/>
        <v>C</v>
      </c>
      <c r="U18">
        <f ca="1"/>
        <v>2.4E-2</v>
      </c>
      <c r="V18" s="7">
        <f ca="1"/>
        <v>90</v>
      </c>
      <c r="X18" t="str">
        <f ca="1"/>
        <v>C</v>
      </c>
    </row>
    <row r="19" spans="1:29" x14ac:dyDescent="0.25">
      <c r="A19">
        <f ca="1"/>
        <v>8</v>
      </c>
      <c r="B19" t="str">
        <f ca="1"/>
        <v>R-14</v>
      </c>
      <c r="C19" s="3" t="str">
        <f ca="1"/>
        <v>R-14</v>
      </c>
      <c r="D19">
        <f ca="1"/>
        <v>0</v>
      </c>
      <c r="E19">
        <f ca="1"/>
        <v>342.71350097656199</v>
      </c>
      <c r="F19">
        <f ca="1"/>
        <v>342.2919921875</v>
      </c>
      <c r="G19">
        <f ca="1"/>
        <v>4</v>
      </c>
      <c r="H19" t="str">
        <f ca="1"/>
        <v>MultiLineString ((692208.38501628290396184 7571615.61595487501472235, 692159.34616929991170764 7571613.57266958430409431))</v>
      </c>
      <c r="I19">
        <f ca="1"/>
        <v>1.5</v>
      </c>
      <c r="J19">
        <f ca="1"/>
        <v>1.5</v>
      </c>
      <c r="K19">
        <f ca="1"/>
        <v>0</v>
      </c>
      <c r="L19">
        <f ca="1"/>
        <v>692208.38501628197</v>
      </c>
      <c r="M19">
        <f ca="1"/>
        <v>7571615.6159548704</v>
      </c>
      <c r="N19">
        <f ca="1"/>
        <v>342.2919921875</v>
      </c>
      <c r="O19">
        <f ca="1"/>
        <v>49.081396966677332</v>
      </c>
      <c r="P19">
        <f ca="1"/>
        <v>49.081396966677332</v>
      </c>
      <c r="Q19">
        <f ca="1"/>
        <v>49.038846982992254</v>
      </c>
      <c r="R19">
        <f ca="1"/>
        <v>2.043285290710628</v>
      </c>
      <c r="S19">
        <f ca="1"/>
        <v>-0.42150878906198841</v>
      </c>
      <c r="T19" t="str">
        <f ca="1"/>
        <v>C</v>
      </c>
      <c r="U19">
        <f ca="1"/>
        <v>2.4E-2</v>
      </c>
      <c r="V19" s="7">
        <f ca="1"/>
        <v>90</v>
      </c>
      <c r="X19" t="str">
        <f ca="1"/>
        <v>C</v>
      </c>
    </row>
    <row r="20" spans="1:29" x14ac:dyDescent="0.25">
      <c r="A20">
        <f ca="1"/>
        <v>9</v>
      </c>
      <c r="B20" t="str">
        <f ca="1"/>
        <v>R-14b</v>
      </c>
      <c r="C20" s="3" t="str">
        <f ca="1"/>
        <v>R-14b</v>
      </c>
      <c r="D20">
        <f ca="1"/>
        <v>1</v>
      </c>
      <c r="E20">
        <f ca="1"/>
        <v>346.56299999999999</v>
      </c>
      <c r="F20">
        <f ca="1"/>
        <v>345.32499999999999</v>
      </c>
      <c r="G20">
        <f ca="1"/>
        <v>1</v>
      </c>
      <c r="H20" t="str">
        <f ca="1"/>
        <v>MultiLineString ((692189.49452477414160967 7571443.62287487834692001, 692159.25583927519619465 7571463.08685634937137365))</v>
      </c>
      <c r="I20">
        <f ca="1"/>
        <v>0.9</v>
      </c>
      <c r="J20">
        <f ca="1"/>
        <v>0.9</v>
      </c>
      <c r="K20">
        <f ca="1"/>
        <v>0</v>
      </c>
      <c r="L20">
        <f ca="1"/>
        <v>692159.25583927496</v>
      </c>
      <c r="M20">
        <f ca="1"/>
        <v>7571463.0868563401</v>
      </c>
      <c r="N20">
        <f ca="1"/>
        <v>346.56299999999999</v>
      </c>
      <c r="O20">
        <f ca="1"/>
        <v>35.961433166370064</v>
      </c>
      <c r="P20">
        <f ca="1"/>
        <v>35.961433166370064</v>
      </c>
      <c r="Q20">
        <f ca="1"/>
        <v>30.23868549906183</v>
      </c>
      <c r="R20">
        <f ca="1"/>
        <v>-19.463981470093131</v>
      </c>
      <c r="S20">
        <f ca="1"/>
        <v>-1.2379999999999995</v>
      </c>
      <c r="T20" t="str">
        <f ca="1"/>
        <v>C</v>
      </c>
      <c r="U20">
        <f ca="1"/>
        <v>2.4E-2</v>
      </c>
      <c r="V20" s="7">
        <f ca="1"/>
        <v>90</v>
      </c>
      <c r="X20" t="str">
        <f ca="1"/>
        <v>C</v>
      </c>
      <c r="Z20" t="s">
        <v>215</v>
      </c>
      <c r="AA20">
        <f ca="1">COUNTA(_xlfn.ANCHORARRAY(B4))/2</f>
        <v>30</v>
      </c>
    </row>
    <row r="21" spans="1:29" x14ac:dyDescent="0.25">
      <c r="A21">
        <f ca="1"/>
        <v>9</v>
      </c>
      <c r="B21" t="str">
        <f ca="1"/>
        <v>R-14b</v>
      </c>
      <c r="C21" s="3" t="str">
        <f ca="1"/>
        <v>R-14b</v>
      </c>
      <c r="D21">
        <f ca="1"/>
        <v>0</v>
      </c>
      <c r="E21">
        <f ca="1"/>
        <v>346.56299999999999</v>
      </c>
      <c r="F21">
        <f ca="1"/>
        <v>345.32499999999999</v>
      </c>
      <c r="G21">
        <f ca="1"/>
        <v>1</v>
      </c>
      <c r="H21" t="str">
        <f ca="1"/>
        <v>MultiLineString ((692189.49452477414160967 7571443.62287487834692001, 692159.25583927519619465 7571463.08685634937137365))</v>
      </c>
      <c r="I21">
        <f ca="1"/>
        <v>0.9</v>
      </c>
      <c r="J21">
        <f ca="1"/>
        <v>0.9</v>
      </c>
      <c r="K21">
        <f ca="1"/>
        <v>0</v>
      </c>
      <c r="L21">
        <f ca="1"/>
        <v>692189.49452477403</v>
      </c>
      <c r="M21">
        <f ca="1"/>
        <v>7571443.62287487</v>
      </c>
      <c r="N21">
        <f ca="1"/>
        <v>345.32499999999999</v>
      </c>
      <c r="O21">
        <f ca="1"/>
        <v>35.961433166370064</v>
      </c>
      <c r="P21">
        <f ca="1"/>
        <v>35.961433166370064</v>
      </c>
      <c r="Q21">
        <f ca="1"/>
        <v>30.23868549906183</v>
      </c>
      <c r="R21">
        <f ca="1"/>
        <v>-19.463981470093131</v>
      </c>
      <c r="S21">
        <f ca="1"/>
        <v>-1.2379999999999995</v>
      </c>
      <c r="T21" t="str">
        <f ca="1"/>
        <v>C</v>
      </c>
      <c r="U21">
        <f ca="1"/>
        <v>2.4E-2</v>
      </c>
      <c r="V21" s="7">
        <f ca="1"/>
        <v>90</v>
      </c>
      <c r="X21" t="str">
        <f ca="1"/>
        <v>C</v>
      </c>
    </row>
    <row r="22" spans="1:29" x14ac:dyDescent="0.25">
      <c r="A22">
        <f ca="1"/>
        <v>10</v>
      </c>
      <c r="B22" t="str">
        <f ca="1"/>
        <v>R-15</v>
      </c>
      <c r="C22" s="3" t="str">
        <f ca="1"/>
        <v>R-15</v>
      </c>
      <c r="D22">
        <f ca="1"/>
        <v>1</v>
      </c>
      <c r="E22">
        <f ca="1"/>
        <v>344.97506713867102</v>
      </c>
      <c r="F22">
        <f ca="1"/>
        <v>344.48989868164</v>
      </c>
      <c r="G22">
        <f ca="1"/>
        <v>2</v>
      </c>
      <c r="H22" t="str">
        <f ca="1"/>
        <v>MultiLineString ((692207.45625024160835892 7571762.91824903339147568, 692168.81958292168565094 7571777.40699927881360054))</v>
      </c>
      <c r="I22">
        <f ca="1"/>
        <v>1.5</v>
      </c>
      <c r="J22">
        <f ca="1"/>
        <v>1.5</v>
      </c>
      <c r="K22">
        <f ca="1"/>
        <v>0</v>
      </c>
      <c r="L22">
        <f ca="1"/>
        <v>692168.81958292099</v>
      </c>
      <c r="M22">
        <f ca="1"/>
        <v>7571777.4069992704</v>
      </c>
      <c r="N22">
        <f ca="1"/>
        <v>344.97506713867102</v>
      </c>
      <c r="O22">
        <f ca="1"/>
        <v>41.263978784633238</v>
      </c>
      <c r="P22">
        <f ca="1"/>
        <v>41.263978784633238</v>
      </c>
      <c r="Q22">
        <f ca="1"/>
        <v>38.636667320039123</v>
      </c>
      <c r="R22">
        <f ca="1"/>
        <v>-14.488750240765512</v>
      </c>
      <c r="S22">
        <f ca="1"/>
        <v>-0.48516845703102263</v>
      </c>
      <c r="T22" t="str">
        <f ca="1"/>
        <v>C</v>
      </c>
      <c r="U22">
        <f ca="1"/>
        <v>2.4E-2</v>
      </c>
      <c r="V22" s="7">
        <f ca="1"/>
        <v>90</v>
      </c>
      <c r="X22" t="str">
        <f ca="1"/>
        <v>C</v>
      </c>
    </row>
    <row r="23" spans="1:29" x14ac:dyDescent="0.25">
      <c r="A23">
        <f ca="1"/>
        <v>10</v>
      </c>
      <c r="B23" t="str">
        <f ca="1"/>
        <v>R-15</v>
      </c>
      <c r="C23" s="3" t="str">
        <f ca="1"/>
        <v>R-15</v>
      </c>
      <c r="D23">
        <f ca="1"/>
        <v>0</v>
      </c>
      <c r="E23">
        <f ca="1"/>
        <v>344.97506713867102</v>
      </c>
      <c r="F23">
        <f ca="1"/>
        <v>344.48989868164</v>
      </c>
      <c r="G23">
        <f ca="1"/>
        <v>2</v>
      </c>
      <c r="H23" t="str">
        <f ca="1"/>
        <v>MultiLineString ((692207.45625024160835892 7571762.91824903339147568, 692168.81958292168565094 7571777.40699927881360054))</v>
      </c>
      <c r="I23">
        <f ca="1"/>
        <v>1.5</v>
      </c>
      <c r="J23">
        <f ca="1"/>
        <v>1.5</v>
      </c>
      <c r="K23">
        <f ca="1"/>
        <v>0</v>
      </c>
      <c r="L23">
        <f ca="1"/>
        <v>692207.45625024103</v>
      </c>
      <c r="M23">
        <f ca="1"/>
        <v>7571762.9182490297</v>
      </c>
      <c r="N23">
        <f ca="1"/>
        <v>344.48989868164</v>
      </c>
      <c r="O23">
        <f ca="1"/>
        <v>41.263978784633238</v>
      </c>
      <c r="P23">
        <f ca="1"/>
        <v>41.263978784633238</v>
      </c>
      <c r="Q23">
        <f ca="1"/>
        <v>38.636667320039123</v>
      </c>
      <c r="R23">
        <f ca="1"/>
        <v>-14.488750240765512</v>
      </c>
      <c r="S23">
        <f ca="1"/>
        <v>-0.48516845703102263</v>
      </c>
      <c r="T23" t="str">
        <f ca="1"/>
        <v>C</v>
      </c>
      <c r="U23">
        <f ca="1"/>
        <v>2.4E-2</v>
      </c>
      <c r="V23" s="7">
        <f ca="1"/>
        <v>90</v>
      </c>
      <c r="X23" t="str">
        <f ca="1"/>
        <v>C</v>
      </c>
    </row>
    <row r="24" spans="1:29" x14ac:dyDescent="0.25">
      <c r="A24">
        <f ca="1"/>
        <v>11</v>
      </c>
      <c r="B24" t="str">
        <f ca="1"/>
        <v>R-16</v>
      </c>
      <c r="C24" s="3" t="str">
        <f ca="1"/>
        <v>R-16</v>
      </c>
      <c r="D24">
        <f ca="1"/>
        <v>1</v>
      </c>
      <c r="E24">
        <f ca="1"/>
        <v>347.94793701171801</v>
      </c>
      <c r="F24">
        <f ca="1"/>
        <v>347.10491943359301</v>
      </c>
      <c r="G24">
        <f ca="1"/>
        <v>1</v>
      </c>
      <c r="H24" t="str">
        <f ca="1"/>
        <v>MultiLineString ((692226.58883069327566773 7572259.15794492140412331, 692181.91518410469871014 7572253.02808904834091663))</v>
      </c>
      <c r="I24">
        <f ca="1"/>
        <v>1.2</v>
      </c>
      <c r="J24">
        <f ca="1"/>
        <v>1.2</v>
      </c>
      <c r="K24">
        <f ca="1"/>
        <v>0</v>
      </c>
      <c r="L24">
        <f ca="1"/>
        <v>692181.915184104</v>
      </c>
      <c r="M24">
        <f ca="1"/>
        <v>7572253.02808904</v>
      </c>
      <c r="N24">
        <f ca="1"/>
        <v>347.94793701171801</v>
      </c>
      <c r="O24">
        <f ca="1"/>
        <v>45.09223694459093</v>
      </c>
      <c r="P24">
        <f ca="1"/>
        <v>45.09223694459093</v>
      </c>
      <c r="Q24">
        <f ca="1"/>
        <v>44.673646589042619</v>
      </c>
      <c r="R24">
        <f ca="1"/>
        <v>6.1298558795824647</v>
      </c>
      <c r="S24">
        <f ca="1"/>
        <v>-0.843017578125</v>
      </c>
      <c r="T24" t="str">
        <f ca="1"/>
        <v>C</v>
      </c>
      <c r="U24">
        <f ca="1"/>
        <v>2.4E-2</v>
      </c>
      <c r="V24" s="7">
        <f ca="1"/>
        <v>90</v>
      </c>
      <c r="X24" t="str">
        <f ca="1"/>
        <v>C</v>
      </c>
    </row>
    <row r="25" spans="1:29" x14ac:dyDescent="0.25">
      <c r="A25">
        <f ca="1"/>
        <v>11</v>
      </c>
      <c r="B25" t="str">
        <f ca="1"/>
        <v>R-16</v>
      </c>
      <c r="C25" s="3" t="str">
        <f ca="1"/>
        <v>R-16</v>
      </c>
      <c r="D25">
        <f ca="1"/>
        <v>0</v>
      </c>
      <c r="E25">
        <f ca="1"/>
        <v>347.94793701171801</v>
      </c>
      <c r="F25">
        <f ca="1"/>
        <v>347.10491943359301</v>
      </c>
      <c r="G25">
        <f ca="1"/>
        <v>1</v>
      </c>
      <c r="H25" t="str">
        <f ca="1"/>
        <v>MultiLineString ((692226.58883069327566773 7572259.15794492140412331, 692181.91518410469871014 7572253.02808904834091663))</v>
      </c>
      <c r="I25">
        <f ca="1"/>
        <v>1.2</v>
      </c>
      <c r="J25">
        <f ca="1"/>
        <v>1.2</v>
      </c>
      <c r="K25">
        <f ca="1"/>
        <v>0</v>
      </c>
      <c r="L25">
        <f ca="1"/>
        <v>692226.58883069304</v>
      </c>
      <c r="M25">
        <f ca="1"/>
        <v>7572259.1579449195</v>
      </c>
      <c r="N25">
        <f ca="1"/>
        <v>347.10491943359301</v>
      </c>
      <c r="O25">
        <f ca="1"/>
        <v>45.09223694459093</v>
      </c>
      <c r="P25">
        <f ca="1"/>
        <v>45.09223694459093</v>
      </c>
      <c r="Q25">
        <f ca="1"/>
        <v>44.673646589042619</v>
      </c>
      <c r="R25">
        <f ca="1"/>
        <v>6.1298558795824647</v>
      </c>
      <c r="S25">
        <f ca="1"/>
        <v>-0.843017578125</v>
      </c>
      <c r="T25" t="str">
        <f ca="1"/>
        <v>C</v>
      </c>
      <c r="U25">
        <f ca="1"/>
        <v>2.4E-2</v>
      </c>
      <c r="V25" s="7">
        <f ca="1"/>
        <v>90</v>
      </c>
      <c r="X25" t="str">
        <f ca="1"/>
        <v>C</v>
      </c>
    </row>
    <row r="26" spans="1:29" x14ac:dyDescent="0.25">
      <c r="A26">
        <f ca="1"/>
        <v>12</v>
      </c>
      <c r="B26" t="str">
        <f ca="1"/>
        <v>R-17</v>
      </c>
      <c r="C26" s="3" t="str">
        <f ca="1"/>
        <v>R-17</v>
      </c>
      <c r="D26">
        <f ca="1"/>
        <v>1</v>
      </c>
      <c r="E26">
        <f ca="1"/>
        <v>337.30044555664</v>
      </c>
      <c r="F26">
        <f ca="1"/>
        <v>337.15353393554602</v>
      </c>
      <c r="G26">
        <f ca="1"/>
        <v>2</v>
      </c>
      <c r="H26" t="str">
        <f ca="1"/>
        <v>MultiLineString ((692464.0743074647616595 7573334.20463777799159288, 692436.02557301614433527 7573348.69338802248239517))</v>
      </c>
      <c r="I26">
        <f ca="1"/>
        <v>1.5</v>
      </c>
      <c r="J26">
        <f ca="1"/>
        <v>1.5</v>
      </c>
      <c r="K26">
        <f ca="1"/>
        <v>0</v>
      </c>
      <c r="L26">
        <f ca="1"/>
        <v>692436.02557301603</v>
      </c>
      <c r="M26">
        <f ca="1"/>
        <v>7573348.6933880197</v>
      </c>
      <c r="N26">
        <f ca="1"/>
        <v>337.30044555664</v>
      </c>
      <c r="O26">
        <f ca="1"/>
        <v>31.569849349324194</v>
      </c>
      <c r="P26">
        <f ca="1"/>
        <v>31.569849349324194</v>
      </c>
      <c r="Q26">
        <f ca="1"/>
        <v>28.048734447918832</v>
      </c>
      <c r="R26">
        <f ca="1"/>
        <v>-14.488750250078738</v>
      </c>
      <c r="S26">
        <f ca="1"/>
        <v>-0.14691162109397737</v>
      </c>
      <c r="T26" t="str">
        <f ca="1"/>
        <v>C</v>
      </c>
      <c r="U26">
        <f ca="1"/>
        <v>2.4E-2</v>
      </c>
      <c r="V26" s="7">
        <f ca="1"/>
        <v>90</v>
      </c>
      <c r="X26" t="str">
        <f ca="1"/>
        <v>C</v>
      </c>
    </row>
    <row r="27" spans="1:29" x14ac:dyDescent="0.25">
      <c r="A27">
        <f ca="1"/>
        <v>12</v>
      </c>
      <c r="B27" t="str">
        <f ca="1"/>
        <v>R-17</v>
      </c>
      <c r="C27" s="3" t="str">
        <f ca="1"/>
        <v>R-17</v>
      </c>
      <c r="D27">
        <f ca="1"/>
        <v>0</v>
      </c>
      <c r="E27">
        <f ca="1"/>
        <v>337.30044555664</v>
      </c>
      <c r="F27">
        <f ca="1"/>
        <v>337.15353393554602</v>
      </c>
      <c r="G27">
        <f ca="1"/>
        <v>2</v>
      </c>
      <c r="H27" t="str">
        <f ca="1"/>
        <v>MultiLineString ((692464.0743074647616595 7573334.20463777799159288, 692436.02557301614433527 7573348.69338802248239517))</v>
      </c>
      <c r="I27">
        <f ca="1"/>
        <v>1.5</v>
      </c>
      <c r="J27">
        <f ca="1"/>
        <v>1.5</v>
      </c>
      <c r="K27">
        <f ca="1"/>
        <v>0</v>
      </c>
      <c r="L27">
        <f ca="1"/>
        <v>692464.07430746395</v>
      </c>
      <c r="M27">
        <f ca="1"/>
        <v>7573334.2046377696</v>
      </c>
      <c r="N27">
        <f ca="1"/>
        <v>337.15353393554602</v>
      </c>
      <c r="O27">
        <f ca="1"/>
        <v>31.569849349324194</v>
      </c>
      <c r="P27">
        <f ca="1"/>
        <v>31.569849349324194</v>
      </c>
      <c r="Q27">
        <f ca="1"/>
        <v>28.048734447918832</v>
      </c>
      <c r="R27">
        <f ca="1"/>
        <v>-14.488750250078738</v>
      </c>
      <c r="S27">
        <f ca="1"/>
        <v>-0.14691162109397737</v>
      </c>
      <c r="T27" t="str">
        <f ca="1"/>
        <v>C</v>
      </c>
      <c r="U27">
        <f ca="1"/>
        <v>2.4E-2</v>
      </c>
      <c r="V27" s="7">
        <f ca="1"/>
        <v>90</v>
      </c>
      <c r="X27" t="str">
        <f ca="1"/>
        <v>C</v>
      </c>
    </row>
    <row r="28" spans="1:29" x14ac:dyDescent="0.25">
      <c r="A28">
        <f ca="1"/>
        <v>13</v>
      </c>
      <c r="B28" t="str">
        <f ca="1"/>
        <v>R-17b</v>
      </c>
      <c r="C28" s="3" t="str">
        <f ca="1"/>
        <v>R-17b</v>
      </c>
      <c r="D28">
        <f ca="1"/>
        <v>1</v>
      </c>
      <c r="E28">
        <f ca="1"/>
        <v>337.62054443359301</v>
      </c>
      <c r="F28">
        <f ca="1"/>
        <v>336.73544311523398</v>
      </c>
      <c r="G28">
        <f ca="1"/>
        <v>1</v>
      </c>
      <c r="H28" t="str">
        <f ca="1"/>
        <v>MultiLineString ((692507.26192838733550161 7573519.77209283597767353, 692464.7244436937617138 7573513.27073054667562246))</v>
      </c>
      <c r="I28">
        <f ca="1"/>
        <v>0.9</v>
      </c>
      <c r="J28">
        <f ca="1"/>
        <v>0.9</v>
      </c>
      <c r="K28">
        <f ca="1"/>
        <v>0</v>
      </c>
      <c r="L28">
        <f ca="1"/>
        <v>692464.72444369295</v>
      </c>
      <c r="M28">
        <f ca="1"/>
        <v>7573513.2707305402</v>
      </c>
      <c r="N28">
        <f ca="1"/>
        <v>337.62054443359301</v>
      </c>
      <c r="O28">
        <f ca="1"/>
        <v>43.031445661568341</v>
      </c>
      <c r="P28">
        <f ca="1"/>
        <v>43.031445661568341</v>
      </c>
      <c r="Q28">
        <f ca="1"/>
        <v>42.537484694039449</v>
      </c>
      <c r="R28">
        <f ca="1"/>
        <v>6.5013622902333736</v>
      </c>
      <c r="S28">
        <f ca="1"/>
        <v>-0.88510131835903394</v>
      </c>
      <c r="T28" t="str">
        <f ca="1"/>
        <v>C</v>
      </c>
      <c r="U28">
        <f ca="1"/>
        <v>2.4E-2</v>
      </c>
      <c r="V28" s="7">
        <f ca="1"/>
        <v>90</v>
      </c>
      <c r="X28" t="str">
        <f ca="1"/>
        <v>C</v>
      </c>
    </row>
    <row r="29" spans="1:29" x14ac:dyDescent="0.25">
      <c r="A29">
        <f ca="1"/>
        <v>13</v>
      </c>
      <c r="B29" t="str">
        <f ca="1"/>
        <v>R-17b</v>
      </c>
      <c r="C29" s="3" t="str">
        <f ca="1"/>
        <v>R-17b</v>
      </c>
      <c r="D29">
        <f ca="1"/>
        <v>0</v>
      </c>
      <c r="E29">
        <f ca="1"/>
        <v>337.62054443359301</v>
      </c>
      <c r="F29">
        <f ca="1"/>
        <v>336.73544311523398</v>
      </c>
      <c r="G29">
        <f ca="1"/>
        <v>1</v>
      </c>
      <c r="H29" t="str">
        <f ca="1"/>
        <v>MultiLineString ((692507.26192838733550161 7573519.77209283597767353, 692464.7244436937617138 7573513.27073054667562246))</v>
      </c>
      <c r="I29">
        <f ca="1"/>
        <v>0.9</v>
      </c>
      <c r="J29">
        <f ca="1"/>
        <v>0.9</v>
      </c>
      <c r="K29">
        <f ca="1"/>
        <v>0</v>
      </c>
      <c r="L29">
        <f ca="1"/>
        <v>692507.26192838699</v>
      </c>
      <c r="M29">
        <f ca="1"/>
        <v>7573519.7720928304</v>
      </c>
      <c r="N29">
        <f ca="1"/>
        <v>336.73544311523398</v>
      </c>
      <c r="O29">
        <f ca="1"/>
        <v>43.031445661568341</v>
      </c>
      <c r="P29">
        <f ca="1"/>
        <v>43.031445661568341</v>
      </c>
      <c r="Q29">
        <f ca="1"/>
        <v>42.537484694039449</v>
      </c>
      <c r="R29">
        <f ca="1"/>
        <v>6.5013622902333736</v>
      </c>
      <c r="S29">
        <f ca="1"/>
        <v>-0.88510131835903394</v>
      </c>
      <c r="T29" t="str">
        <f ca="1"/>
        <v>C</v>
      </c>
      <c r="U29">
        <f ca="1"/>
        <v>2.4E-2</v>
      </c>
      <c r="V29" s="7">
        <f ca="1"/>
        <v>90</v>
      </c>
      <c r="X29" t="str">
        <f ca="1"/>
        <v>C</v>
      </c>
    </row>
    <row r="30" spans="1:29" x14ac:dyDescent="0.25">
      <c r="A30">
        <f ca="1"/>
        <v>14</v>
      </c>
      <c r="B30" t="str">
        <f ca="1"/>
        <v>R-18</v>
      </c>
      <c r="C30" s="3" t="str">
        <f ca="1"/>
        <v>R-18</v>
      </c>
      <c r="D30">
        <f ca="1"/>
        <v>1</v>
      </c>
      <c r="E30">
        <f ca="1"/>
        <v>326.11297607421801</v>
      </c>
      <c r="F30">
        <f ca="1"/>
        <v>326.04397583007801</v>
      </c>
      <c r="G30">
        <f ca="1"/>
        <v>5</v>
      </c>
      <c r="H30" t="str">
        <f ca="1"/>
        <v>MultiLineString ((693238.80200534139294177 7574681.5327999098226428, 693222.05678410606924444 7574705.88948534335941076))</v>
      </c>
      <c r="I30">
        <f ca="1"/>
        <v>1.2</v>
      </c>
      <c r="J30">
        <f ca="1"/>
        <v>1.2</v>
      </c>
      <c r="K30">
        <f ca="1"/>
        <v>0</v>
      </c>
      <c r="L30">
        <f ca="1"/>
        <v>693222.05678410595</v>
      </c>
      <c r="M30">
        <f ca="1"/>
        <v>7574705.8894853396</v>
      </c>
      <c r="N30">
        <f ca="1"/>
        <v>326.11297607421801</v>
      </c>
      <c r="O30">
        <f ca="1"/>
        <v>29.557580412442007</v>
      </c>
      <c r="P30">
        <f ca="1"/>
        <v>29.557580412442007</v>
      </c>
      <c r="Q30">
        <f ca="1"/>
        <v>16.745221235090867</v>
      </c>
      <c r="R30">
        <f ca="1"/>
        <v>-24.356685440056026</v>
      </c>
      <c r="S30">
        <f ca="1"/>
        <v>-6.9000244139999722E-2</v>
      </c>
      <c r="T30" t="str">
        <f ca="1"/>
        <v>C</v>
      </c>
      <c r="U30">
        <f ca="1"/>
        <v>2.4E-2</v>
      </c>
      <c r="V30" s="7">
        <f ca="1"/>
        <v>90</v>
      </c>
      <c r="X30" t="str">
        <f ca="1"/>
        <v>C</v>
      </c>
    </row>
    <row r="31" spans="1:29" x14ac:dyDescent="0.25">
      <c r="A31">
        <f ca="1"/>
        <v>14</v>
      </c>
      <c r="B31" t="str">
        <f ca="1"/>
        <v>R-18</v>
      </c>
      <c r="C31" s="3" t="str">
        <f ca="1"/>
        <v>R-18</v>
      </c>
      <c r="D31">
        <f ca="1"/>
        <v>0</v>
      </c>
      <c r="E31">
        <f ca="1"/>
        <v>326.11297607421801</v>
      </c>
      <c r="F31">
        <f ca="1"/>
        <v>326.04397583007801</v>
      </c>
      <c r="G31">
        <f ca="1"/>
        <v>5</v>
      </c>
      <c r="H31" t="str">
        <f ca="1"/>
        <v>MultiLineString ((693238.80200534139294177 7574681.5327999098226428, 693222.05678410606924444 7574705.88948534335941076))</v>
      </c>
      <c r="I31">
        <f ca="1"/>
        <v>1.2</v>
      </c>
      <c r="J31">
        <f ca="1"/>
        <v>1.2</v>
      </c>
      <c r="K31">
        <f ca="1"/>
        <v>0</v>
      </c>
      <c r="L31">
        <f ca="1"/>
        <v>693238.80200534104</v>
      </c>
      <c r="M31">
        <f ca="1"/>
        <v>7574681.5327998996</v>
      </c>
      <c r="N31">
        <f ca="1"/>
        <v>326.04397583007801</v>
      </c>
      <c r="O31">
        <f ca="1"/>
        <v>29.557580412442007</v>
      </c>
      <c r="P31">
        <f ca="1"/>
        <v>29.557580412442007</v>
      </c>
      <c r="Q31">
        <f ca="1"/>
        <v>16.745221235090867</v>
      </c>
      <c r="R31">
        <f ca="1"/>
        <v>-24.356685440056026</v>
      </c>
      <c r="S31">
        <f ca="1"/>
        <v>-6.9000244139999722E-2</v>
      </c>
      <c r="T31" t="str">
        <f ca="1"/>
        <v>C</v>
      </c>
      <c r="U31">
        <f ca="1"/>
        <v>2.4E-2</v>
      </c>
      <c r="V31" s="7">
        <f ca="1"/>
        <v>90</v>
      </c>
      <c r="X31" t="str">
        <f ca="1"/>
        <v>C</v>
      </c>
    </row>
    <row r="32" spans="1:29" x14ac:dyDescent="0.25">
      <c r="A32">
        <f ca="1"/>
        <v>15</v>
      </c>
      <c r="B32" t="str">
        <f ca="1"/>
        <v>R-18b</v>
      </c>
      <c r="C32" s="3" t="str">
        <f ca="1"/>
        <v>R-18b</v>
      </c>
      <c r="D32">
        <f ca="1"/>
        <v>1</v>
      </c>
      <c r="E32">
        <f ca="1"/>
        <v>328.62905883789</v>
      </c>
      <c r="F32">
        <f ca="1"/>
        <v>328.225982666015</v>
      </c>
      <c r="G32">
        <f ca="1"/>
        <v>1</v>
      </c>
      <c r="H32" t="str">
        <f ca="1"/>
        <v>MultiLineString ((692940.16620135749690235 7574340.58407421596348286, 692998.12120233732275665 7574357.67336937598884106))</v>
      </c>
      <c r="I32">
        <f ca="1"/>
        <v>1.2</v>
      </c>
      <c r="J32">
        <f ca="1"/>
        <v>1.2</v>
      </c>
      <c r="K32">
        <f ca="1"/>
        <v>0</v>
      </c>
      <c r="L32">
        <f ca="1"/>
        <v>692998.12120233697</v>
      </c>
      <c r="M32">
        <f ca="1"/>
        <v>7574357.6733693704</v>
      </c>
      <c r="N32">
        <f ca="1"/>
        <v>328.62905883789</v>
      </c>
      <c r="O32">
        <f ca="1"/>
        <v>60.422066727740912</v>
      </c>
      <c r="P32">
        <f ca="1"/>
        <v>60.422066727740912</v>
      </c>
      <c r="Q32">
        <f ca="1"/>
        <v>-57.95500097994227</v>
      </c>
      <c r="R32">
        <f ca="1"/>
        <v>-17.089295160025358</v>
      </c>
      <c r="S32">
        <f ca="1"/>
        <v>-0.403076171875</v>
      </c>
      <c r="T32" t="str">
        <f ca="1"/>
        <v>C</v>
      </c>
      <c r="U32">
        <f ca="1"/>
        <v>2.4E-2</v>
      </c>
      <c r="V32" s="7">
        <f ca="1"/>
        <v>90</v>
      </c>
      <c r="X32" t="str">
        <f ca="1"/>
        <v>C</v>
      </c>
    </row>
    <row r="33" spans="1:24" x14ac:dyDescent="0.25">
      <c r="A33">
        <f ca="1"/>
        <v>15</v>
      </c>
      <c r="B33" t="str">
        <f ca="1"/>
        <v>R-18b</v>
      </c>
      <c r="C33" s="3" t="str">
        <f ca="1"/>
        <v>R-18b</v>
      </c>
      <c r="D33">
        <f ca="1"/>
        <v>0</v>
      </c>
      <c r="E33">
        <f ca="1"/>
        <v>328.62905883789</v>
      </c>
      <c r="F33">
        <f ca="1"/>
        <v>328.225982666015</v>
      </c>
      <c r="G33">
        <f ca="1"/>
        <v>1</v>
      </c>
      <c r="H33" t="str">
        <f ca="1"/>
        <v>MultiLineString ((692940.16620135749690235 7574340.58407421596348286, 692998.12120233732275665 7574357.67336937598884106))</v>
      </c>
      <c r="I33">
        <f ca="1"/>
        <v>1.2</v>
      </c>
      <c r="J33">
        <f ca="1"/>
        <v>1.2</v>
      </c>
      <c r="K33">
        <f ca="1"/>
        <v>0</v>
      </c>
      <c r="L33">
        <f ca="1"/>
        <v>692940.16620135703</v>
      </c>
      <c r="M33">
        <f ca="1"/>
        <v>7574340.5840742104</v>
      </c>
      <c r="N33">
        <f ca="1"/>
        <v>328.225982666015</v>
      </c>
      <c r="O33">
        <f ca="1"/>
        <v>60.422066727740912</v>
      </c>
      <c r="P33">
        <f ca="1"/>
        <v>60.422066727740912</v>
      </c>
      <c r="Q33">
        <f ca="1"/>
        <v>-57.95500097994227</v>
      </c>
      <c r="R33">
        <f ca="1"/>
        <v>-17.089295160025358</v>
      </c>
      <c r="S33">
        <f ca="1"/>
        <v>-0.403076171875</v>
      </c>
      <c r="T33" t="str">
        <f ca="1"/>
        <v>C</v>
      </c>
      <c r="U33">
        <f ca="1"/>
        <v>2.4E-2</v>
      </c>
      <c r="V33" s="7">
        <f ca="1"/>
        <v>90</v>
      </c>
      <c r="X33" t="str">
        <f ca="1"/>
        <v>C</v>
      </c>
    </row>
    <row r="34" spans="1:24" x14ac:dyDescent="0.25">
      <c r="A34">
        <f ca="1"/>
        <v>16</v>
      </c>
      <c r="B34" t="str">
        <f ca="1"/>
        <v>R-19</v>
      </c>
      <c r="C34" s="3" t="str">
        <f ca="1"/>
        <v>R-19</v>
      </c>
      <c r="D34">
        <f ca="1"/>
        <v>1</v>
      </c>
      <c r="E34">
        <f ca="1"/>
        <v>326.90853881835898</v>
      </c>
      <c r="F34">
        <f ca="1"/>
        <v>326.70608520507801</v>
      </c>
      <c r="G34">
        <f ca="1"/>
        <v>4</v>
      </c>
      <c r="H34" t="str">
        <f ca="1"/>
        <v>MultiLineString ((693376.96487060177605599 7574871.00236042961478233, 693362.01173733605537564 7574889.67055786214768887))</v>
      </c>
      <c r="I34">
        <f ca="1"/>
        <v>0.9</v>
      </c>
      <c r="J34">
        <f ca="1"/>
        <v>0.9</v>
      </c>
      <c r="K34">
        <f ca="1"/>
        <v>0</v>
      </c>
      <c r="L34">
        <f ca="1"/>
        <v>693362.01173733606</v>
      </c>
      <c r="M34">
        <f ca="1"/>
        <v>7574889.6705578603</v>
      </c>
      <c r="N34">
        <f ca="1"/>
        <v>326.90853881835898</v>
      </c>
      <c r="O34">
        <f ca="1"/>
        <v>23.918565803497451</v>
      </c>
      <c r="P34">
        <f ca="1"/>
        <v>23.918565803497451</v>
      </c>
      <c r="Q34">
        <f ca="1"/>
        <v>14.953133264905773</v>
      </c>
      <c r="R34">
        <f ca="1"/>
        <v>-18.668197439983487</v>
      </c>
      <c r="S34">
        <f ca="1"/>
        <v>-0.20245361328096578</v>
      </c>
      <c r="T34" t="str">
        <f ca="1"/>
        <v>C</v>
      </c>
      <c r="U34">
        <f ca="1"/>
        <v>2.4E-2</v>
      </c>
      <c r="V34" s="7">
        <f ca="1"/>
        <v>90</v>
      </c>
      <c r="X34" t="str">
        <f ca="1"/>
        <v>C</v>
      </c>
    </row>
    <row r="35" spans="1:24" x14ac:dyDescent="0.25">
      <c r="A35">
        <f ca="1"/>
        <v>16</v>
      </c>
      <c r="B35" t="str">
        <f ca="1"/>
        <v>R-19</v>
      </c>
      <c r="C35" s="3" t="str">
        <f ca="1"/>
        <v>R-19</v>
      </c>
      <c r="D35">
        <f ca="1"/>
        <v>0</v>
      </c>
      <c r="E35">
        <f ca="1"/>
        <v>326.90853881835898</v>
      </c>
      <c r="F35">
        <f ca="1"/>
        <v>326.70608520507801</v>
      </c>
      <c r="G35">
        <f ca="1"/>
        <v>4</v>
      </c>
      <c r="H35" t="str">
        <f ca="1"/>
        <v>MultiLineString ((693376.96487060177605599 7574871.00236042961478233, 693362.01173733605537564 7574889.67055786214768887))</v>
      </c>
      <c r="I35">
        <f ca="1"/>
        <v>0.9</v>
      </c>
      <c r="J35">
        <f ca="1"/>
        <v>0.9</v>
      </c>
      <c r="K35">
        <f ca="1"/>
        <v>0</v>
      </c>
      <c r="L35">
        <f ca="1"/>
        <v>693376.96487060096</v>
      </c>
      <c r="M35">
        <f ca="1"/>
        <v>7574871.0023604203</v>
      </c>
      <c r="N35">
        <f ca="1"/>
        <v>326.70608520507801</v>
      </c>
      <c r="O35">
        <f ca="1"/>
        <v>23.918565803497451</v>
      </c>
      <c r="P35">
        <f ca="1"/>
        <v>23.918565803497451</v>
      </c>
      <c r="Q35">
        <f ca="1"/>
        <v>14.953133264905773</v>
      </c>
      <c r="R35">
        <f ca="1"/>
        <v>-18.668197439983487</v>
      </c>
      <c r="S35">
        <f ca="1"/>
        <v>-0.20245361328096578</v>
      </c>
      <c r="T35" t="str">
        <f ca="1"/>
        <v>C</v>
      </c>
      <c r="U35">
        <f ca="1"/>
        <v>2.4E-2</v>
      </c>
      <c r="V35" s="7">
        <f ca="1"/>
        <v>90</v>
      </c>
      <c r="X35" t="str">
        <f ca="1"/>
        <v>C</v>
      </c>
    </row>
    <row r="36" spans="1:24" x14ac:dyDescent="0.25">
      <c r="A36">
        <f ca="1"/>
        <v>17</v>
      </c>
      <c r="B36" t="str">
        <f ca="1"/>
        <v>R-2</v>
      </c>
      <c r="C36" s="3" t="str">
        <f ca="1"/>
        <v>R-2</v>
      </c>
      <c r="D36">
        <f ca="1"/>
        <v>1</v>
      </c>
      <c r="E36">
        <f ca="1"/>
        <v>381.20260620117102</v>
      </c>
      <c r="F36">
        <f ca="1"/>
        <v>379.03842163085898</v>
      </c>
      <c r="G36">
        <f ca="1"/>
        <v>1</v>
      </c>
      <c r="H36" t="str">
        <f ca="1"/>
        <v>MultiLineString ((687647.90818443091120571 7566198.13171269930899143, 687639.36691419442649931 7566249.71658932324498892))</v>
      </c>
      <c r="I36">
        <f ca="1"/>
        <v>1.5</v>
      </c>
      <c r="J36">
        <f ca="1"/>
        <v>1.5</v>
      </c>
      <c r="K36">
        <f ca="1"/>
        <v>0</v>
      </c>
      <c r="L36">
        <f ca="1"/>
        <v>687639.36691419396</v>
      </c>
      <c r="M36">
        <f ca="1"/>
        <v>7566249.7165893205</v>
      </c>
      <c r="N36">
        <f ca="1"/>
        <v>381.20260620117102</v>
      </c>
      <c r="O36">
        <f ca="1"/>
        <v>52.287214443150383</v>
      </c>
      <c r="P36">
        <f ca="1"/>
        <v>52.287214443150383</v>
      </c>
      <c r="Q36">
        <f ca="1"/>
        <v>8.5412702360190451</v>
      </c>
      <c r="R36">
        <f ca="1"/>
        <v>-51.584876630455256</v>
      </c>
      <c r="S36">
        <f ca="1"/>
        <v>-2.1641845703120453</v>
      </c>
      <c r="T36" t="str">
        <f ca="1"/>
        <v>C</v>
      </c>
      <c r="U36">
        <f ca="1"/>
        <v>2.4E-2</v>
      </c>
      <c r="V36" s="7">
        <f ca="1"/>
        <v>90</v>
      </c>
      <c r="X36" t="str">
        <f ca="1"/>
        <v>C</v>
      </c>
    </row>
    <row r="37" spans="1:24" x14ac:dyDescent="0.25">
      <c r="A37">
        <f ca="1"/>
        <v>17</v>
      </c>
      <c r="B37" t="str">
        <f ca="1"/>
        <v>R-2</v>
      </c>
      <c r="C37" s="3" t="str">
        <f ca="1"/>
        <v>R-2</v>
      </c>
      <c r="D37">
        <f ca="1"/>
        <v>0</v>
      </c>
      <c r="E37">
        <f ca="1"/>
        <v>381.20260620117102</v>
      </c>
      <c r="F37">
        <f ca="1"/>
        <v>379.03842163085898</v>
      </c>
      <c r="G37">
        <f ca="1"/>
        <v>1</v>
      </c>
      <c r="H37" t="str">
        <f ca="1"/>
        <v>MultiLineString ((687647.90818443091120571 7566198.13171269930899143, 687639.36691419442649931 7566249.71658932324498892))</v>
      </c>
      <c r="I37">
        <f ca="1"/>
        <v>1.5</v>
      </c>
      <c r="J37">
        <f ca="1"/>
        <v>1.5</v>
      </c>
      <c r="K37">
        <f ca="1"/>
        <v>0</v>
      </c>
      <c r="L37">
        <f ca="1"/>
        <v>687647.90818442998</v>
      </c>
      <c r="M37">
        <f ca="1"/>
        <v>7566198.13171269</v>
      </c>
      <c r="N37">
        <f ca="1"/>
        <v>379.03842163085898</v>
      </c>
      <c r="O37">
        <f ca="1"/>
        <v>52.287214443150383</v>
      </c>
      <c r="P37">
        <f ca="1"/>
        <v>52.287214443150383</v>
      </c>
      <c r="Q37">
        <f ca="1"/>
        <v>8.5412702360190451</v>
      </c>
      <c r="R37">
        <f ca="1"/>
        <v>-51.584876630455256</v>
      </c>
      <c r="S37">
        <f ca="1"/>
        <v>-2.1641845703120453</v>
      </c>
      <c r="T37" t="str">
        <f ca="1"/>
        <v>C</v>
      </c>
      <c r="U37">
        <f ca="1"/>
        <v>2.4E-2</v>
      </c>
      <c r="V37" s="7">
        <f ca="1"/>
        <v>90</v>
      </c>
      <c r="X37" t="str">
        <f ca="1"/>
        <v>C</v>
      </c>
    </row>
    <row r="38" spans="1:24" x14ac:dyDescent="0.25">
      <c r="A38">
        <f ca="1"/>
        <v>18</v>
      </c>
      <c r="B38" t="str">
        <f ca="1"/>
        <v>R-20</v>
      </c>
      <c r="C38" s="3" t="str">
        <f ca="1"/>
        <v>R-20</v>
      </c>
      <c r="D38">
        <f ca="1"/>
        <v>1</v>
      </c>
      <c r="E38">
        <f ca="1"/>
        <v>315.327</v>
      </c>
      <c r="F38">
        <f ca="1"/>
        <v>315.01</v>
      </c>
      <c r="G38">
        <f ca="1"/>
        <v>12</v>
      </c>
      <c r="H38" t="str">
        <f ca="1"/>
        <v>MultiLineString ((694752.0485145403072238 7576884.1145584462210536, 694747.08053479238878936 7576921.1605200907215476))</v>
      </c>
      <c r="I38">
        <f ca="1"/>
        <v>1.5</v>
      </c>
      <c r="J38">
        <f ca="1"/>
        <v>1.5</v>
      </c>
      <c r="K38">
        <f ca="1"/>
        <v>0</v>
      </c>
      <c r="L38">
        <f ca="1"/>
        <v>694747.08053479204</v>
      </c>
      <c r="M38">
        <f ca="1"/>
        <v>7576921.1605200898</v>
      </c>
      <c r="N38">
        <f ca="1"/>
        <v>315.327</v>
      </c>
      <c r="O38">
        <f ca="1"/>
        <v>37.377588169323474</v>
      </c>
      <c r="P38">
        <f ca="1"/>
        <v>37.377588169323474</v>
      </c>
      <c r="Q38">
        <f ca="1"/>
        <v>4.9679797479184344</v>
      </c>
      <c r="R38">
        <f ca="1"/>
        <v>-37.045961650088429</v>
      </c>
      <c r="S38">
        <f ca="1"/>
        <v>-0.31700000000000728</v>
      </c>
      <c r="T38" t="str">
        <f ca="1"/>
        <v>C</v>
      </c>
      <c r="U38">
        <f ca="1"/>
        <v>2.4E-2</v>
      </c>
      <c r="V38" s="7">
        <f ca="1"/>
        <v>90</v>
      </c>
      <c r="X38" t="str">
        <f ca="1"/>
        <v>C</v>
      </c>
    </row>
    <row r="39" spans="1:24" x14ac:dyDescent="0.25">
      <c r="A39">
        <f ca="1"/>
        <v>18</v>
      </c>
      <c r="B39" t="str">
        <f ca="1"/>
        <v>R-20</v>
      </c>
      <c r="C39" s="3" t="str">
        <f ca="1"/>
        <v>R-20</v>
      </c>
      <c r="D39">
        <f ca="1"/>
        <v>0</v>
      </c>
      <c r="E39">
        <f ca="1"/>
        <v>315.327</v>
      </c>
      <c r="F39">
        <f ca="1"/>
        <v>315.01</v>
      </c>
      <c r="G39">
        <f ca="1"/>
        <v>12</v>
      </c>
      <c r="H39" t="str">
        <f ca="1"/>
        <v>MultiLineString ((694752.0485145403072238 7576884.1145584462210536, 694747.08053479238878936 7576921.1605200907215476))</v>
      </c>
      <c r="I39">
        <f ca="1"/>
        <v>1.5</v>
      </c>
      <c r="J39">
        <f ca="1"/>
        <v>1.5</v>
      </c>
      <c r="K39">
        <f ca="1"/>
        <v>0</v>
      </c>
      <c r="L39">
        <f ca="1"/>
        <v>694752.04851453996</v>
      </c>
      <c r="M39">
        <f ca="1"/>
        <v>7576884.1145584397</v>
      </c>
      <c r="N39">
        <f ca="1"/>
        <v>315.01</v>
      </c>
      <c r="O39">
        <f ca="1"/>
        <v>37.377588169323474</v>
      </c>
      <c r="P39">
        <f ca="1"/>
        <v>37.377588169323474</v>
      </c>
      <c r="Q39">
        <f ca="1"/>
        <v>4.9679797479184344</v>
      </c>
      <c r="R39">
        <f ca="1"/>
        <v>-37.045961650088429</v>
      </c>
      <c r="S39">
        <f ca="1"/>
        <v>-0.31700000000000728</v>
      </c>
      <c r="T39" t="str">
        <f ca="1"/>
        <v>C</v>
      </c>
      <c r="U39">
        <f ca="1"/>
        <v>2.4E-2</v>
      </c>
      <c r="V39" s="7">
        <f ca="1"/>
        <v>90</v>
      </c>
      <c r="X39" t="str">
        <f ca="1"/>
        <v>C</v>
      </c>
    </row>
    <row r="40" spans="1:24" x14ac:dyDescent="0.25">
      <c r="A40">
        <f ca="1"/>
        <v>19</v>
      </c>
      <c r="B40" t="str">
        <f ca="1"/>
        <v>R-21</v>
      </c>
      <c r="C40" s="3" t="str">
        <f ca="1"/>
        <v>R-21</v>
      </c>
      <c r="D40">
        <f ca="1"/>
        <v>1</v>
      </c>
      <c r="E40">
        <f ca="1"/>
        <v>316.81463623046801</v>
      </c>
      <c r="F40">
        <f ca="1"/>
        <v>316.600006103515</v>
      </c>
      <c r="G40">
        <f ca="1"/>
        <v>4</v>
      </c>
      <c r="H40" t="str">
        <f ca="1"/>
        <v>MultiLineString ((695655.97098285146057606 7577759.65050221607089043, 695630.15128690202254802 7577795.31511820387095213))</v>
      </c>
      <c r="I40">
        <f ca="1"/>
        <v>1.5</v>
      </c>
      <c r="J40">
        <f ca="1"/>
        <v>1.5</v>
      </c>
      <c r="K40">
        <f ca="1"/>
        <v>0</v>
      </c>
      <c r="L40">
        <f ca="1"/>
        <v>695630.15128690202</v>
      </c>
      <c r="M40">
        <f ca="1"/>
        <v>7577795.3151182001</v>
      </c>
      <c r="N40">
        <f ca="1"/>
        <v>316.81463623046801</v>
      </c>
      <c r="O40">
        <f ca="1"/>
        <v>44.029780065927149</v>
      </c>
      <c r="P40">
        <f ca="1"/>
        <v>44.029780065927149</v>
      </c>
      <c r="Q40">
        <f ca="1"/>
        <v>25.819695948972367</v>
      </c>
      <c r="R40">
        <f ca="1"/>
        <v>-35.664615990594029</v>
      </c>
      <c r="S40">
        <f ca="1"/>
        <v>-0.21463012695301131</v>
      </c>
      <c r="T40" t="str">
        <f ca="1"/>
        <v>C</v>
      </c>
      <c r="U40">
        <f ca="1"/>
        <v>2.4E-2</v>
      </c>
      <c r="V40" s="7">
        <f ca="1"/>
        <v>90</v>
      </c>
      <c r="X40" t="str">
        <f ca="1"/>
        <v>C</v>
      </c>
    </row>
    <row r="41" spans="1:24" x14ac:dyDescent="0.25">
      <c r="A41">
        <f ca="1"/>
        <v>19</v>
      </c>
      <c r="B41" t="str">
        <f ca="1"/>
        <v>R-21</v>
      </c>
      <c r="C41" s="3" t="str">
        <f ca="1"/>
        <v>R-21</v>
      </c>
      <c r="D41">
        <f ca="1"/>
        <v>0</v>
      </c>
      <c r="E41">
        <f ca="1"/>
        <v>316.81463623046801</v>
      </c>
      <c r="F41">
        <f ca="1"/>
        <v>316.600006103515</v>
      </c>
      <c r="G41">
        <f ca="1"/>
        <v>4</v>
      </c>
      <c r="H41" t="str">
        <f ca="1"/>
        <v>MultiLineString ((695655.97098285146057606 7577759.65050221607089043, 695630.15128690202254802 7577795.31511820387095213))</v>
      </c>
      <c r="I41">
        <f ca="1"/>
        <v>1.5</v>
      </c>
      <c r="J41">
        <f ca="1"/>
        <v>1.5</v>
      </c>
      <c r="K41">
        <f ca="1"/>
        <v>0</v>
      </c>
      <c r="L41">
        <f ca="1"/>
        <v>695655.97098285099</v>
      </c>
      <c r="M41">
        <f ca="1"/>
        <v>7577759.6505022096</v>
      </c>
      <c r="N41">
        <f ca="1"/>
        <v>316.600006103515</v>
      </c>
      <c r="O41">
        <f ca="1"/>
        <v>44.029780065927149</v>
      </c>
      <c r="P41">
        <f ca="1"/>
        <v>44.029780065927149</v>
      </c>
      <c r="Q41">
        <f ca="1"/>
        <v>25.819695948972367</v>
      </c>
      <c r="R41">
        <f ca="1"/>
        <v>-35.664615990594029</v>
      </c>
      <c r="S41">
        <f ca="1"/>
        <v>-0.21463012695301131</v>
      </c>
      <c r="T41" t="str">
        <f ca="1"/>
        <v>C</v>
      </c>
      <c r="U41">
        <f ca="1"/>
        <v>2.4E-2</v>
      </c>
      <c r="V41" s="7">
        <f ca="1"/>
        <v>90</v>
      </c>
      <c r="X41" t="str">
        <f ca="1"/>
        <v>C</v>
      </c>
    </row>
    <row r="42" spans="1:24" x14ac:dyDescent="0.25">
      <c r="A42">
        <f ca="1"/>
        <v>20</v>
      </c>
      <c r="B42" t="str">
        <f ca="1"/>
        <v>R-22</v>
      </c>
      <c r="C42" s="3" t="str">
        <f ca="1"/>
        <v>R-22</v>
      </c>
      <c r="D42">
        <f ca="1"/>
        <v>1</v>
      </c>
      <c r="E42">
        <f ca="1"/>
        <v>322.864654541015</v>
      </c>
      <c r="F42">
        <f ca="1"/>
        <v>322.106842041015</v>
      </c>
      <c r="G42">
        <f ca="1"/>
        <v>2</v>
      </c>
      <c r="H42" t="str">
        <f ca="1"/>
        <v>MultiLineString ((696091.00499661697540432 7577899.89417445752769709, 696089.80277840339113027 7577931.24743920471519232))</v>
      </c>
      <c r="I42">
        <f ca="1"/>
        <v>1.2</v>
      </c>
      <c r="J42">
        <f ca="1"/>
        <v>1.2</v>
      </c>
      <c r="K42">
        <f ca="1"/>
        <v>0</v>
      </c>
      <c r="L42">
        <f ca="1"/>
        <v>696089.80277840304</v>
      </c>
      <c r="M42">
        <f ca="1"/>
        <v>7577931.2474392001</v>
      </c>
      <c r="N42">
        <f ca="1"/>
        <v>322.864654541015</v>
      </c>
      <c r="O42">
        <f ca="1"/>
        <v>31.37630537705331</v>
      </c>
      <c r="P42">
        <f ca="1"/>
        <v>31.37630537705331</v>
      </c>
      <c r="Q42">
        <f ca="1"/>
        <v>1.2022182130021974</v>
      </c>
      <c r="R42">
        <f ca="1"/>
        <v>-31.353264749981463</v>
      </c>
      <c r="S42">
        <f ca="1"/>
        <v>-0.7578125</v>
      </c>
      <c r="T42" t="str">
        <f ca="1"/>
        <v>C</v>
      </c>
      <c r="U42">
        <f ca="1"/>
        <v>2.4E-2</v>
      </c>
      <c r="V42" s="7">
        <f ca="1"/>
        <v>90</v>
      </c>
      <c r="X42" t="str">
        <f ca="1"/>
        <v>C</v>
      </c>
    </row>
    <row r="43" spans="1:24" x14ac:dyDescent="0.25">
      <c r="A43">
        <f ca="1"/>
        <v>20</v>
      </c>
      <c r="B43" t="str">
        <f ca="1"/>
        <v>R-22</v>
      </c>
      <c r="C43" s="3" t="str">
        <f ca="1"/>
        <v>R-22</v>
      </c>
      <c r="D43">
        <f ca="1"/>
        <v>0</v>
      </c>
      <c r="E43">
        <f ca="1"/>
        <v>322.864654541015</v>
      </c>
      <c r="F43">
        <f ca="1"/>
        <v>322.106842041015</v>
      </c>
      <c r="G43">
        <f ca="1"/>
        <v>2</v>
      </c>
      <c r="H43" t="str">
        <f ca="1"/>
        <v>MultiLineString ((696091.00499661697540432 7577899.89417445752769709, 696089.80277840339113027 7577931.24743920471519232))</v>
      </c>
      <c r="I43">
        <f ca="1"/>
        <v>1.2</v>
      </c>
      <c r="J43">
        <f ca="1"/>
        <v>1.2</v>
      </c>
      <c r="K43">
        <f ca="1"/>
        <v>0</v>
      </c>
      <c r="L43">
        <f ca="1"/>
        <v>696091.00499661604</v>
      </c>
      <c r="M43">
        <f ca="1"/>
        <v>7577899.8941744501</v>
      </c>
      <c r="N43">
        <f ca="1"/>
        <v>322.106842041015</v>
      </c>
      <c r="O43">
        <f ca="1"/>
        <v>31.37630537705331</v>
      </c>
      <c r="P43">
        <f ca="1"/>
        <v>31.37630537705331</v>
      </c>
      <c r="Q43">
        <f ca="1"/>
        <v>1.2022182130021974</v>
      </c>
      <c r="R43">
        <f ca="1"/>
        <v>-31.353264749981463</v>
      </c>
      <c r="S43">
        <f ca="1"/>
        <v>-0.7578125</v>
      </c>
      <c r="T43" t="str">
        <f ca="1"/>
        <v>C</v>
      </c>
      <c r="U43">
        <f ca="1"/>
        <v>2.4E-2</v>
      </c>
      <c r="V43" s="7">
        <f ca="1"/>
        <v>90</v>
      </c>
      <c r="X43" t="str">
        <f ca="1"/>
        <v>C</v>
      </c>
    </row>
    <row r="44" spans="1:24" x14ac:dyDescent="0.25">
      <c r="A44">
        <f ca="1"/>
        <v>21</v>
      </c>
      <c r="B44" t="str">
        <f ca="1"/>
        <v>R-3</v>
      </c>
      <c r="C44" s="3" t="str">
        <f ca="1"/>
        <v>R-3</v>
      </c>
      <c r="D44">
        <f ca="1"/>
        <v>1</v>
      </c>
      <c r="E44">
        <f ca="1"/>
        <v>375.83660888671801</v>
      </c>
      <c r="F44">
        <f ca="1"/>
        <v>379.22119140625</v>
      </c>
      <c r="G44">
        <f ca="1"/>
        <v>2</v>
      </c>
      <c r="H44" t="str">
        <f ca="1"/>
        <v>MultiLineString ((687971.95803359965793788 7566446.15060707088559866, 687955.61175127199385315 7566504.66286767460405827))</v>
      </c>
      <c r="I44">
        <f ca="1"/>
        <v>1.5</v>
      </c>
      <c r="J44">
        <f ca="1"/>
        <v>1.5</v>
      </c>
      <c r="K44">
        <f ca="1"/>
        <v>0</v>
      </c>
      <c r="L44">
        <f ca="1"/>
        <v>687955.61175127095</v>
      </c>
      <c r="M44">
        <f ca="1"/>
        <v>7566504.6628676699</v>
      </c>
      <c r="N44">
        <f ca="1"/>
        <v>375.83660888671801</v>
      </c>
      <c r="O44">
        <f ca="1"/>
        <v>60.752659089694454</v>
      </c>
      <c r="P44">
        <f ca="1"/>
        <v>60.752659089694454</v>
      </c>
      <c r="Q44">
        <f ca="1"/>
        <v>16.346282328013331</v>
      </c>
      <c r="R44">
        <f ca="1"/>
        <v>-58.512260599993169</v>
      </c>
      <c r="S44">
        <f ca="1"/>
        <v>3.384582519531989</v>
      </c>
      <c r="T44" t="str">
        <f ca="1"/>
        <v>C</v>
      </c>
      <c r="U44">
        <f ca="1"/>
        <v>2.4E-2</v>
      </c>
      <c r="V44" s="7">
        <f ca="1"/>
        <v>90</v>
      </c>
      <c r="X44" t="str">
        <f ca="1"/>
        <v>C</v>
      </c>
    </row>
    <row r="45" spans="1:24" x14ac:dyDescent="0.25">
      <c r="A45">
        <f ca="1"/>
        <v>21</v>
      </c>
      <c r="B45" t="str">
        <f ca="1"/>
        <v>R-3</v>
      </c>
      <c r="C45" s="3" t="str">
        <f ca="1"/>
        <v>R-3</v>
      </c>
      <c r="D45">
        <f ca="1"/>
        <v>0</v>
      </c>
      <c r="E45">
        <f ca="1"/>
        <v>375.83660888671801</v>
      </c>
      <c r="F45">
        <f ca="1"/>
        <v>379.22119140625</v>
      </c>
      <c r="G45">
        <f ca="1"/>
        <v>2</v>
      </c>
      <c r="H45" t="str">
        <f ca="1"/>
        <v>MultiLineString ((687971.95803359965793788 7566446.15060707088559866, 687955.61175127199385315 7566504.66286767460405827))</v>
      </c>
      <c r="I45">
        <f ca="1"/>
        <v>1.5</v>
      </c>
      <c r="J45">
        <f ca="1"/>
        <v>1.5</v>
      </c>
      <c r="K45">
        <f ca="1"/>
        <v>0</v>
      </c>
      <c r="L45">
        <f ca="1"/>
        <v>687971.95803359896</v>
      </c>
      <c r="M45">
        <f ca="1"/>
        <v>7566446.15060707</v>
      </c>
      <c r="N45">
        <f ca="1"/>
        <v>379.22119140625</v>
      </c>
      <c r="O45">
        <f ca="1"/>
        <v>60.752659089694454</v>
      </c>
      <c r="P45">
        <f ca="1"/>
        <v>60.752659089694454</v>
      </c>
      <c r="Q45">
        <f ca="1"/>
        <v>16.346282328013331</v>
      </c>
      <c r="R45">
        <f ca="1"/>
        <v>-58.512260599993169</v>
      </c>
      <c r="S45">
        <f ca="1"/>
        <v>3.384582519531989</v>
      </c>
      <c r="T45" t="str">
        <f ca="1"/>
        <v>C</v>
      </c>
      <c r="U45">
        <f ca="1"/>
        <v>2.4E-2</v>
      </c>
      <c r="V45" s="7">
        <f ca="1"/>
        <v>90</v>
      </c>
      <c r="X45" t="str">
        <f ca="1"/>
        <v>C</v>
      </c>
    </row>
    <row r="46" spans="1:24" x14ac:dyDescent="0.25">
      <c r="A46">
        <f ca="1"/>
        <v>22</v>
      </c>
      <c r="B46" t="str">
        <f ca="1"/>
        <v>R-4</v>
      </c>
      <c r="C46" s="3" t="str">
        <f ca="1"/>
        <v>R-4</v>
      </c>
      <c r="D46">
        <f ca="1"/>
        <v>1</v>
      </c>
      <c r="E46">
        <f ca="1"/>
        <v>364.83699999999999</v>
      </c>
      <c r="F46">
        <f ca="1"/>
        <v>364.75</v>
      </c>
      <c r="G46">
        <f ca="1"/>
        <v>1</v>
      </c>
      <c r="H46" t="str">
        <f ca="1"/>
        <v>MultiLineString ((688863.53434349712915719 7566883.80460810009390116, 688881.62753190065268427 7566950.32748960889875889))</v>
      </c>
      <c r="I46">
        <f ca="1"/>
        <v>1.5</v>
      </c>
      <c r="J46">
        <f ca="1"/>
        <v>1.5</v>
      </c>
      <c r="K46">
        <f ca="1"/>
        <v>0</v>
      </c>
      <c r="L46">
        <f ca="1"/>
        <v>688881.62753189995</v>
      </c>
      <c r="M46">
        <f ca="1"/>
        <v>7566950.3274895996</v>
      </c>
      <c r="N46">
        <f ca="1"/>
        <v>364.83699999999999</v>
      </c>
      <c r="O46">
        <f ca="1"/>
        <v>68.939518634668033</v>
      </c>
      <c r="P46">
        <f ca="1"/>
        <v>68.939518634668033</v>
      </c>
      <c r="Q46">
        <f ca="1"/>
        <v>-18.09318840294145</v>
      </c>
      <c r="R46">
        <f ca="1"/>
        <v>-66.522881499491632</v>
      </c>
      <c r="S46">
        <f ca="1"/>
        <v>-8.6999999999989086E-2</v>
      </c>
      <c r="T46" t="str">
        <f ca="1"/>
        <v>C</v>
      </c>
      <c r="U46">
        <f ca="1"/>
        <v>2.4E-2</v>
      </c>
      <c r="V46" s="7">
        <f ca="1"/>
        <v>90</v>
      </c>
      <c r="X46" t="str">
        <f ca="1"/>
        <v>C</v>
      </c>
    </row>
    <row r="47" spans="1:24" x14ac:dyDescent="0.25">
      <c r="A47">
        <f ca="1"/>
        <v>22</v>
      </c>
      <c r="B47" t="str">
        <f ca="1"/>
        <v>R-4</v>
      </c>
      <c r="C47" s="3" t="str">
        <f ca="1"/>
        <v>R-4</v>
      </c>
      <c r="D47">
        <f ca="1"/>
        <v>0</v>
      </c>
      <c r="E47">
        <f ca="1"/>
        <v>364.83699999999999</v>
      </c>
      <c r="F47">
        <f ca="1"/>
        <v>364.75</v>
      </c>
      <c r="G47">
        <f ca="1"/>
        <v>1</v>
      </c>
      <c r="H47" t="str">
        <f ca="1"/>
        <v>MultiLineString ((688863.53434349712915719 7566883.80460810009390116, 688881.62753190065268427 7566950.32748960889875889))</v>
      </c>
      <c r="I47">
        <f ca="1"/>
        <v>1.5</v>
      </c>
      <c r="J47">
        <f ca="1"/>
        <v>1.5</v>
      </c>
      <c r="K47">
        <f ca="1"/>
        <v>0</v>
      </c>
      <c r="L47">
        <f ca="1"/>
        <v>688863.53434349701</v>
      </c>
      <c r="M47">
        <f ca="1"/>
        <v>7566883.8046081001</v>
      </c>
      <c r="N47">
        <f ca="1"/>
        <v>364.75</v>
      </c>
      <c r="O47">
        <f ca="1"/>
        <v>68.939518634668033</v>
      </c>
      <c r="P47">
        <f ca="1"/>
        <v>68.939518634668033</v>
      </c>
      <c r="Q47">
        <f ca="1"/>
        <v>-18.09318840294145</v>
      </c>
      <c r="R47">
        <f ca="1"/>
        <v>-66.522881499491632</v>
      </c>
      <c r="S47">
        <f ca="1"/>
        <v>-8.6999999999989086E-2</v>
      </c>
      <c r="T47" t="str">
        <f ca="1"/>
        <v>C</v>
      </c>
      <c r="U47">
        <f ca="1"/>
        <v>2.4E-2</v>
      </c>
      <c r="V47" s="7">
        <f ca="1"/>
        <v>90</v>
      </c>
      <c r="X47" t="str">
        <f ca="1"/>
        <v>C</v>
      </c>
    </row>
    <row r="48" spans="1:24" x14ac:dyDescent="0.25">
      <c r="A48">
        <f ca="1"/>
        <v>23</v>
      </c>
      <c r="B48" t="str">
        <f ca="1"/>
        <v>R-5</v>
      </c>
      <c r="C48" s="3" t="str">
        <f ca="1"/>
        <v>R-5</v>
      </c>
      <c r="D48">
        <f ca="1"/>
        <v>1</v>
      </c>
      <c r="E48">
        <f ca="1"/>
        <v>363.65560913085898</v>
      </c>
      <c r="F48">
        <f ca="1"/>
        <v>363.08898925781199</v>
      </c>
      <c r="G48">
        <f ca="1"/>
        <v>1</v>
      </c>
      <c r="H48" t="str">
        <f ca="1"/>
        <v>MultiLineString ((689064.92991105315741152 7566962.08014303725212812, 689051.27705024543683976 7567000.71681035682559013))</v>
      </c>
      <c r="I48">
        <f ca="1"/>
        <v>1.5</v>
      </c>
      <c r="J48">
        <f ca="1"/>
        <v>1.5</v>
      </c>
      <c r="K48">
        <f ca="1"/>
        <v>0</v>
      </c>
      <c r="L48">
        <f ca="1"/>
        <v>689051.27705024497</v>
      </c>
      <c r="M48">
        <f ca="1"/>
        <v>7567000.7168103503</v>
      </c>
      <c r="N48">
        <f ca="1"/>
        <v>363.65560913085898</v>
      </c>
      <c r="O48">
        <f ca="1"/>
        <v>40.977953461341762</v>
      </c>
      <c r="P48">
        <f ca="1"/>
        <v>40.977953461341762</v>
      </c>
      <c r="Q48">
        <f ca="1"/>
        <v>13.652860808069818</v>
      </c>
      <c r="R48">
        <f ca="1"/>
        <v>-38.636667320504785</v>
      </c>
      <c r="S48">
        <f ca="1"/>
        <v>-0.56661987304698869</v>
      </c>
      <c r="T48" t="str">
        <f ca="1"/>
        <v>C</v>
      </c>
      <c r="U48">
        <f ca="1"/>
        <v>2.4E-2</v>
      </c>
      <c r="V48" s="7">
        <f ca="1"/>
        <v>90</v>
      </c>
      <c r="X48" t="str">
        <f ca="1"/>
        <v>C</v>
      </c>
    </row>
    <row r="49" spans="1:24" x14ac:dyDescent="0.25">
      <c r="A49">
        <f ca="1"/>
        <v>23</v>
      </c>
      <c r="B49" t="str">
        <f ca="1"/>
        <v>R-5</v>
      </c>
      <c r="C49" s="3" t="str">
        <f ca="1"/>
        <v>R-5</v>
      </c>
      <c r="D49">
        <f ca="1"/>
        <v>0</v>
      </c>
      <c r="E49">
        <f ca="1"/>
        <v>363.65560913085898</v>
      </c>
      <c r="F49">
        <f ca="1"/>
        <v>363.08898925781199</v>
      </c>
      <c r="G49">
        <f ca="1"/>
        <v>1</v>
      </c>
      <c r="H49" t="str">
        <f ca="1"/>
        <v>MultiLineString ((689064.92991105315741152 7566962.08014303725212812, 689051.27705024543683976 7567000.71681035682559013))</v>
      </c>
      <c r="I49">
        <f ca="1"/>
        <v>1.5</v>
      </c>
      <c r="J49">
        <f ca="1"/>
        <v>1.5</v>
      </c>
      <c r="K49">
        <f ca="1"/>
        <v>0</v>
      </c>
      <c r="L49">
        <f ca="1"/>
        <v>689064.92991105304</v>
      </c>
      <c r="M49">
        <f ca="1"/>
        <v>7566962.0801430298</v>
      </c>
      <c r="N49">
        <f ca="1"/>
        <v>363.08898925781199</v>
      </c>
      <c r="O49">
        <f ca="1"/>
        <v>40.977953461341762</v>
      </c>
      <c r="P49">
        <f ca="1"/>
        <v>40.977953461341762</v>
      </c>
      <c r="Q49">
        <f ca="1"/>
        <v>13.652860808069818</v>
      </c>
      <c r="R49">
        <f ca="1"/>
        <v>-38.636667320504785</v>
      </c>
      <c r="S49">
        <f ca="1"/>
        <v>-0.56661987304698869</v>
      </c>
      <c r="T49" t="str">
        <f ca="1"/>
        <v>C</v>
      </c>
      <c r="U49">
        <f ca="1"/>
        <v>2.4E-2</v>
      </c>
      <c r="V49" s="7">
        <f ca="1"/>
        <v>90</v>
      </c>
      <c r="X49" t="str">
        <f ca="1"/>
        <v>C</v>
      </c>
    </row>
    <row r="50" spans="1:24" x14ac:dyDescent="0.25">
      <c r="A50">
        <f ca="1"/>
        <v>24</v>
      </c>
      <c r="B50" t="str">
        <f ca="1"/>
        <v>R-6</v>
      </c>
      <c r="C50" s="3" t="str">
        <f ca="1"/>
        <v>R-6</v>
      </c>
      <c r="D50">
        <f ca="1"/>
        <v>1</v>
      </c>
      <c r="E50">
        <f ca="1"/>
        <v>353.18801879882801</v>
      </c>
      <c r="F50">
        <f ca="1"/>
        <v>352.41442871093699</v>
      </c>
      <c r="G50">
        <f ca="1"/>
        <v>14</v>
      </c>
      <c r="H50" t="str">
        <f ca="1"/>
        <v>MultiLineString ((689871.65609456459060311 7567415.68947762716561556, 689840.85410076985135674 7567442.52291673887521029))</v>
      </c>
      <c r="I50">
        <f ca="1"/>
        <v>1.5</v>
      </c>
      <c r="J50">
        <f ca="1"/>
        <v>1.5</v>
      </c>
      <c r="K50">
        <f ca="1"/>
        <v>0</v>
      </c>
      <c r="L50">
        <f ca="1"/>
        <v>689840.85410076904</v>
      </c>
      <c r="M50">
        <f ca="1"/>
        <v>7567442.5229167296</v>
      </c>
      <c r="N50">
        <f ca="1"/>
        <v>353.18801879882801</v>
      </c>
      <c r="O50">
        <f ca="1"/>
        <v>40.8509030035734</v>
      </c>
      <c r="P50">
        <f ca="1"/>
        <v>40.8509030035734</v>
      </c>
      <c r="Q50">
        <f ca="1"/>
        <v>30.801993794972077</v>
      </c>
      <c r="R50">
        <f ca="1"/>
        <v>-26.83343910984695</v>
      </c>
      <c r="S50">
        <f ca="1"/>
        <v>-0.7735900878910229</v>
      </c>
      <c r="T50" t="str">
        <f ca="1"/>
        <v>C</v>
      </c>
      <c r="U50">
        <f ca="1"/>
        <v>2.4E-2</v>
      </c>
      <c r="V50" s="7">
        <f ca="1"/>
        <v>90</v>
      </c>
      <c r="X50" t="str">
        <f ca="1"/>
        <v>C</v>
      </c>
    </row>
    <row r="51" spans="1:24" x14ac:dyDescent="0.25">
      <c r="A51">
        <f ca="1"/>
        <v>24</v>
      </c>
      <c r="B51" t="str">
        <f ca="1"/>
        <v>R-6</v>
      </c>
      <c r="C51" s="3" t="str">
        <f ca="1"/>
        <v>R-6</v>
      </c>
      <c r="D51">
        <f ca="1"/>
        <v>0</v>
      </c>
      <c r="E51">
        <f ca="1"/>
        <v>353.18801879882801</v>
      </c>
      <c r="F51">
        <f ca="1"/>
        <v>352.41442871093699</v>
      </c>
      <c r="G51">
        <f ca="1"/>
        <v>14</v>
      </c>
      <c r="H51" t="str">
        <f ca="1"/>
        <v>MultiLineString ((689871.65609456459060311 7567415.68947762716561556, 689840.85410076985135674 7567442.52291673887521029))</v>
      </c>
      <c r="I51">
        <f ca="1"/>
        <v>1.5</v>
      </c>
      <c r="J51">
        <f ca="1"/>
        <v>1.5</v>
      </c>
      <c r="K51">
        <f ca="1"/>
        <v>0</v>
      </c>
      <c r="L51">
        <f ca="1"/>
        <v>689871.65609456401</v>
      </c>
      <c r="M51">
        <f ca="1"/>
        <v>7567415.6894776197</v>
      </c>
      <c r="N51">
        <f ca="1"/>
        <v>352.41442871093699</v>
      </c>
      <c r="O51">
        <f ca="1"/>
        <v>40.8509030035734</v>
      </c>
      <c r="P51">
        <f ca="1"/>
        <v>40.8509030035734</v>
      </c>
      <c r="Q51">
        <f ca="1"/>
        <v>30.801993794972077</v>
      </c>
      <c r="R51">
        <f ca="1"/>
        <v>-26.83343910984695</v>
      </c>
      <c r="S51">
        <f ca="1"/>
        <v>-0.7735900878910229</v>
      </c>
      <c r="T51" t="str">
        <f ca="1"/>
        <v>C</v>
      </c>
      <c r="U51">
        <f ca="1"/>
        <v>2.4E-2</v>
      </c>
      <c r="V51" s="7">
        <f ca="1"/>
        <v>90</v>
      </c>
      <c r="X51" t="str">
        <f ca="1"/>
        <v>C</v>
      </c>
    </row>
    <row r="52" spans="1:24" x14ac:dyDescent="0.25">
      <c r="A52">
        <f ca="1"/>
        <v>25</v>
      </c>
      <c r="B52" t="str">
        <f ca="1"/>
        <v>R-6b</v>
      </c>
      <c r="C52" s="3" t="str">
        <f ca="1"/>
        <v>R-6b</v>
      </c>
      <c r="D52">
        <f ca="1"/>
        <v>1</v>
      </c>
      <c r="E52">
        <f ca="1"/>
        <v>356.22253417968699</v>
      </c>
      <c r="F52">
        <f ca="1"/>
        <v>355.70806884765602</v>
      </c>
      <c r="G52">
        <f ca="1"/>
        <v>1</v>
      </c>
      <c r="H52" t="str">
        <f ca="1"/>
        <v>MultiLineString ((689632.59171552222687751 7567167.98757440131157637, 689634.17061779252253473 7567222.69189423695206642))</v>
      </c>
      <c r="I52">
        <f ca="1"/>
        <v>1.5</v>
      </c>
      <c r="J52">
        <f ca="1"/>
        <v>1.5</v>
      </c>
      <c r="K52">
        <f ca="1"/>
        <v>0</v>
      </c>
      <c r="L52">
        <f ca="1"/>
        <v>689634.17061779206</v>
      </c>
      <c r="M52">
        <f ca="1"/>
        <v>7567222.6918942304</v>
      </c>
      <c r="N52">
        <f ca="1"/>
        <v>356.22253417968699</v>
      </c>
      <c r="O52">
        <f ca="1"/>
        <v>54.727100603330804</v>
      </c>
      <c r="P52">
        <f ca="1"/>
        <v>54.727100603330804</v>
      </c>
      <c r="Q52">
        <f ca="1"/>
        <v>-1.5789022700628266</v>
      </c>
      <c r="R52">
        <f ca="1"/>
        <v>-54.704319830052555</v>
      </c>
      <c r="S52">
        <f ca="1"/>
        <v>-0.51446533203096578</v>
      </c>
      <c r="T52" t="str">
        <f ca="1"/>
        <v>C</v>
      </c>
      <c r="U52">
        <f ca="1"/>
        <v>2.4E-2</v>
      </c>
      <c r="V52" s="7">
        <f ca="1"/>
        <v>90</v>
      </c>
      <c r="X52" t="str">
        <f ca="1"/>
        <v>C</v>
      </c>
    </row>
    <row r="53" spans="1:24" x14ac:dyDescent="0.25">
      <c r="A53">
        <f ca="1"/>
        <v>25</v>
      </c>
      <c r="B53" t="str">
        <f ca="1"/>
        <v>R-6b</v>
      </c>
      <c r="C53" s="3" t="str">
        <f ca="1"/>
        <v>R-6b</v>
      </c>
      <c r="D53">
        <f ca="1"/>
        <v>0</v>
      </c>
      <c r="E53">
        <f ca="1"/>
        <v>356.22253417968699</v>
      </c>
      <c r="F53">
        <f ca="1"/>
        <v>355.70806884765602</v>
      </c>
      <c r="G53">
        <f ca="1"/>
        <v>1</v>
      </c>
      <c r="H53" t="str">
        <f ca="1"/>
        <v>MultiLineString ((689632.59171552222687751 7567167.98757440131157637, 689634.17061779252253473 7567222.69189423695206642))</v>
      </c>
      <c r="I53">
        <f ca="1"/>
        <v>1.5</v>
      </c>
      <c r="J53">
        <f ca="1"/>
        <v>1.5</v>
      </c>
      <c r="K53">
        <f ca="1"/>
        <v>0</v>
      </c>
      <c r="L53">
        <f ca="1"/>
        <v>689632.59171552199</v>
      </c>
      <c r="M53">
        <f ca="1"/>
        <v>7567167.9875744004</v>
      </c>
      <c r="N53">
        <f ca="1"/>
        <v>355.70806884765602</v>
      </c>
      <c r="O53">
        <f ca="1"/>
        <v>54.727100603330804</v>
      </c>
      <c r="P53">
        <f ca="1"/>
        <v>54.727100603330804</v>
      </c>
      <c r="Q53">
        <f ca="1"/>
        <v>-1.5789022700628266</v>
      </c>
      <c r="R53">
        <f ca="1"/>
        <v>-54.704319830052555</v>
      </c>
      <c r="S53">
        <f ca="1"/>
        <v>-0.51446533203096578</v>
      </c>
      <c r="T53" t="str">
        <f ca="1"/>
        <v>C</v>
      </c>
      <c r="U53">
        <f ca="1"/>
        <v>2.4E-2</v>
      </c>
      <c r="V53" s="7">
        <f ca="1"/>
        <v>90</v>
      </c>
      <c r="X53" t="str">
        <f ca="1"/>
        <v>C</v>
      </c>
    </row>
    <row r="54" spans="1:24" x14ac:dyDescent="0.25">
      <c r="A54">
        <f ca="1"/>
        <v>26</v>
      </c>
      <c r="B54" t="str">
        <f ca="1"/>
        <v>R-7</v>
      </c>
      <c r="C54" s="3" t="str">
        <f ca="1"/>
        <v>R-7</v>
      </c>
      <c r="D54">
        <f ca="1"/>
        <v>1</v>
      </c>
      <c r="E54">
        <f ca="1"/>
        <v>352.16900634765602</v>
      </c>
      <c r="F54">
        <f ca="1"/>
        <v>351.81900024414</v>
      </c>
      <c r="G54">
        <f ca="1"/>
        <v>2</v>
      </c>
      <c r="H54" t="str">
        <f ca="1"/>
        <v>MultiLineString ((690763.55012406688183546 7568491.29343010578304529, 690743.11727115733083338 7568514.69833434745669365))</v>
      </c>
      <c r="I54">
        <f ca="1"/>
        <v>1.2</v>
      </c>
      <c r="J54">
        <f ca="1"/>
        <v>1.2</v>
      </c>
      <c r="K54">
        <f ca="1"/>
        <v>0</v>
      </c>
      <c r="L54">
        <f ca="1"/>
        <v>690743.11727115698</v>
      </c>
      <c r="M54">
        <f ca="1"/>
        <v>7568514.69833434</v>
      </c>
      <c r="N54">
        <f ca="1"/>
        <v>352.16900634765602</v>
      </c>
      <c r="O54">
        <f ca="1"/>
        <v>31.069132921185343</v>
      </c>
      <c r="P54">
        <f ca="1"/>
        <v>31.069132921185343</v>
      </c>
      <c r="Q54">
        <f ca="1"/>
        <v>20.432852908968925</v>
      </c>
      <c r="R54">
        <f ca="1"/>
        <v>-23.404904239811003</v>
      </c>
      <c r="S54">
        <f ca="1"/>
        <v>-0.3500061035160229</v>
      </c>
      <c r="T54" t="str">
        <f ca="1"/>
        <v>C</v>
      </c>
      <c r="U54">
        <f ca="1"/>
        <v>2.4E-2</v>
      </c>
      <c r="V54" s="7">
        <f ca="1"/>
        <v>90</v>
      </c>
      <c r="X54" t="str">
        <f ca="1"/>
        <v>C</v>
      </c>
    </row>
    <row r="55" spans="1:24" x14ac:dyDescent="0.25">
      <c r="A55">
        <f ca="1"/>
        <v>26</v>
      </c>
      <c r="B55" t="str">
        <f ca="1"/>
        <v>R-7</v>
      </c>
      <c r="C55" s="3" t="str">
        <f ca="1"/>
        <v>R-7</v>
      </c>
      <c r="D55">
        <f ca="1"/>
        <v>0</v>
      </c>
      <c r="E55">
        <f ca="1"/>
        <v>352.16900634765602</v>
      </c>
      <c r="F55">
        <f ca="1"/>
        <v>351.81900024414</v>
      </c>
      <c r="G55">
        <f ca="1"/>
        <v>2</v>
      </c>
      <c r="H55" t="str">
        <f ca="1"/>
        <v>MultiLineString ((690763.55012406688183546 7568491.29343010578304529, 690743.11727115733083338 7568514.69833434745669365))</v>
      </c>
      <c r="I55">
        <f ca="1"/>
        <v>1.2</v>
      </c>
      <c r="J55">
        <f ca="1"/>
        <v>1.2</v>
      </c>
      <c r="K55">
        <f ca="1"/>
        <v>0</v>
      </c>
      <c r="L55">
        <f ca="1"/>
        <v>690763.55012406595</v>
      </c>
      <c r="M55">
        <f ca="1"/>
        <v>7568491.2934301002</v>
      </c>
      <c r="N55">
        <f ca="1"/>
        <v>351.81900024414</v>
      </c>
      <c r="O55">
        <f ca="1"/>
        <v>31.069132921185343</v>
      </c>
      <c r="P55">
        <f ca="1"/>
        <v>31.069132921185343</v>
      </c>
      <c r="Q55">
        <f ca="1"/>
        <v>20.432852908968925</v>
      </c>
      <c r="R55">
        <f ca="1"/>
        <v>-23.404904239811003</v>
      </c>
      <c r="S55">
        <f ca="1"/>
        <v>-0.3500061035160229</v>
      </c>
      <c r="T55" t="str">
        <f ca="1"/>
        <v>C</v>
      </c>
      <c r="U55">
        <f ca="1"/>
        <v>2.4E-2</v>
      </c>
      <c r="V55" s="7">
        <f ca="1"/>
        <v>90</v>
      </c>
      <c r="X55" t="str">
        <f ca="1"/>
        <v>C</v>
      </c>
    </row>
    <row r="56" spans="1:24" x14ac:dyDescent="0.25">
      <c r="A56">
        <f ca="1"/>
        <v>27</v>
      </c>
      <c r="B56" t="str">
        <f ca="1"/>
        <v>R-7b</v>
      </c>
      <c r="C56" s="3" t="str">
        <f ca="1"/>
        <v>R-7b</v>
      </c>
      <c r="D56">
        <f ca="1"/>
        <v>1</v>
      </c>
      <c r="E56">
        <f ca="1"/>
        <v>352.68200683593699</v>
      </c>
      <c r="F56">
        <f ca="1"/>
        <v>352.15353393554602</v>
      </c>
      <c r="G56">
        <f ca="1"/>
        <v>2</v>
      </c>
      <c r="H56" t="str">
        <f ca="1"/>
        <v>MultiLineString ((690559.03584176278673112 7568243.96303329430520535, 690538.88161866564769298 7568271.91889113932847977))</v>
      </c>
      <c r="I56">
        <f ca="1"/>
        <v>1.2</v>
      </c>
      <c r="J56">
        <f ca="1"/>
        <v>1.2</v>
      </c>
      <c r="K56">
        <f ca="1"/>
        <v>0</v>
      </c>
      <c r="L56">
        <f ca="1"/>
        <v>690538.88161866495</v>
      </c>
      <c r="M56">
        <f ca="1"/>
        <v>7568271.91889113</v>
      </c>
      <c r="N56">
        <f ca="1"/>
        <v>352.68200683593699</v>
      </c>
      <c r="O56">
        <f ca="1"/>
        <v>34.463352945343992</v>
      </c>
      <c r="P56">
        <f ca="1"/>
        <v>34.463352945343992</v>
      </c>
      <c r="Q56">
        <f ca="1"/>
        <v>20.154223097022623</v>
      </c>
      <c r="R56">
        <f ca="1"/>
        <v>-27.955857840366662</v>
      </c>
      <c r="S56">
        <f ca="1"/>
        <v>-0.52847290039096606</v>
      </c>
      <c r="T56" t="str">
        <f ca="1"/>
        <v>C</v>
      </c>
      <c r="U56">
        <f ca="1"/>
        <v>2.4E-2</v>
      </c>
      <c r="V56" s="7">
        <f ca="1"/>
        <v>90</v>
      </c>
      <c r="X56" t="str">
        <f ca="1"/>
        <v>C</v>
      </c>
    </row>
    <row r="57" spans="1:24" x14ac:dyDescent="0.25">
      <c r="A57">
        <f ca="1"/>
        <v>27</v>
      </c>
      <c r="B57" t="str">
        <f ca="1"/>
        <v>R-7b</v>
      </c>
      <c r="C57" s="3" t="str">
        <f ca="1"/>
        <v>R-7b</v>
      </c>
      <c r="D57">
        <f ca="1"/>
        <v>0</v>
      </c>
      <c r="E57">
        <f ca="1"/>
        <v>352.68200683593699</v>
      </c>
      <c r="F57">
        <f ca="1"/>
        <v>352.15353393554602</v>
      </c>
      <c r="G57">
        <f ca="1"/>
        <v>2</v>
      </c>
      <c r="H57" t="str">
        <f ca="1"/>
        <v>MultiLineString ((690559.03584176278673112 7568243.96303329430520535, 690538.88161866564769298 7568271.91889113932847977))</v>
      </c>
      <c r="I57">
        <f ca="1"/>
        <v>1.2</v>
      </c>
      <c r="J57">
        <f ca="1"/>
        <v>1.2</v>
      </c>
      <c r="K57">
        <f ca="1"/>
        <v>0</v>
      </c>
      <c r="L57">
        <f ca="1"/>
        <v>690559.03584176197</v>
      </c>
      <c r="M57">
        <f ca="1"/>
        <v>7568243.9630332896</v>
      </c>
      <c r="N57">
        <f ca="1"/>
        <v>352.15353393554602</v>
      </c>
      <c r="O57">
        <f ca="1"/>
        <v>34.463352945343992</v>
      </c>
      <c r="P57">
        <f ca="1"/>
        <v>34.463352945343992</v>
      </c>
      <c r="Q57">
        <f ca="1"/>
        <v>20.154223097022623</v>
      </c>
      <c r="R57">
        <f ca="1"/>
        <v>-27.955857840366662</v>
      </c>
      <c r="S57">
        <f ca="1"/>
        <v>-0.52847290039096606</v>
      </c>
      <c r="T57" t="str">
        <f ca="1"/>
        <v>C</v>
      </c>
      <c r="U57">
        <f ca="1"/>
        <v>2.4E-2</v>
      </c>
      <c r="V57" s="7">
        <f ca="1"/>
        <v>90</v>
      </c>
      <c r="X57" t="str">
        <f ca="1"/>
        <v>C</v>
      </c>
    </row>
    <row r="58" spans="1:24" x14ac:dyDescent="0.25">
      <c r="A58">
        <f ca="1"/>
        <v>28</v>
      </c>
      <c r="B58" t="str">
        <f ca="1"/>
        <v>R-7c</v>
      </c>
      <c r="C58" s="3" t="str">
        <f ca="1"/>
        <v>R-7c</v>
      </c>
      <c r="D58">
        <f ca="1"/>
        <v>1</v>
      </c>
      <c r="E58">
        <f ca="1"/>
        <v>359.226</v>
      </c>
      <c r="F58">
        <f ca="1"/>
        <v>357.96600000000001</v>
      </c>
      <c r="G58">
        <f ca="1"/>
        <v>1</v>
      </c>
      <c r="H58" t="str">
        <f ca="1"/>
        <v>MultiLineString ((690270.38070888910442591 7567896.65982296504080296, 690261.17007480037864298 7567943.92949225008487701))</v>
      </c>
      <c r="I58">
        <f ca="1"/>
        <v>0.9</v>
      </c>
      <c r="J58">
        <f ca="1"/>
        <v>0.9</v>
      </c>
      <c r="K58">
        <f ca="1"/>
        <v>0</v>
      </c>
      <c r="L58">
        <f ca="1"/>
        <v>690261.17007480003</v>
      </c>
      <c r="M58">
        <f ca="1"/>
        <v>7567943.9294922501</v>
      </c>
      <c r="N58">
        <f ca="1"/>
        <v>359.226</v>
      </c>
      <c r="O58">
        <f ca="1"/>
        <v>48.158669158089893</v>
      </c>
      <c r="P58">
        <f ca="1"/>
        <v>48.158669158089893</v>
      </c>
      <c r="Q58">
        <f ca="1"/>
        <v>9.2106340889586136</v>
      </c>
      <c r="R58">
        <f ca="1"/>
        <v>-47.269669289700687</v>
      </c>
      <c r="S58">
        <f ca="1"/>
        <v>-1.2599999999999909</v>
      </c>
      <c r="T58" t="str">
        <f ca="1"/>
        <v>C</v>
      </c>
      <c r="U58">
        <f ca="1"/>
        <v>2.4E-2</v>
      </c>
      <c r="V58" s="7">
        <f ca="1"/>
        <v>90</v>
      </c>
      <c r="X58" t="str">
        <f ca="1"/>
        <v>C</v>
      </c>
    </row>
    <row r="59" spans="1:24" x14ac:dyDescent="0.25">
      <c r="A59">
        <f ca="1"/>
        <v>28</v>
      </c>
      <c r="B59" t="str">
        <f ca="1"/>
        <v>R-7c</v>
      </c>
      <c r="C59" s="3" t="str">
        <f ca="1"/>
        <v>R-7c</v>
      </c>
      <c r="D59">
        <f ca="1"/>
        <v>0</v>
      </c>
      <c r="E59">
        <f ca="1"/>
        <v>359.226</v>
      </c>
      <c r="F59">
        <f ca="1"/>
        <v>357.96600000000001</v>
      </c>
      <c r="G59">
        <f ca="1"/>
        <v>1</v>
      </c>
      <c r="H59" t="str">
        <f ca="1"/>
        <v>MultiLineString ((690270.38070888910442591 7567896.65982296504080296, 690261.17007480037864298 7567943.92949225008487701))</v>
      </c>
      <c r="I59">
        <f ca="1"/>
        <v>0.9</v>
      </c>
      <c r="J59">
        <f ca="1"/>
        <v>0.9</v>
      </c>
      <c r="K59">
        <f ca="1"/>
        <v>0</v>
      </c>
      <c r="L59">
        <f ca="1"/>
        <v>690270.38070888899</v>
      </c>
      <c r="M59">
        <f ca="1"/>
        <v>7567896.6598229604</v>
      </c>
      <c r="N59">
        <f ca="1"/>
        <v>357.96600000000001</v>
      </c>
      <c r="O59">
        <f ca="1"/>
        <v>48.158669158089893</v>
      </c>
      <c r="P59">
        <f ca="1"/>
        <v>48.158669158089893</v>
      </c>
      <c r="Q59">
        <f ca="1"/>
        <v>9.2106340889586136</v>
      </c>
      <c r="R59">
        <f ca="1"/>
        <v>-47.269669289700687</v>
      </c>
      <c r="S59">
        <f ca="1"/>
        <v>-1.2599999999999909</v>
      </c>
      <c r="T59" t="str">
        <f ca="1"/>
        <v>C</v>
      </c>
      <c r="U59">
        <f ca="1"/>
        <v>2.4E-2</v>
      </c>
      <c r="V59" s="7">
        <f ca="1"/>
        <v>90</v>
      </c>
      <c r="X59" t="str">
        <f ca="1"/>
        <v>C</v>
      </c>
    </row>
    <row r="60" spans="1:24" x14ac:dyDescent="0.25">
      <c r="A60">
        <f ca="1"/>
        <v>29</v>
      </c>
      <c r="B60" t="str">
        <f ca="1"/>
        <v>R-8</v>
      </c>
      <c r="C60" s="3" t="str">
        <f ca="1"/>
        <v>R-8</v>
      </c>
      <c r="D60">
        <f ca="1"/>
        <v>1</v>
      </c>
      <c r="E60">
        <f ca="1"/>
        <v>352.682037353515</v>
      </c>
      <c r="F60">
        <f ca="1"/>
        <v>352.22879028320301</v>
      </c>
      <c r="G60">
        <f ca="1"/>
        <v>9</v>
      </c>
      <c r="H60" t="str">
        <f ca="1"/>
        <v>MultiLineString ((691279.20103022071998566 7569106.97243891004472971, 691252.82407464657444507 7569121.83269557077437639))</v>
      </c>
      <c r="I60">
        <f ca="1"/>
        <v>1.5</v>
      </c>
      <c r="J60">
        <f ca="1"/>
        <v>1.5</v>
      </c>
      <c r="K60">
        <f ca="1"/>
        <v>0</v>
      </c>
      <c r="L60">
        <f ca="1"/>
        <v>691252.82407464599</v>
      </c>
      <c r="M60">
        <f ca="1"/>
        <v>7569121.8326955698</v>
      </c>
      <c r="N60">
        <f ca="1"/>
        <v>352.682037353515</v>
      </c>
      <c r="O60">
        <f ca="1"/>
        <v>30.274923837218594</v>
      </c>
      <c r="P60">
        <f ca="1"/>
        <v>30.274923837218594</v>
      </c>
      <c r="Q60">
        <f ca="1"/>
        <v>26.376955574029125</v>
      </c>
      <c r="R60">
        <f ca="1"/>
        <v>-14.860256659798324</v>
      </c>
      <c r="S60">
        <f ca="1"/>
        <v>-0.45324707031198841</v>
      </c>
      <c r="T60" t="str">
        <f ca="1"/>
        <v>C</v>
      </c>
      <c r="U60">
        <f ca="1"/>
        <v>2.4E-2</v>
      </c>
      <c r="V60" s="7">
        <f ca="1"/>
        <v>90</v>
      </c>
      <c r="X60" t="str">
        <f ca="1"/>
        <v>C</v>
      </c>
    </row>
    <row r="61" spans="1:24" x14ac:dyDescent="0.25">
      <c r="A61">
        <f ca="1"/>
        <v>29</v>
      </c>
      <c r="B61" t="str">
        <f ca="1"/>
        <v>R-8</v>
      </c>
      <c r="C61" s="3" t="str">
        <f ca="1"/>
        <v>R-8</v>
      </c>
      <c r="D61">
        <f ca="1"/>
        <v>0</v>
      </c>
      <c r="E61">
        <f ca="1"/>
        <v>352.682037353515</v>
      </c>
      <c r="F61">
        <f ca="1"/>
        <v>352.22879028320301</v>
      </c>
      <c r="G61">
        <f ca="1"/>
        <v>9</v>
      </c>
      <c r="H61" t="str">
        <f ca="1"/>
        <v>MultiLineString ((691279.20103022071998566 7569106.97243891004472971, 691252.82407464657444507 7569121.83269557077437639))</v>
      </c>
      <c r="I61">
        <f ca="1"/>
        <v>1.5</v>
      </c>
      <c r="J61">
        <f ca="1"/>
        <v>1.5</v>
      </c>
      <c r="K61">
        <f ca="1"/>
        <v>0</v>
      </c>
      <c r="L61">
        <f ca="1"/>
        <v>691279.20103022002</v>
      </c>
      <c r="M61">
        <f ca="1"/>
        <v>7569106.97243891</v>
      </c>
      <c r="N61">
        <f ca="1"/>
        <v>352.22879028320301</v>
      </c>
      <c r="O61">
        <f ca="1"/>
        <v>30.274923837218594</v>
      </c>
      <c r="P61">
        <f ca="1"/>
        <v>30.274923837218594</v>
      </c>
      <c r="Q61">
        <f ca="1"/>
        <v>26.376955574029125</v>
      </c>
      <c r="R61">
        <f ca="1"/>
        <v>-14.860256659798324</v>
      </c>
      <c r="S61">
        <f ca="1"/>
        <v>-0.45324707031198841</v>
      </c>
      <c r="T61" t="str">
        <f ca="1"/>
        <v>C</v>
      </c>
      <c r="U61">
        <f ca="1"/>
        <v>2.4E-2</v>
      </c>
      <c r="V61" s="7">
        <f ca="1"/>
        <v>90</v>
      </c>
      <c r="X61" t="str">
        <f ca="1"/>
        <v>C</v>
      </c>
    </row>
    <row r="62" spans="1:24" x14ac:dyDescent="0.25">
      <c r="A62">
        <f ca="1"/>
        <v>30</v>
      </c>
      <c r="B62" t="str">
        <f ca="1"/>
        <v>R-9</v>
      </c>
      <c r="C62" s="3" t="str">
        <f ca="1"/>
        <v>R-9</v>
      </c>
      <c r="D62">
        <f ca="1"/>
        <v>1</v>
      </c>
      <c r="E62">
        <f ca="1"/>
        <v>354.05548095703102</v>
      </c>
      <c r="F62">
        <f ca="1"/>
        <v>353.73797607421801</v>
      </c>
      <c r="G62">
        <f ca="1"/>
        <v>3</v>
      </c>
      <c r="H62" t="str">
        <f ca="1"/>
        <v>MultiLineString ((691507.72391469345893711 7569388.57430264540016651, 691479.22176939097698778 7569401.46008582692593336))</v>
      </c>
      <c r="I62">
        <f ca="1"/>
        <v>0.9</v>
      </c>
      <c r="J62">
        <f ca="1"/>
        <v>0.9</v>
      </c>
      <c r="K62">
        <f ca="1"/>
        <v>0</v>
      </c>
      <c r="L62">
        <f ca="1"/>
        <v>691479.22176939005</v>
      </c>
      <c r="M62">
        <f ca="1"/>
        <v>7569401.4600858204</v>
      </c>
      <c r="N62">
        <f ca="1"/>
        <v>354.05548095703102</v>
      </c>
      <c r="O62">
        <f ca="1"/>
        <v>31.279637067070155</v>
      </c>
      <c r="P62">
        <f ca="1"/>
        <v>31.279637067070155</v>
      </c>
      <c r="Q62">
        <f ca="1"/>
        <v>28.502145302947611</v>
      </c>
      <c r="R62">
        <f ca="1"/>
        <v>-12.885783180594444</v>
      </c>
      <c r="S62">
        <f ca="1"/>
        <v>-0.31750488281301159</v>
      </c>
      <c r="T62" t="str">
        <f ca="1"/>
        <v>C</v>
      </c>
      <c r="U62">
        <f ca="1"/>
        <v>2.4E-2</v>
      </c>
      <c r="V62" s="7">
        <f ca="1"/>
        <v>90</v>
      </c>
      <c r="X62" t="str">
        <f ca="1"/>
        <v>C</v>
      </c>
    </row>
    <row r="63" spans="1:24" x14ac:dyDescent="0.25">
      <c r="A63">
        <f ca="1"/>
        <v>30</v>
      </c>
      <c r="B63" t="str">
        <f ca="1"/>
        <v>R-9</v>
      </c>
      <c r="C63" s="3" t="str">
        <f ca="1"/>
        <v>R-9</v>
      </c>
      <c r="D63">
        <f ca="1"/>
        <v>0</v>
      </c>
      <c r="E63">
        <f ca="1"/>
        <v>354.05548095703102</v>
      </c>
      <c r="F63">
        <f ca="1"/>
        <v>353.73797607421801</v>
      </c>
      <c r="G63">
        <f ca="1"/>
        <v>3</v>
      </c>
      <c r="H63" t="str">
        <f ca="1"/>
        <v>MultiLineString ((691507.72391469345893711 7569388.57430264540016651, 691479.22176939097698778 7569401.46008582692593336))</v>
      </c>
      <c r="I63">
        <f ca="1"/>
        <v>0.9</v>
      </c>
      <c r="J63">
        <f ca="1"/>
        <v>0.9</v>
      </c>
      <c r="K63">
        <f ca="1"/>
        <v>0</v>
      </c>
      <c r="L63">
        <f ca="1"/>
        <v>691507.72391469299</v>
      </c>
      <c r="M63">
        <f ca="1"/>
        <v>7569388.5743026398</v>
      </c>
      <c r="N63">
        <f ca="1"/>
        <v>353.73797607421801</v>
      </c>
      <c r="O63">
        <f ca="1"/>
        <v>31.279637067070155</v>
      </c>
      <c r="P63">
        <f ca="1"/>
        <v>31.279637067070155</v>
      </c>
      <c r="Q63">
        <f ca="1"/>
        <v>28.502145302947611</v>
      </c>
      <c r="R63">
        <f ca="1"/>
        <v>-12.885783180594444</v>
      </c>
      <c r="S63">
        <f ca="1"/>
        <v>-0.31750488281301159</v>
      </c>
      <c r="T63" t="str">
        <f ca="1"/>
        <v>C</v>
      </c>
      <c r="U63">
        <f ca="1"/>
        <v>2.4E-2</v>
      </c>
      <c r="V63" s="7">
        <f ca="1"/>
        <v>90</v>
      </c>
      <c r="X63" t="str">
        <f ca="1"/>
        <v>C</v>
      </c>
    </row>
    <row r="64" spans="1:24" x14ac:dyDescent="0.25">
      <c r="C64" s="3"/>
    </row>
    <row r="65" spans="2:3" x14ac:dyDescent="0.25">
      <c r="C65" s="3"/>
    </row>
    <row r="66" spans="2:3" x14ac:dyDescent="0.25">
      <c r="C66" s="3"/>
    </row>
    <row r="67" spans="2:3" x14ac:dyDescent="0.25">
      <c r="B67" s="3"/>
      <c r="C67" s="3"/>
    </row>
    <row r="68" spans="2:3" x14ac:dyDescent="0.25">
      <c r="B68" s="3"/>
      <c r="C68" s="3"/>
    </row>
    <row r="69" spans="2:3" x14ac:dyDescent="0.25">
      <c r="B69" s="3"/>
      <c r="C69" s="3"/>
    </row>
    <row r="70" spans="2:3" x14ac:dyDescent="0.25">
      <c r="B70" s="3"/>
      <c r="C70" s="3"/>
    </row>
    <row r="71" spans="2:3" x14ac:dyDescent="0.25">
      <c r="B71" s="3"/>
      <c r="C71" s="3"/>
    </row>
    <row r="72" spans="2:3" x14ac:dyDescent="0.25">
      <c r="B72" s="3"/>
      <c r="C72" s="3"/>
    </row>
    <row r="73" spans="2:3" x14ac:dyDescent="0.25">
      <c r="B73" s="3"/>
      <c r="C73" s="3"/>
    </row>
    <row r="74" spans="2:3" x14ac:dyDescent="0.25">
      <c r="B74" s="3"/>
      <c r="C74" s="3"/>
    </row>
    <row r="75" spans="2:3" x14ac:dyDescent="0.25">
      <c r="B75" s="3"/>
      <c r="C75" s="3"/>
    </row>
    <row r="76" spans="2:3" x14ac:dyDescent="0.25">
      <c r="B76" s="3"/>
      <c r="C76" s="3"/>
    </row>
    <row r="77" spans="2:3" x14ac:dyDescent="0.25">
      <c r="B77" s="3"/>
      <c r="C77" s="3"/>
    </row>
    <row r="78" spans="2:3" x14ac:dyDescent="0.25">
      <c r="B78" s="3"/>
      <c r="C78" s="3"/>
    </row>
    <row r="79" spans="2:3" x14ac:dyDescent="0.25">
      <c r="B79" s="3"/>
      <c r="C79" s="3"/>
    </row>
    <row r="80" spans="2:3" x14ac:dyDescent="0.25">
      <c r="B80" s="3"/>
      <c r="C80" s="3"/>
    </row>
    <row r="81" spans="2:12" x14ac:dyDescent="0.25">
      <c r="B81" s="3"/>
      <c r="C81" s="3"/>
    </row>
    <row r="82" spans="2:12" x14ac:dyDescent="0.25">
      <c r="B82" s="3"/>
      <c r="C82" s="3"/>
    </row>
    <row r="83" spans="2:12" x14ac:dyDescent="0.25">
      <c r="B83" s="3"/>
      <c r="C83" s="3"/>
    </row>
    <row r="84" spans="2:12" x14ac:dyDescent="0.25">
      <c r="B84" s="3"/>
      <c r="C84" s="3"/>
    </row>
    <row r="85" spans="2:12" x14ac:dyDescent="0.25">
      <c r="B85" s="3"/>
      <c r="C85" s="3"/>
    </row>
    <row r="86" spans="2:12" x14ac:dyDescent="0.25">
      <c r="B86" s="3"/>
      <c r="C86" s="3"/>
    </row>
    <row r="87" spans="2:12" x14ac:dyDescent="0.25">
      <c r="B87" s="3"/>
      <c r="C87" s="3"/>
    </row>
    <row r="88" spans="2:12" x14ac:dyDescent="0.25">
      <c r="B88" s="3"/>
      <c r="C88" s="3"/>
    </row>
    <row r="89" spans="2:12" x14ac:dyDescent="0.25">
      <c r="B89" s="3"/>
      <c r="C89" s="3"/>
    </row>
    <row r="90" spans="2:12" x14ac:dyDescent="0.25">
      <c r="B90" s="3"/>
      <c r="C90" s="3"/>
    </row>
    <row r="91" spans="2:12" x14ac:dyDescent="0.25">
      <c r="B91" s="3"/>
      <c r="C91" s="3"/>
    </row>
    <row r="92" spans="2:12" x14ac:dyDescent="0.25">
      <c r="B92" s="3"/>
      <c r="C92" s="3"/>
    </row>
    <row r="93" spans="2:12" x14ac:dyDescent="0.25">
      <c r="B93" s="3"/>
      <c r="C93" s="3"/>
    </row>
    <row r="94" spans="2:12" x14ac:dyDescent="0.25">
      <c r="B94" s="3"/>
      <c r="C94" s="3"/>
    </row>
    <row r="95" spans="2:12" x14ac:dyDescent="0.25">
      <c r="B95" s="3"/>
      <c r="C95" s="3"/>
    </row>
    <row r="96" spans="2:12" x14ac:dyDescent="0.25">
      <c r="B96" s="3"/>
      <c r="C96" s="3"/>
      <c r="L96" cm="1">
        <f t="array" aca="1" ref="L96:L99" ca="1">_xlfn.LET(
    _xlpm.cleanString, SUBSTITUTE(SUBSTITUTE(H4, "MultiLineString ((", ""), "))", ""),
    _xlpm.xmlString, "&lt;t&gt;&lt;s&gt;" &amp; SUBSTITUTE(SUBSTITUTE(_xlpm.cleanString, ", ", "&lt;/s&gt;&lt;s&gt;"), " ", "&lt;/s&gt;&lt;s&gt;") &amp; "&lt;/s&gt;&lt;/t&gt;",
    _xlpm.numbers, _xlfn.FILTERXML(_xlpm.xmlString, "//s"),_xlpm.numbers)</f>
        <v>687316.36780907097</v>
      </c>
    </row>
    <row r="97" spans="2:12" x14ac:dyDescent="0.25">
      <c r="B97" s="3"/>
      <c r="C97" s="3"/>
      <c r="L97">
        <f ca="1"/>
        <v>7565096.3571438901</v>
      </c>
    </row>
    <row r="98" spans="2:12" x14ac:dyDescent="0.25">
      <c r="B98" s="3"/>
      <c r="C98" s="3"/>
      <c r="L98">
        <f ca="1"/>
        <v>687240.47098323505</v>
      </c>
    </row>
    <row r="99" spans="2:12" x14ac:dyDescent="0.25">
      <c r="B99" s="3"/>
      <c r="C99" s="3"/>
      <c r="L99">
        <f ca="1"/>
        <v>7565130.9173056604</v>
      </c>
    </row>
    <row r="100" spans="2:12" x14ac:dyDescent="0.25">
      <c r="B100" s="3"/>
      <c r="C100" s="3"/>
    </row>
    <row r="101" spans="2:12" x14ac:dyDescent="0.25">
      <c r="B101" s="3"/>
      <c r="C101" s="3"/>
    </row>
    <row r="102" spans="2:12" x14ac:dyDescent="0.25">
      <c r="B102" s="3"/>
      <c r="C102" s="3"/>
    </row>
    <row r="103" spans="2:12" x14ac:dyDescent="0.25">
      <c r="B103" s="3"/>
      <c r="C103" s="3"/>
    </row>
    <row r="104" spans="2:12" x14ac:dyDescent="0.25">
      <c r="B104" s="3"/>
      <c r="C104" s="3"/>
    </row>
    <row r="105" spans="2:12" x14ac:dyDescent="0.25">
      <c r="B105" s="3"/>
      <c r="C105" s="3"/>
    </row>
    <row r="106" spans="2:12" x14ac:dyDescent="0.25">
      <c r="B106" s="3"/>
      <c r="C106" s="3"/>
    </row>
    <row r="107" spans="2:12" x14ac:dyDescent="0.25">
      <c r="B107" s="3"/>
      <c r="C107" s="3"/>
    </row>
    <row r="108" spans="2:12" x14ac:dyDescent="0.25">
      <c r="B108" s="3"/>
      <c r="C108" s="3"/>
    </row>
    <row r="109" spans="2:12" x14ac:dyDescent="0.25">
      <c r="B109" s="3"/>
      <c r="C109" s="3"/>
    </row>
    <row r="110" spans="2:12" x14ac:dyDescent="0.25">
      <c r="B110" s="3"/>
      <c r="C110" s="3"/>
    </row>
    <row r="111" spans="2:12" x14ac:dyDescent="0.25">
      <c r="B111" s="3"/>
      <c r="C111" s="3"/>
    </row>
    <row r="112" spans="2:12" x14ac:dyDescent="0.25">
      <c r="B112" s="3"/>
      <c r="C112" s="3"/>
    </row>
    <row r="113" spans="2:3" x14ac:dyDescent="0.25">
      <c r="B113" s="3"/>
      <c r="C113" s="3"/>
    </row>
    <row r="114" spans="2:3" x14ac:dyDescent="0.25">
      <c r="B114" s="3"/>
      <c r="C114" s="3"/>
    </row>
    <row r="115" spans="2:3" x14ac:dyDescent="0.25">
      <c r="B115" s="3"/>
      <c r="C115" s="3"/>
    </row>
    <row r="116" spans="2:3" x14ac:dyDescent="0.25">
      <c r="B116" s="3"/>
      <c r="C116" s="3"/>
    </row>
    <row r="117" spans="2:3" x14ac:dyDescent="0.25">
      <c r="B117" s="3"/>
      <c r="C117" s="3"/>
    </row>
    <row r="118" spans="2:3" x14ac:dyDescent="0.25">
      <c r="B118" s="3"/>
      <c r="C118" s="3"/>
    </row>
    <row r="119" spans="2:3" x14ac:dyDescent="0.25">
      <c r="B119" s="3"/>
      <c r="C119" s="3"/>
    </row>
    <row r="120" spans="2:3" x14ac:dyDescent="0.25">
      <c r="B120" s="3"/>
      <c r="C120" s="3"/>
    </row>
    <row r="121" spans="2:3" x14ac:dyDescent="0.25">
      <c r="B121" s="3"/>
      <c r="C121" s="3"/>
    </row>
    <row r="122" spans="2:3" x14ac:dyDescent="0.25">
      <c r="B122" s="3"/>
      <c r="C122" s="3"/>
    </row>
    <row r="123" spans="2:3" x14ac:dyDescent="0.25">
      <c r="B123" s="3"/>
      <c r="C123" s="3"/>
    </row>
    <row r="124" spans="2:3" x14ac:dyDescent="0.25">
      <c r="B124" s="3"/>
      <c r="C124" s="3"/>
    </row>
    <row r="125" spans="2:3" x14ac:dyDescent="0.25">
      <c r="B125" s="3"/>
      <c r="C125" s="3"/>
    </row>
    <row r="126" spans="2:3" x14ac:dyDescent="0.25">
      <c r="B126" s="3"/>
      <c r="C126" s="3"/>
    </row>
    <row r="127" spans="2:3" x14ac:dyDescent="0.25">
      <c r="B127" s="3"/>
      <c r="C127" s="3"/>
    </row>
    <row r="128" spans="2:3" x14ac:dyDescent="0.25">
      <c r="B128" s="3"/>
      <c r="C128" s="3"/>
    </row>
    <row r="129" spans="2:3" x14ac:dyDescent="0.25">
      <c r="B129" s="3"/>
      <c r="C129" s="3"/>
    </row>
    <row r="130" spans="2:3" x14ac:dyDescent="0.25">
      <c r="B130" s="3"/>
      <c r="C130" s="3"/>
    </row>
    <row r="131" spans="2:3" x14ac:dyDescent="0.25">
      <c r="B131" s="3"/>
      <c r="C131" s="3"/>
    </row>
    <row r="132" spans="2:3" x14ac:dyDescent="0.25">
      <c r="B132" s="3"/>
      <c r="C132" s="3"/>
    </row>
    <row r="133" spans="2:3" x14ac:dyDescent="0.25">
      <c r="B133" s="3"/>
      <c r="C133" s="3"/>
    </row>
    <row r="134" spans="2:3" x14ac:dyDescent="0.25">
      <c r="B134" s="3"/>
      <c r="C134" s="3"/>
    </row>
    <row r="135" spans="2:3" x14ac:dyDescent="0.25">
      <c r="B135" s="3"/>
      <c r="C135" s="3"/>
    </row>
    <row r="136" spans="2:3" x14ac:dyDescent="0.25">
      <c r="B136" s="3"/>
      <c r="C136" s="3"/>
    </row>
    <row r="137" spans="2:3" x14ac:dyDescent="0.25">
      <c r="B137" s="3"/>
      <c r="C137" s="3"/>
    </row>
    <row r="138" spans="2:3" x14ac:dyDescent="0.25">
      <c r="B138" s="3"/>
      <c r="C138" s="3"/>
    </row>
    <row r="139" spans="2:3" x14ac:dyDescent="0.25">
      <c r="B139" s="3"/>
      <c r="C139" s="3"/>
    </row>
    <row r="140" spans="2:3" x14ac:dyDescent="0.25">
      <c r="B140" s="3"/>
      <c r="C140" s="3"/>
    </row>
    <row r="141" spans="2:3" x14ac:dyDescent="0.25">
      <c r="B141" s="3"/>
      <c r="C141" s="3"/>
    </row>
    <row r="142" spans="2:3" x14ac:dyDescent="0.25">
      <c r="B142" s="3"/>
      <c r="C142" s="3"/>
    </row>
    <row r="143" spans="2:3" x14ac:dyDescent="0.25">
      <c r="B143" s="3"/>
      <c r="C143" s="3"/>
    </row>
    <row r="144" spans="2:3" x14ac:dyDescent="0.25">
      <c r="B144" s="3"/>
      <c r="C144" s="3"/>
    </row>
    <row r="145" spans="2:3" x14ac:dyDescent="0.25">
      <c r="B145" s="3"/>
      <c r="C145" s="3"/>
    </row>
    <row r="146" spans="2:3" x14ac:dyDescent="0.25">
      <c r="B146" s="3"/>
      <c r="C146" s="3"/>
    </row>
    <row r="147" spans="2:3" x14ac:dyDescent="0.25">
      <c r="B147" s="3"/>
      <c r="C147" s="3"/>
    </row>
    <row r="148" spans="2:3" x14ac:dyDescent="0.25">
      <c r="B148" s="3"/>
      <c r="C148" s="3"/>
    </row>
    <row r="149" spans="2:3" x14ac:dyDescent="0.25">
      <c r="B149" s="3"/>
      <c r="C149" s="3"/>
    </row>
    <row r="150" spans="2:3" x14ac:dyDescent="0.25">
      <c r="B150" s="3"/>
      <c r="C150" s="3"/>
    </row>
    <row r="151" spans="2:3" x14ac:dyDescent="0.25">
      <c r="B151" s="3"/>
      <c r="C151" s="3"/>
    </row>
    <row r="152" spans="2:3" x14ac:dyDescent="0.25">
      <c r="B152" s="3"/>
      <c r="C152" s="3"/>
    </row>
    <row r="153" spans="2:3" x14ac:dyDescent="0.25">
      <c r="B153" s="3"/>
      <c r="C153" s="3"/>
    </row>
    <row r="154" spans="2:3" x14ac:dyDescent="0.25">
      <c r="B154" s="3"/>
      <c r="C154" s="3"/>
    </row>
    <row r="155" spans="2:3" x14ac:dyDescent="0.25">
      <c r="B155" s="3"/>
      <c r="C155" s="3"/>
    </row>
    <row r="156" spans="2:3" x14ac:dyDescent="0.25">
      <c r="B156" s="3"/>
      <c r="C156" s="3"/>
    </row>
    <row r="157" spans="2:3" x14ac:dyDescent="0.25">
      <c r="B157" s="3"/>
      <c r="C157" s="3"/>
    </row>
    <row r="158" spans="2:3" x14ac:dyDescent="0.25">
      <c r="B158" s="3"/>
      <c r="C158" s="3"/>
    </row>
    <row r="159" spans="2:3" x14ac:dyDescent="0.25">
      <c r="B159" s="3"/>
      <c r="C159" s="3"/>
    </row>
    <row r="160" spans="2:3" x14ac:dyDescent="0.25">
      <c r="B160" s="3"/>
      <c r="C160" s="3"/>
    </row>
    <row r="161" spans="2:3" x14ac:dyDescent="0.25">
      <c r="B161" s="3"/>
      <c r="C161" s="3"/>
    </row>
    <row r="162" spans="2:3" x14ac:dyDescent="0.25">
      <c r="B162" s="3"/>
      <c r="C162" s="3"/>
    </row>
    <row r="163" spans="2:3" x14ac:dyDescent="0.25">
      <c r="B163" s="3"/>
      <c r="C163" s="3"/>
    </row>
    <row r="164" spans="2:3" x14ac:dyDescent="0.25">
      <c r="B164" s="3"/>
      <c r="C164" s="3"/>
    </row>
    <row r="165" spans="2:3" x14ac:dyDescent="0.25">
      <c r="B165" s="3"/>
      <c r="C165" s="3"/>
    </row>
    <row r="166" spans="2:3" x14ac:dyDescent="0.25">
      <c r="B166" s="3"/>
      <c r="C166" s="3"/>
    </row>
    <row r="167" spans="2:3" x14ac:dyDescent="0.25">
      <c r="B167" s="3"/>
      <c r="C167" s="3"/>
    </row>
    <row r="168" spans="2:3" x14ac:dyDescent="0.25">
      <c r="B168" s="3"/>
      <c r="C168" s="3"/>
    </row>
    <row r="169" spans="2:3" x14ac:dyDescent="0.25">
      <c r="B169" s="3"/>
      <c r="C169" s="3"/>
    </row>
    <row r="170" spans="2:3" x14ac:dyDescent="0.25">
      <c r="B170" s="3"/>
      <c r="C170" s="3"/>
    </row>
    <row r="171" spans="2:3" x14ac:dyDescent="0.25">
      <c r="B171" s="3"/>
      <c r="C171" s="3"/>
    </row>
    <row r="172" spans="2:3" x14ac:dyDescent="0.25">
      <c r="B172" s="3"/>
      <c r="C172" s="3"/>
    </row>
    <row r="173" spans="2:3" x14ac:dyDescent="0.25">
      <c r="B173" s="3"/>
      <c r="C173" s="3"/>
    </row>
    <row r="174" spans="2:3" x14ac:dyDescent="0.25">
      <c r="B174" s="3"/>
      <c r="C174" s="3"/>
    </row>
    <row r="175" spans="2:3" x14ac:dyDescent="0.25">
      <c r="B175" s="3"/>
      <c r="C175" s="3"/>
    </row>
    <row r="176" spans="2:3" x14ac:dyDescent="0.25">
      <c r="B176" s="3"/>
      <c r="C176" s="3"/>
    </row>
    <row r="177" spans="2:3" x14ac:dyDescent="0.25">
      <c r="B177" s="3"/>
      <c r="C177" s="3"/>
    </row>
    <row r="178" spans="2:3" x14ac:dyDescent="0.25">
      <c r="B178" s="3"/>
      <c r="C178" s="3"/>
    </row>
    <row r="179" spans="2:3" x14ac:dyDescent="0.25">
      <c r="B179" s="3"/>
      <c r="C179" s="3"/>
    </row>
    <row r="180" spans="2:3" x14ac:dyDescent="0.25">
      <c r="B180" s="3"/>
      <c r="C180" s="3"/>
    </row>
    <row r="181" spans="2:3" x14ac:dyDescent="0.25">
      <c r="B181" s="3"/>
      <c r="C181" s="3"/>
    </row>
    <row r="182" spans="2:3" x14ac:dyDescent="0.25">
      <c r="B182" s="3"/>
      <c r="C182" s="3"/>
    </row>
    <row r="183" spans="2:3" x14ac:dyDescent="0.25">
      <c r="B183" s="3"/>
      <c r="C183" s="3"/>
    </row>
    <row r="184" spans="2:3" x14ac:dyDescent="0.25">
      <c r="B184" s="3"/>
      <c r="C184" s="3"/>
    </row>
    <row r="185" spans="2:3" x14ac:dyDescent="0.25">
      <c r="B185" s="3"/>
      <c r="C185" s="3"/>
    </row>
    <row r="186" spans="2:3" x14ac:dyDescent="0.25">
      <c r="B186" s="3"/>
      <c r="C186" s="3"/>
    </row>
    <row r="187" spans="2:3" x14ac:dyDescent="0.25">
      <c r="B187" s="3"/>
      <c r="C187" s="3"/>
    </row>
    <row r="188" spans="2:3" x14ac:dyDescent="0.25">
      <c r="B188" s="3"/>
      <c r="C188" s="3"/>
    </row>
    <row r="189" spans="2:3" x14ac:dyDescent="0.25">
      <c r="B189" s="3"/>
      <c r="C189" s="3"/>
    </row>
    <row r="190" spans="2:3" x14ac:dyDescent="0.25">
      <c r="B190" s="3"/>
      <c r="C190" s="3"/>
    </row>
    <row r="191" spans="2:3" x14ac:dyDescent="0.25">
      <c r="B191" s="3"/>
      <c r="C191" s="3"/>
    </row>
    <row r="192" spans="2:3" x14ac:dyDescent="0.25">
      <c r="B192" s="3"/>
      <c r="C192" s="3"/>
    </row>
    <row r="193" spans="2:3" x14ac:dyDescent="0.25">
      <c r="B193" s="3"/>
      <c r="C193" s="3"/>
    </row>
    <row r="194" spans="2:3" x14ac:dyDescent="0.25">
      <c r="B194" s="3"/>
      <c r="C194" s="3"/>
    </row>
    <row r="195" spans="2:3" x14ac:dyDescent="0.25">
      <c r="B195" s="3"/>
      <c r="C195" s="3"/>
    </row>
    <row r="196" spans="2:3" x14ac:dyDescent="0.25">
      <c r="B196" s="3"/>
      <c r="C196" s="3"/>
    </row>
    <row r="197" spans="2:3" x14ac:dyDescent="0.25">
      <c r="B197" s="3"/>
      <c r="C197" s="3"/>
    </row>
    <row r="198" spans="2:3" x14ac:dyDescent="0.25">
      <c r="B198" s="3"/>
      <c r="C198" s="3"/>
    </row>
    <row r="199" spans="2:3" x14ac:dyDescent="0.25">
      <c r="B199" s="3"/>
      <c r="C199" s="3"/>
    </row>
    <row r="200" spans="2:3" x14ac:dyDescent="0.25">
      <c r="B200" s="3"/>
      <c r="C200" s="3"/>
    </row>
    <row r="201" spans="2:3" x14ac:dyDescent="0.25">
      <c r="B201" s="3"/>
      <c r="C201" s="3"/>
    </row>
    <row r="202" spans="2:3" x14ac:dyDescent="0.25">
      <c r="B202" s="3"/>
      <c r="C202" s="3"/>
    </row>
    <row r="203" spans="2:3" x14ac:dyDescent="0.25">
      <c r="B203" s="3"/>
      <c r="C203" s="3"/>
    </row>
    <row r="204" spans="2:3" x14ac:dyDescent="0.25">
      <c r="B204" s="3"/>
      <c r="C204" s="3"/>
    </row>
    <row r="205" spans="2:3" x14ac:dyDescent="0.25">
      <c r="B205" s="3"/>
      <c r="C205" s="3"/>
    </row>
    <row r="206" spans="2:3" x14ac:dyDescent="0.25">
      <c r="B206" s="3"/>
      <c r="C206" s="3"/>
    </row>
    <row r="207" spans="2:3" x14ac:dyDescent="0.25">
      <c r="B207" s="3"/>
      <c r="C207" s="3"/>
    </row>
    <row r="208" spans="2:3" x14ac:dyDescent="0.25">
      <c r="B208" s="3"/>
      <c r="C208" s="3"/>
    </row>
    <row r="209" spans="2:3" x14ac:dyDescent="0.25">
      <c r="B209" s="3"/>
      <c r="C209" s="3"/>
    </row>
    <row r="210" spans="2:3" x14ac:dyDescent="0.25">
      <c r="B210" s="3"/>
      <c r="C210" s="3"/>
    </row>
    <row r="211" spans="2:3" x14ac:dyDescent="0.25">
      <c r="B211" s="3"/>
      <c r="C211" s="3"/>
    </row>
    <row r="212" spans="2:3" x14ac:dyDescent="0.25">
      <c r="B212" s="3"/>
      <c r="C212" s="3"/>
    </row>
    <row r="213" spans="2:3" x14ac:dyDescent="0.25">
      <c r="B213" s="3"/>
      <c r="C213" s="3"/>
    </row>
    <row r="214" spans="2:3" x14ac:dyDescent="0.25">
      <c r="B214" s="3"/>
      <c r="C214" s="3"/>
    </row>
    <row r="215" spans="2:3" x14ac:dyDescent="0.25">
      <c r="B215" s="3"/>
      <c r="C215" s="3"/>
    </row>
    <row r="216" spans="2:3" x14ac:dyDescent="0.25">
      <c r="B216" s="3"/>
      <c r="C216" s="3"/>
    </row>
    <row r="217" spans="2:3" x14ac:dyDescent="0.25">
      <c r="B217" s="3"/>
      <c r="C217" s="3"/>
    </row>
    <row r="218" spans="2:3" x14ac:dyDescent="0.25">
      <c r="B218" s="3"/>
      <c r="C218" s="3"/>
    </row>
    <row r="219" spans="2:3" x14ac:dyDescent="0.25">
      <c r="B219" s="3"/>
      <c r="C219" s="3"/>
    </row>
    <row r="220" spans="2:3" x14ac:dyDescent="0.25">
      <c r="B220" s="3"/>
      <c r="C220" s="3"/>
    </row>
    <row r="221" spans="2:3" x14ac:dyDescent="0.25">
      <c r="B221" s="3"/>
      <c r="C221" s="3"/>
    </row>
    <row r="222" spans="2:3" x14ac:dyDescent="0.25">
      <c r="B222" s="3"/>
      <c r="C222" s="3"/>
    </row>
    <row r="223" spans="2:3" x14ac:dyDescent="0.25">
      <c r="B223" s="3"/>
      <c r="C223" s="3"/>
    </row>
    <row r="224" spans="2:3" x14ac:dyDescent="0.25">
      <c r="B224" s="3"/>
      <c r="C224" s="3"/>
    </row>
    <row r="225" spans="2:3" x14ac:dyDescent="0.25">
      <c r="B225" s="3"/>
      <c r="C225" s="3"/>
    </row>
    <row r="226" spans="2:3" x14ac:dyDescent="0.25">
      <c r="B226" s="3"/>
      <c r="C226" s="3"/>
    </row>
    <row r="227" spans="2:3" x14ac:dyDescent="0.25">
      <c r="B227" s="3"/>
      <c r="C227" s="3"/>
    </row>
    <row r="228" spans="2:3" x14ac:dyDescent="0.25">
      <c r="B228" s="3"/>
      <c r="C228" s="3"/>
    </row>
    <row r="229" spans="2:3" x14ac:dyDescent="0.25">
      <c r="B229" s="3"/>
      <c r="C229" s="3"/>
    </row>
    <row r="230" spans="2:3" x14ac:dyDescent="0.25">
      <c r="B230" s="3"/>
      <c r="C230" s="3"/>
    </row>
    <row r="231" spans="2:3" x14ac:dyDescent="0.25">
      <c r="B231" s="3"/>
      <c r="C231" s="3"/>
    </row>
    <row r="232" spans="2:3" x14ac:dyDescent="0.25">
      <c r="B232" s="3"/>
      <c r="C232" s="3"/>
    </row>
    <row r="233" spans="2:3" x14ac:dyDescent="0.25">
      <c r="B233" s="3"/>
      <c r="C233" s="3"/>
    </row>
    <row r="234" spans="2:3" x14ac:dyDescent="0.25">
      <c r="B234" s="3"/>
      <c r="C234" s="3"/>
    </row>
    <row r="235" spans="2:3" x14ac:dyDescent="0.25">
      <c r="B235" s="3"/>
      <c r="C235" s="3"/>
    </row>
    <row r="236" spans="2:3" x14ac:dyDescent="0.25">
      <c r="B236" s="3"/>
      <c r="C236" s="3"/>
    </row>
    <row r="237" spans="2:3" x14ac:dyDescent="0.25">
      <c r="B237" s="3"/>
      <c r="C237" s="3"/>
    </row>
    <row r="238" spans="2:3" x14ac:dyDescent="0.25">
      <c r="B238" s="3"/>
      <c r="C238" s="3"/>
    </row>
    <row r="239" spans="2:3" x14ac:dyDescent="0.25">
      <c r="B239" s="3"/>
      <c r="C239" s="3"/>
    </row>
    <row r="240" spans="2:3" x14ac:dyDescent="0.25">
      <c r="B240" s="3"/>
      <c r="C240" s="3"/>
    </row>
    <row r="241" spans="2:3" x14ac:dyDescent="0.25">
      <c r="B241" s="3"/>
      <c r="C241" s="3"/>
    </row>
    <row r="242" spans="2:3" x14ac:dyDescent="0.25">
      <c r="B242" s="3"/>
      <c r="C242" s="3"/>
    </row>
    <row r="243" spans="2:3" x14ac:dyDescent="0.25">
      <c r="B243" s="3"/>
      <c r="C243" s="3"/>
    </row>
    <row r="244" spans="2:3" x14ac:dyDescent="0.25">
      <c r="B244" s="3"/>
      <c r="C244" s="3"/>
    </row>
    <row r="245" spans="2:3" x14ac:dyDescent="0.25">
      <c r="B245" s="3"/>
      <c r="C245" s="3"/>
    </row>
    <row r="246" spans="2:3" x14ac:dyDescent="0.25">
      <c r="B246" s="3"/>
      <c r="C246" s="3"/>
    </row>
    <row r="247" spans="2:3" x14ac:dyDescent="0.25">
      <c r="B247" s="3"/>
      <c r="C247" s="3"/>
    </row>
    <row r="248" spans="2:3" x14ac:dyDescent="0.25">
      <c r="B248" s="3"/>
      <c r="C248" s="3"/>
    </row>
    <row r="249" spans="2:3" x14ac:dyDescent="0.25">
      <c r="B249" s="3"/>
      <c r="C249" s="3"/>
    </row>
    <row r="250" spans="2:3" x14ac:dyDescent="0.25">
      <c r="B250" s="3"/>
      <c r="C250" s="3"/>
    </row>
    <row r="251" spans="2:3" x14ac:dyDescent="0.25">
      <c r="B251" s="3"/>
      <c r="C251" s="3"/>
    </row>
    <row r="252" spans="2:3" x14ac:dyDescent="0.25">
      <c r="B252" s="3"/>
      <c r="C252" s="3"/>
    </row>
    <row r="253" spans="2:3" x14ac:dyDescent="0.25">
      <c r="B253" s="3"/>
      <c r="C253" s="3"/>
    </row>
    <row r="254" spans="2:3" x14ac:dyDescent="0.25">
      <c r="B254" s="3"/>
      <c r="C254" s="3"/>
    </row>
    <row r="255" spans="2:3" x14ac:dyDescent="0.25">
      <c r="B255" s="3"/>
      <c r="C255" s="3"/>
    </row>
    <row r="256" spans="2:3" x14ac:dyDescent="0.25">
      <c r="B256" s="3"/>
      <c r="C256" s="3"/>
    </row>
    <row r="257" spans="2:3" x14ac:dyDescent="0.25">
      <c r="B257" s="3"/>
      <c r="C257" s="3"/>
    </row>
    <row r="258" spans="2:3" x14ac:dyDescent="0.25">
      <c r="B258" s="3"/>
      <c r="C258" s="3"/>
    </row>
    <row r="259" spans="2:3" x14ac:dyDescent="0.25">
      <c r="B259" s="3"/>
      <c r="C259" s="3"/>
    </row>
    <row r="260" spans="2:3" x14ac:dyDescent="0.25">
      <c r="B260" s="3"/>
      <c r="C260" s="3"/>
    </row>
    <row r="261" spans="2:3" x14ac:dyDescent="0.25">
      <c r="B261" s="3"/>
      <c r="C261" s="3"/>
    </row>
    <row r="262" spans="2:3" x14ac:dyDescent="0.25">
      <c r="B262" s="3"/>
      <c r="C262" s="3"/>
    </row>
    <row r="263" spans="2:3" x14ac:dyDescent="0.25">
      <c r="B263" s="3"/>
      <c r="C263" s="3"/>
    </row>
    <row r="264" spans="2:3" x14ac:dyDescent="0.25">
      <c r="B264" s="3"/>
      <c r="C264" s="3"/>
    </row>
    <row r="265" spans="2:3" x14ac:dyDescent="0.25">
      <c r="B265" s="3"/>
      <c r="C265" s="3"/>
    </row>
    <row r="266" spans="2:3" x14ac:dyDescent="0.25">
      <c r="B266" s="3"/>
      <c r="C266" s="3"/>
    </row>
    <row r="267" spans="2:3" x14ac:dyDescent="0.25">
      <c r="B267" s="3"/>
      <c r="C267" s="3"/>
    </row>
    <row r="268" spans="2:3" x14ac:dyDescent="0.25">
      <c r="B268" s="3"/>
      <c r="C268" s="3"/>
    </row>
    <row r="269" spans="2:3" x14ac:dyDescent="0.25">
      <c r="B269" s="3"/>
      <c r="C269" s="3"/>
    </row>
    <row r="270" spans="2:3" x14ac:dyDescent="0.25">
      <c r="B270" s="3"/>
      <c r="C270" s="3"/>
    </row>
    <row r="271" spans="2:3" x14ac:dyDescent="0.25">
      <c r="B271" s="3"/>
      <c r="C271" s="3"/>
    </row>
    <row r="272" spans="2:3" x14ac:dyDescent="0.25">
      <c r="B272" s="3"/>
      <c r="C272" s="3"/>
    </row>
    <row r="273" spans="2:3" x14ac:dyDescent="0.25">
      <c r="B273" s="3"/>
      <c r="C273" s="3"/>
    </row>
    <row r="274" spans="2:3" x14ac:dyDescent="0.25">
      <c r="B274" s="3"/>
      <c r="C274" s="3"/>
    </row>
    <row r="275" spans="2:3" x14ac:dyDescent="0.25">
      <c r="B275" s="3"/>
      <c r="C275" s="3"/>
    </row>
    <row r="276" spans="2:3" x14ac:dyDescent="0.25">
      <c r="B276" s="3"/>
      <c r="C276" s="3"/>
    </row>
    <row r="277" spans="2:3" x14ac:dyDescent="0.25">
      <c r="B277" s="3"/>
      <c r="C277" s="3"/>
    </row>
    <row r="278" spans="2:3" x14ac:dyDescent="0.25">
      <c r="B278" s="3"/>
      <c r="C278" s="3"/>
    </row>
    <row r="279" spans="2:3" x14ac:dyDescent="0.25">
      <c r="B279" s="3"/>
      <c r="C279" s="3"/>
    </row>
    <row r="280" spans="2:3" x14ac:dyDescent="0.25">
      <c r="B280" s="3"/>
      <c r="C280" s="3"/>
    </row>
    <row r="281" spans="2:3" x14ac:dyDescent="0.25">
      <c r="B281" s="3"/>
      <c r="C281" s="3"/>
    </row>
    <row r="282" spans="2:3" x14ac:dyDescent="0.25">
      <c r="B282" s="3"/>
      <c r="C282" s="3"/>
    </row>
    <row r="283" spans="2:3" x14ac:dyDescent="0.25">
      <c r="B283" s="3"/>
      <c r="C283" s="3"/>
    </row>
    <row r="284" spans="2:3" x14ac:dyDescent="0.25">
      <c r="B284" s="3"/>
      <c r="C284" s="3"/>
    </row>
    <row r="285" spans="2:3" x14ac:dyDescent="0.25">
      <c r="B285" s="3"/>
      <c r="C285" s="3"/>
    </row>
    <row r="286" spans="2:3" x14ac:dyDescent="0.25">
      <c r="B286" s="3"/>
      <c r="C286" s="3"/>
    </row>
    <row r="287" spans="2:3" x14ac:dyDescent="0.25">
      <c r="B287" s="3"/>
      <c r="C287" s="3"/>
    </row>
    <row r="288" spans="2:3" x14ac:dyDescent="0.25">
      <c r="B288" s="3"/>
      <c r="C288" s="3"/>
    </row>
    <row r="289" spans="2:3" x14ac:dyDescent="0.25">
      <c r="B289" s="3"/>
      <c r="C289" s="3"/>
    </row>
    <row r="290" spans="2:3" x14ac:dyDescent="0.25">
      <c r="B290" s="3"/>
      <c r="C290" s="3"/>
    </row>
    <row r="291" spans="2:3" x14ac:dyDescent="0.25">
      <c r="B291" s="3"/>
      <c r="C291" s="3"/>
    </row>
    <row r="292" spans="2:3" x14ac:dyDescent="0.25">
      <c r="B292" s="3"/>
      <c r="C292" s="3"/>
    </row>
    <row r="293" spans="2:3" x14ac:dyDescent="0.25">
      <c r="B293" s="3"/>
      <c r="C293" s="3"/>
    </row>
    <row r="294" spans="2:3" x14ac:dyDescent="0.25">
      <c r="B294" s="3"/>
      <c r="C294" s="3"/>
    </row>
    <row r="295" spans="2:3" x14ac:dyDescent="0.25">
      <c r="B295" s="3"/>
      <c r="C295" s="3"/>
    </row>
    <row r="296" spans="2:3" x14ac:dyDescent="0.25">
      <c r="B296" s="3"/>
      <c r="C296" s="3"/>
    </row>
    <row r="297" spans="2:3" x14ac:dyDescent="0.25">
      <c r="B297" s="3"/>
      <c r="C297" s="3"/>
    </row>
    <row r="298" spans="2:3" x14ac:dyDescent="0.25">
      <c r="B298" s="3"/>
      <c r="C298" s="3"/>
    </row>
    <row r="299" spans="2:3" x14ac:dyDescent="0.25">
      <c r="B299" s="3"/>
      <c r="C299" s="3"/>
    </row>
    <row r="300" spans="2:3" x14ac:dyDescent="0.25">
      <c r="B300" s="3"/>
      <c r="C300" s="3"/>
    </row>
    <row r="301" spans="2:3" x14ac:dyDescent="0.25">
      <c r="B301" s="3"/>
      <c r="C301" s="3"/>
    </row>
    <row r="302" spans="2:3" x14ac:dyDescent="0.25">
      <c r="B302" s="3"/>
      <c r="C302" s="3"/>
    </row>
    <row r="303" spans="2:3" x14ac:dyDescent="0.25">
      <c r="B303" s="3"/>
      <c r="C303" s="3"/>
    </row>
    <row r="304" spans="2:3" x14ac:dyDescent="0.25">
      <c r="B304" s="3"/>
      <c r="C304" s="3"/>
    </row>
    <row r="305" spans="2:3" x14ac:dyDescent="0.25">
      <c r="B305" s="3"/>
      <c r="C305" s="3"/>
    </row>
    <row r="306" spans="2:3" x14ac:dyDescent="0.25">
      <c r="B306" s="3"/>
      <c r="C306" s="3"/>
    </row>
    <row r="307" spans="2:3" x14ac:dyDescent="0.25">
      <c r="B307" s="3"/>
      <c r="C307" s="3"/>
    </row>
    <row r="308" spans="2:3" x14ac:dyDescent="0.25">
      <c r="B308" s="3"/>
      <c r="C308" s="3"/>
    </row>
    <row r="309" spans="2:3" x14ac:dyDescent="0.25">
      <c r="B309" s="3"/>
      <c r="C309" s="3"/>
    </row>
    <row r="310" spans="2:3" x14ac:dyDescent="0.25">
      <c r="B310" s="3"/>
      <c r="C310" s="3"/>
    </row>
    <row r="311" spans="2:3" x14ac:dyDescent="0.25">
      <c r="B311" s="3"/>
      <c r="C311" s="3"/>
    </row>
    <row r="312" spans="2:3" x14ac:dyDescent="0.25">
      <c r="B312" s="3"/>
      <c r="C312" s="3"/>
    </row>
    <row r="313" spans="2:3" x14ac:dyDescent="0.25">
      <c r="B313" s="3"/>
      <c r="C313" s="3"/>
    </row>
    <row r="314" spans="2:3" x14ac:dyDescent="0.25">
      <c r="B314" s="3"/>
      <c r="C314" s="3"/>
    </row>
    <row r="315" spans="2:3" x14ac:dyDescent="0.25">
      <c r="B315" s="3"/>
      <c r="C315" s="3"/>
    </row>
    <row r="316" spans="2:3" x14ac:dyDescent="0.25">
      <c r="B316" s="3"/>
      <c r="C316" s="3"/>
    </row>
    <row r="317" spans="2:3" x14ac:dyDescent="0.25">
      <c r="B317" s="3"/>
      <c r="C317" s="3"/>
    </row>
    <row r="318" spans="2:3" x14ac:dyDescent="0.25">
      <c r="B318" s="3"/>
      <c r="C318" s="3"/>
    </row>
    <row r="319" spans="2:3" x14ac:dyDescent="0.25">
      <c r="B319" s="3"/>
      <c r="C319" s="3"/>
    </row>
    <row r="320" spans="2:3" x14ac:dyDescent="0.25">
      <c r="B320" s="3"/>
      <c r="C320" s="3"/>
    </row>
    <row r="321" spans="2:3" x14ac:dyDescent="0.25">
      <c r="B321" s="3"/>
      <c r="C321" s="3"/>
    </row>
    <row r="322" spans="2:3" x14ac:dyDescent="0.25">
      <c r="B322" s="3"/>
      <c r="C322" s="3"/>
    </row>
    <row r="323" spans="2:3" x14ac:dyDescent="0.25">
      <c r="B323" s="3"/>
      <c r="C323" s="3"/>
    </row>
    <row r="324" spans="2:3" x14ac:dyDescent="0.25">
      <c r="B324" s="3"/>
      <c r="C324" s="3"/>
    </row>
    <row r="325" spans="2:3" x14ac:dyDescent="0.25">
      <c r="B325" s="3"/>
      <c r="C325" s="3"/>
    </row>
    <row r="326" spans="2:3" x14ac:dyDescent="0.25">
      <c r="B326" s="3"/>
      <c r="C326" s="3"/>
    </row>
    <row r="327" spans="2:3" x14ac:dyDescent="0.25">
      <c r="B327" s="3"/>
      <c r="C327" s="3"/>
    </row>
    <row r="328" spans="2:3" x14ac:dyDescent="0.25">
      <c r="B328" s="3"/>
      <c r="C328" s="3"/>
    </row>
    <row r="329" spans="2:3" x14ac:dyDescent="0.25">
      <c r="B329" s="3"/>
      <c r="C329" s="3"/>
    </row>
    <row r="330" spans="2:3" x14ac:dyDescent="0.25">
      <c r="B330" s="3"/>
      <c r="C330" s="3"/>
    </row>
    <row r="331" spans="2:3" x14ac:dyDescent="0.25">
      <c r="B331" s="3"/>
      <c r="C331" s="3"/>
    </row>
    <row r="332" spans="2:3" x14ac:dyDescent="0.25">
      <c r="B332" s="3"/>
      <c r="C332" s="3"/>
    </row>
    <row r="333" spans="2:3" x14ac:dyDescent="0.25">
      <c r="B333" s="3"/>
      <c r="C333" s="3"/>
    </row>
    <row r="334" spans="2:3" x14ac:dyDescent="0.25">
      <c r="B334" s="3"/>
      <c r="C334" s="3"/>
    </row>
    <row r="335" spans="2:3" x14ac:dyDescent="0.25">
      <c r="B335" s="3"/>
      <c r="C335" s="3"/>
    </row>
    <row r="336" spans="2:3" x14ac:dyDescent="0.25">
      <c r="B336" s="3"/>
      <c r="C336" s="3"/>
    </row>
    <row r="337" spans="2:3" x14ac:dyDescent="0.25">
      <c r="B337" s="3"/>
      <c r="C337" s="3"/>
    </row>
    <row r="338" spans="2:3" x14ac:dyDescent="0.25">
      <c r="B338" s="3"/>
      <c r="C338" s="3"/>
    </row>
    <row r="339" spans="2:3" x14ac:dyDescent="0.25">
      <c r="B339" s="3"/>
      <c r="C339" s="3"/>
    </row>
    <row r="340" spans="2:3" x14ac:dyDescent="0.25">
      <c r="B340" s="3"/>
      <c r="C340" s="3"/>
    </row>
    <row r="341" spans="2:3" x14ac:dyDescent="0.25">
      <c r="B341" s="3"/>
      <c r="C341" s="3"/>
    </row>
    <row r="342" spans="2:3" x14ac:dyDescent="0.25">
      <c r="B342" s="3"/>
      <c r="C342" s="3"/>
    </row>
    <row r="343" spans="2:3" x14ac:dyDescent="0.25">
      <c r="B343" s="3"/>
      <c r="C343" s="3"/>
    </row>
    <row r="344" spans="2:3" x14ac:dyDescent="0.25">
      <c r="B344" s="3"/>
      <c r="C344" s="3"/>
    </row>
    <row r="345" spans="2:3" x14ac:dyDescent="0.25">
      <c r="B345" s="3"/>
      <c r="C345" s="3"/>
    </row>
    <row r="346" spans="2:3" x14ac:dyDescent="0.25">
      <c r="B346" s="3"/>
      <c r="C346" s="3"/>
    </row>
    <row r="347" spans="2:3" x14ac:dyDescent="0.25">
      <c r="B347" s="3"/>
      <c r="C347" s="3"/>
    </row>
    <row r="348" spans="2:3" x14ac:dyDescent="0.25">
      <c r="B348" s="3"/>
      <c r="C348" s="3"/>
    </row>
    <row r="349" spans="2:3" x14ac:dyDescent="0.25">
      <c r="B349" s="3"/>
      <c r="C349" s="3"/>
    </row>
    <row r="350" spans="2:3" x14ac:dyDescent="0.25">
      <c r="B350" s="3"/>
      <c r="C350" s="3"/>
    </row>
    <row r="351" spans="2:3" x14ac:dyDescent="0.25">
      <c r="B351" s="3"/>
      <c r="C351" s="3"/>
    </row>
    <row r="352" spans="2:3" x14ac:dyDescent="0.25">
      <c r="B352" s="3"/>
      <c r="C352" s="3"/>
    </row>
    <row r="353" spans="2:3" x14ac:dyDescent="0.25">
      <c r="B353" s="3"/>
      <c r="C353" s="3"/>
    </row>
    <row r="354" spans="2:3" x14ac:dyDescent="0.25">
      <c r="B354" s="3"/>
      <c r="C354" s="3"/>
    </row>
    <row r="355" spans="2:3" x14ac:dyDescent="0.25">
      <c r="B355" s="3"/>
      <c r="C355" s="3"/>
    </row>
    <row r="356" spans="2:3" x14ac:dyDescent="0.25">
      <c r="B356" s="3"/>
      <c r="C356" s="3"/>
    </row>
    <row r="357" spans="2:3" x14ac:dyDescent="0.25">
      <c r="B357" s="3"/>
      <c r="C357" s="3"/>
    </row>
    <row r="358" spans="2:3" x14ac:dyDescent="0.25">
      <c r="B358" s="3"/>
      <c r="C358" s="3"/>
    </row>
    <row r="359" spans="2:3" x14ac:dyDescent="0.25">
      <c r="B359" s="3"/>
      <c r="C359" s="3"/>
    </row>
    <row r="360" spans="2:3" x14ac:dyDescent="0.25">
      <c r="B360" s="3"/>
      <c r="C360" s="3"/>
    </row>
    <row r="361" spans="2:3" x14ac:dyDescent="0.25">
      <c r="B361" s="3"/>
      <c r="C361" s="3"/>
    </row>
    <row r="362" spans="2:3" x14ac:dyDescent="0.25">
      <c r="B362" s="3"/>
      <c r="C362" s="3"/>
    </row>
    <row r="363" spans="2:3" x14ac:dyDescent="0.25">
      <c r="B363" s="3"/>
      <c r="C363" s="3"/>
    </row>
    <row r="364" spans="2:3" x14ac:dyDescent="0.25">
      <c r="B364" s="3"/>
      <c r="C364" s="3"/>
    </row>
    <row r="365" spans="2:3" x14ac:dyDescent="0.25">
      <c r="B365" s="3"/>
      <c r="C365" s="3"/>
    </row>
    <row r="366" spans="2:3" x14ac:dyDescent="0.25">
      <c r="B366" s="3"/>
      <c r="C366" s="3"/>
    </row>
    <row r="367" spans="2:3" x14ac:dyDescent="0.25">
      <c r="B367" s="3"/>
      <c r="C367" s="3"/>
    </row>
    <row r="368" spans="2:3" x14ac:dyDescent="0.25">
      <c r="B368" s="3"/>
      <c r="C368" s="3"/>
    </row>
    <row r="369" spans="2:3" x14ac:dyDescent="0.25">
      <c r="B369" s="3"/>
      <c r="C369" s="3"/>
    </row>
    <row r="370" spans="2:3" x14ac:dyDescent="0.25">
      <c r="B370" s="3"/>
      <c r="C370" s="3"/>
    </row>
    <row r="371" spans="2:3" x14ac:dyDescent="0.25">
      <c r="B371" s="3"/>
      <c r="C371" s="3"/>
    </row>
    <row r="372" spans="2:3" x14ac:dyDescent="0.25">
      <c r="B372" s="3"/>
      <c r="C372" s="3"/>
    </row>
    <row r="373" spans="2:3" x14ac:dyDescent="0.25">
      <c r="B373" s="3"/>
      <c r="C373" s="3"/>
    </row>
    <row r="374" spans="2:3" x14ac:dyDescent="0.25">
      <c r="B374" s="3"/>
      <c r="C374" s="3"/>
    </row>
    <row r="375" spans="2:3" x14ac:dyDescent="0.25">
      <c r="B375" s="3"/>
      <c r="C375" s="3"/>
    </row>
    <row r="376" spans="2:3" x14ac:dyDescent="0.25">
      <c r="B376" s="3"/>
      <c r="C376" s="3"/>
    </row>
    <row r="377" spans="2:3" x14ac:dyDescent="0.25">
      <c r="B377" s="3"/>
      <c r="C377" s="3"/>
    </row>
    <row r="378" spans="2:3" x14ac:dyDescent="0.25">
      <c r="B378" s="3"/>
      <c r="C378" s="3"/>
    </row>
    <row r="379" spans="2:3" x14ac:dyDescent="0.25">
      <c r="B379" s="3"/>
      <c r="C379" s="3"/>
    </row>
    <row r="380" spans="2:3" x14ac:dyDescent="0.25">
      <c r="B380" s="3"/>
      <c r="C380" s="3"/>
    </row>
    <row r="381" spans="2:3" x14ac:dyDescent="0.25">
      <c r="B381" s="3"/>
      <c r="C381" s="3"/>
    </row>
    <row r="382" spans="2:3" x14ac:dyDescent="0.25">
      <c r="B382" s="3"/>
      <c r="C382" s="3"/>
    </row>
    <row r="383" spans="2:3" x14ac:dyDescent="0.25">
      <c r="B383" s="3"/>
      <c r="C383" s="3"/>
    </row>
    <row r="384" spans="2:3" x14ac:dyDescent="0.25">
      <c r="B384" s="3"/>
      <c r="C384" s="3"/>
    </row>
    <row r="385" spans="2:3" x14ac:dyDescent="0.25">
      <c r="B385" s="3"/>
      <c r="C385" s="3"/>
    </row>
    <row r="386" spans="2:3" x14ac:dyDescent="0.25">
      <c r="B386" s="3"/>
      <c r="C386" s="3"/>
    </row>
    <row r="387" spans="2:3" x14ac:dyDescent="0.25">
      <c r="B387" s="3"/>
      <c r="C387" s="3"/>
    </row>
    <row r="388" spans="2:3" x14ac:dyDescent="0.25">
      <c r="B388" s="3"/>
      <c r="C388" s="3"/>
    </row>
    <row r="389" spans="2:3" x14ac:dyDescent="0.25">
      <c r="B389" s="3"/>
      <c r="C389" s="3"/>
    </row>
    <row r="390" spans="2:3" x14ac:dyDescent="0.25">
      <c r="B390" s="3"/>
      <c r="C390" s="3"/>
    </row>
    <row r="391" spans="2:3" x14ac:dyDescent="0.25">
      <c r="B391" s="3"/>
      <c r="C391" s="3"/>
    </row>
    <row r="392" spans="2:3" x14ac:dyDescent="0.25">
      <c r="B392" s="3"/>
      <c r="C392" s="3"/>
    </row>
    <row r="393" spans="2:3" x14ac:dyDescent="0.25">
      <c r="B393" s="3"/>
      <c r="C393" s="3"/>
    </row>
    <row r="394" spans="2:3" x14ac:dyDescent="0.25">
      <c r="B394" s="3"/>
      <c r="C394" s="3"/>
    </row>
    <row r="395" spans="2:3" x14ac:dyDescent="0.25">
      <c r="B395" s="3"/>
      <c r="C395" s="3"/>
    </row>
    <row r="396" spans="2:3" x14ac:dyDescent="0.25">
      <c r="B396" s="3"/>
      <c r="C396" s="3"/>
    </row>
    <row r="397" spans="2:3" x14ac:dyDescent="0.25">
      <c r="B397" s="3"/>
      <c r="C397" s="3"/>
    </row>
    <row r="398" spans="2:3" x14ac:dyDescent="0.25">
      <c r="B398" s="3"/>
      <c r="C398" s="3"/>
    </row>
    <row r="399" spans="2:3" x14ac:dyDescent="0.25">
      <c r="B399" s="3"/>
      <c r="C399" s="3"/>
    </row>
    <row r="400" spans="2:3" x14ac:dyDescent="0.25">
      <c r="B400" s="3"/>
      <c r="C400" s="3"/>
    </row>
    <row r="401" spans="2:3" x14ac:dyDescent="0.25">
      <c r="B401" s="3"/>
      <c r="C401" s="3"/>
    </row>
    <row r="402" spans="2:3" x14ac:dyDescent="0.25">
      <c r="B402" s="3"/>
      <c r="C402" s="3"/>
    </row>
    <row r="403" spans="2:3" x14ac:dyDescent="0.25">
      <c r="B403" s="3"/>
      <c r="C403" s="3"/>
    </row>
    <row r="404" spans="2:3" x14ac:dyDescent="0.25">
      <c r="B404" s="3"/>
      <c r="C404" s="3"/>
    </row>
    <row r="405" spans="2:3" x14ac:dyDescent="0.25">
      <c r="B405" s="3"/>
      <c r="C405" s="3"/>
    </row>
    <row r="406" spans="2:3" x14ac:dyDescent="0.25">
      <c r="B406" s="3"/>
      <c r="C406" s="3"/>
    </row>
    <row r="407" spans="2:3" x14ac:dyDescent="0.25">
      <c r="B407" s="3"/>
      <c r="C407" s="3"/>
    </row>
    <row r="408" spans="2:3" x14ac:dyDescent="0.25">
      <c r="B408" s="3"/>
      <c r="C408" s="3"/>
    </row>
    <row r="409" spans="2:3" x14ac:dyDescent="0.25">
      <c r="B409" s="3"/>
      <c r="C409" s="3"/>
    </row>
    <row r="410" spans="2:3" x14ac:dyDescent="0.25">
      <c r="B410" s="3"/>
      <c r="C410" s="3"/>
    </row>
    <row r="411" spans="2:3" x14ac:dyDescent="0.25">
      <c r="B411" s="3"/>
      <c r="C411" s="3"/>
    </row>
    <row r="412" spans="2:3" x14ac:dyDescent="0.25">
      <c r="B412" s="3"/>
      <c r="C412" s="3"/>
    </row>
    <row r="413" spans="2:3" x14ac:dyDescent="0.25">
      <c r="B413" s="3"/>
      <c r="C413" s="3"/>
    </row>
    <row r="414" spans="2:3" x14ac:dyDescent="0.25">
      <c r="B414" s="3"/>
      <c r="C414" s="3"/>
    </row>
    <row r="415" spans="2:3" x14ac:dyDescent="0.25">
      <c r="B415" s="3"/>
      <c r="C415" s="3"/>
    </row>
    <row r="416" spans="2:3" x14ac:dyDescent="0.25">
      <c r="B416" s="3"/>
      <c r="C416" s="3"/>
    </row>
    <row r="417" spans="2:3" x14ac:dyDescent="0.25">
      <c r="B417" s="3"/>
      <c r="C417" s="3"/>
    </row>
    <row r="418" spans="2:3" x14ac:dyDescent="0.25">
      <c r="B418" s="3"/>
      <c r="C418" s="3"/>
    </row>
    <row r="419" spans="2:3" x14ac:dyDescent="0.25">
      <c r="B419" s="3"/>
      <c r="C419" s="3"/>
    </row>
    <row r="420" spans="2:3" x14ac:dyDescent="0.25">
      <c r="B420" s="3"/>
      <c r="C420" s="3"/>
    </row>
    <row r="421" spans="2:3" x14ac:dyDescent="0.25">
      <c r="B421" s="3"/>
      <c r="C421" s="3"/>
    </row>
    <row r="422" spans="2:3" x14ac:dyDescent="0.25">
      <c r="B422" s="3"/>
      <c r="C422" s="3"/>
    </row>
    <row r="423" spans="2:3" x14ac:dyDescent="0.25">
      <c r="B423" s="3"/>
      <c r="C423" s="3"/>
    </row>
    <row r="424" spans="2:3" x14ac:dyDescent="0.25">
      <c r="B424" s="3"/>
      <c r="C424" s="3"/>
    </row>
    <row r="425" spans="2:3" x14ac:dyDescent="0.25">
      <c r="B425" s="3"/>
      <c r="C425" s="3"/>
    </row>
    <row r="426" spans="2:3" x14ac:dyDescent="0.25">
      <c r="B426" s="3"/>
      <c r="C426" s="3"/>
    </row>
    <row r="427" spans="2:3" x14ac:dyDescent="0.25">
      <c r="B427" s="3"/>
      <c r="C427" s="3"/>
    </row>
    <row r="428" spans="2:3" x14ac:dyDescent="0.25">
      <c r="B428" s="3"/>
      <c r="C428" s="3"/>
    </row>
    <row r="429" spans="2:3" x14ac:dyDescent="0.25">
      <c r="B429" s="3"/>
      <c r="C429" s="3"/>
    </row>
    <row r="430" spans="2:3" x14ac:dyDescent="0.25">
      <c r="B430" s="3"/>
      <c r="C430" s="3"/>
    </row>
    <row r="431" spans="2:3" x14ac:dyDescent="0.25">
      <c r="B431" s="3"/>
      <c r="C431" s="3"/>
    </row>
    <row r="432" spans="2:3" x14ac:dyDescent="0.25">
      <c r="B432" s="3"/>
      <c r="C432" s="3"/>
    </row>
    <row r="433" spans="2:3" x14ac:dyDescent="0.25">
      <c r="B433" s="3"/>
      <c r="C433" s="3"/>
    </row>
    <row r="434" spans="2:3" x14ac:dyDescent="0.25">
      <c r="B434" s="3"/>
      <c r="C434" s="3"/>
    </row>
    <row r="435" spans="2:3" x14ac:dyDescent="0.25">
      <c r="B435" s="3"/>
      <c r="C435" s="3"/>
    </row>
    <row r="436" spans="2:3" x14ac:dyDescent="0.25">
      <c r="B436" s="3"/>
      <c r="C436" s="3"/>
    </row>
    <row r="437" spans="2:3" x14ac:dyDescent="0.25">
      <c r="B437" s="3"/>
      <c r="C437" s="3"/>
    </row>
    <row r="438" spans="2:3" x14ac:dyDescent="0.25">
      <c r="B438" s="3"/>
      <c r="C438" s="3"/>
    </row>
    <row r="439" spans="2:3" x14ac:dyDescent="0.25">
      <c r="B439" s="3"/>
      <c r="C439" s="3"/>
    </row>
    <row r="440" spans="2:3" x14ac:dyDescent="0.25">
      <c r="B440" s="3"/>
      <c r="C440" s="3"/>
    </row>
    <row r="441" spans="2:3" x14ac:dyDescent="0.25">
      <c r="B441" s="3"/>
      <c r="C441" s="3"/>
    </row>
    <row r="442" spans="2:3" x14ac:dyDescent="0.25">
      <c r="B442" s="3"/>
      <c r="C442" s="3"/>
    </row>
    <row r="443" spans="2:3" x14ac:dyDescent="0.25">
      <c r="B443" s="3"/>
      <c r="C443" s="3"/>
    </row>
    <row r="444" spans="2:3" x14ac:dyDescent="0.25">
      <c r="B444" s="3"/>
      <c r="C444" s="3"/>
    </row>
    <row r="445" spans="2:3" x14ac:dyDescent="0.25">
      <c r="B445" s="3"/>
      <c r="C445" s="3"/>
    </row>
    <row r="446" spans="2:3" x14ac:dyDescent="0.25">
      <c r="B446" s="3"/>
      <c r="C446" s="3"/>
    </row>
    <row r="447" spans="2:3" x14ac:dyDescent="0.25">
      <c r="B447" s="3"/>
      <c r="C447" s="3"/>
    </row>
    <row r="448" spans="2:3" x14ac:dyDescent="0.25">
      <c r="B448" s="3"/>
      <c r="C448" s="3"/>
    </row>
    <row r="449" spans="2:3" x14ac:dyDescent="0.25">
      <c r="B449" s="3"/>
      <c r="C449" s="3"/>
    </row>
    <row r="450" spans="2:3" x14ac:dyDescent="0.25">
      <c r="B450" s="3"/>
      <c r="C450" s="3"/>
    </row>
    <row r="451" spans="2:3" x14ac:dyDescent="0.25">
      <c r="B451" s="3"/>
      <c r="C451" s="3"/>
    </row>
    <row r="452" spans="2:3" x14ac:dyDescent="0.25">
      <c r="B452" s="3"/>
      <c r="C452" s="3"/>
    </row>
    <row r="453" spans="2:3" x14ac:dyDescent="0.25">
      <c r="B453" s="3"/>
      <c r="C453" s="3"/>
    </row>
    <row r="454" spans="2:3" x14ac:dyDescent="0.25">
      <c r="B454" s="3"/>
      <c r="C454" s="3"/>
    </row>
    <row r="455" spans="2:3" x14ac:dyDescent="0.25">
      <c r="B455" s="3"/>
      <c r="C455" s="3"/>
    </row>
    <row r="456" spans="2:3" x14ac:dyDescent="0.25">
      <c r="B456" s="3"/>
      <c r="C456" s="3"/>
    </row>
    <row r="457" spans="2:3" x14ac:dyDescent="0.25">
      <c r="B457" s="3"/>
      <c r="C457" s="3"/>
    </row>
    <row r="458" spans="2:3" x14ac:dyDescent="0.25">
      <c r="B458" s="3"/>
      <c r="C458" s="3"/>
    </row>
    <row r="459" spans="2:3" x14ac:dyDescent="0.25">
      <c r="B459" s="3"/>
      <c r="C459" s="3"/>
    </row>
    <row r="460" spans="2:3" x14ac:dyDescent="0.25">
      <c r="B460" s="3"/>
      <c r="C460" s="3"/>
    </row>
    <row r="461" spans="2:3" x14ac:dyDescent="0.25">
      <c r="B461" s="3"/>
      <c r="C461" s="3"/>
    </row>
    <row r="462" spans="2:3" x14ac:dyDescent="0.25">
      <c r="B462" s="3"/>
      <c r="C462" s="3"/>
    </row>
    <row r="463" spans="2:3" x14ac:dyDescent="0.25">
      <c r="B463" s="3"/>
      <c r="C463" s="3"/>
    </row>
    <row r="464" spans="2:3" x14ac:dyDescent="0.25">
      <c r="B464" s="3"/>
      <c r="C464" s="3"/>
    </row>
    <row r="465" spans="2:3" x14ac:dyDescent="0.25">
      <c r="B465" s="3"/>
      <c r="C465" s="3"/>
    </row>
    <row r="466" spans="2:3" x14ac:dyDescent="0.25">
      <c r="B466" s="3"/>
      <c r="C466" s="3"/>
    </row>
    <row r="467" spans="2:3" x14ac:dyDescent="0.25">
      <c r="B467" s="3"/>
      <c r="C467" s="3"/>
    </row>
    <row r="468" spans="2:3" x14ac:dyDescent="0.25">
      <c r="B468" s="3"/>
      <c r="C468" s="3"/>
    </row>
    <row r="469" spans="2:3" x14ac:dyDescent="0.25">
      <c r="B469" s="3"/>
      <c r="C469" s="3"/>
    </row>
    <row r="470" spans="2:3" x14ac:dyDescent="0.25">
      <c r="B470" s="3"/>
      <c r="C470" s="3"/>
    </row>
    <row r="471" spans="2:3" x14ac:dyDescent="0.25">
      <c r="B471" s="3"/>
      <c r="C471" s="3"/>
    </row>
    <row r="472" spans="2:3" x14ac:dyDescent="0.25">
      <c r="B472" s="3"/>
      <c r="C472" s="3"/>
    </row>
    <row r="473" spans="2:3" x14ac:dyDescent="0.25">
      <c r="B473" s="3"/>
      <c r="C473" s="3"/>
    </row>
    <row r="474" spans="2:3" x14ac:dyDescent="0.25">
      <c r="B474" s="3"/>
      <c r="C474" s="3"/>
    </row>
    <row r="475" spans="2:3" x14ac:dyDescent="0.25">
      <c r="B475" s="3"/>
      <c r="C475" s="3"/>
    </row>
    <row r="476" spans="2:3" x14ac:dyDescent="0.25">
      <c r="B476" s="3"/>
      <c r="C476" s="3"/>
    </row>
    <row r="477" spans="2:3" x14ac:dyDescent="0.25">
      <c r="B477" s="3"/>
      <c r="C477" s="3"/>
    </row>
    <row r="478" spans="2:3" x14ac:dyDescent="0.25">
      <c r="B478" s="3"/>
      <c r="C478" s="3"/>
    </row>
    <row r="479" spans="2:3" x14ac:dyDescent="0.25">
      <c r="B479" s="3"/>
      <c r="C479" s="3"/>
    </row>
    <row r="480" spans="2:3" x14ac:dyDescent="0.25">
      <c r="B480" s="3"/>
      <c r="C480" s="3"/>
    </row>
    <row r="481" spans="2:3" x14ac:dyDescent="0.25">
      <c r="B481" s="3"/>
      <c r="C481" s="3"/>
    </row>
    <row r="482" spans="2:3" x14ac:dyDescent="0.25">
      <c r="B482" s="3"/>
      <c r="C482" s="3"/>
    </row>
    <row r="483" spans="2:3" x14ac:dyDescent="0.25">
      <c r="B483" s="3"/>
      <c r="C483" s="3"/>
    </row>
    <row r="484" spans="2:3" x14ac:dyDescent="0.25">
      <c r="B484" s="3"/>
      <c r="C484" s="3"/>
    </row>
    <row r="485" spans="2:3" x14ac:dyDescent="0.25">
      <c r="B485" s="3"/>
      <c r="C485" s="3"/>
    </row>
    <row r="486" spans="2:3" x14ac:dyDescent="0.25">
      <c r="B486" s="3"/>
      <c r="C486" s="3"/>
    </row>
    <row r="487" spans="2:3" x14ac:dyDescent="0.25">
      <c r="B487" s="3"/>
      <c r="C487" s="3"/>
    </row>
    <row r="488" spans="2:3" x14ac:dyDescent="0.25">
      <c r="B488" s="3"/>
      <c r="C488" s="3"/>
    </row>
    <row r="489" spans="2:3" x14ac:dyDescent="0.25">
      <c r="B489" s="3"/>
      <c r="C489" s="3"/>
    </row>
    <row r="490" spans="2:3" x14ac:dyDescent="0.25">
      <c r="B490" s="3"/>
      <c r="C490" s="3"/>
    </row>
    <row r="491" spans="2:3" x14ac:dyDescent="0.25">
      <c r="B491" s="3"/>
      <c r="C491" s="3"/>
    </row>
    <row r="492" spans="2:3" x14ac:dyDescent="0.25">
      <c r="B492" s="3"/>
      <c r="C492" s="3"/>
    </row>
    <row r="493" spans="2:3" x14ac:dyDescent="0.25">
      <c r="B493" s="3"/>
      <c r="C493" s="3"/>
    </row>
    <row r="494" spans="2:3" x14ac:dyDescent="0.25">
      <c r="B494" s="3"/>
      <c r="C494" s="3"/>
    </row>
    <row r="495" spans="2:3" x14ac:dyDescent="0.25">
      <c r="B495" s="3"/>
      <c r="C495" s="3"/>
    </row>
    <row r="496" spans="2:3" x14ac:dyDescent="0.25">
      <c r="B496" s="3"/>
      <c r="C496" s="3"/>
    </row>
    <row r="497" spans="2:3" x14ac:dyDescent="0.25">
      <c r="B497" s="3"/>
      <c r="C497" s="3"/>
    </row>
    <row r="498" spans="2:3" x14ac:dyDescent="0.25">
      <c r="B498" s="3"/>
      <c r="C498" s="3"/>
    </row>
    <row r="499" spans="2:3" x14ac:dyDescent="0.25">
      <c r="B499" s="3"/>
      <c r="C499" s="3"/>
    </row>
    <row r="500" spans="2:3" x14ac:dyDescent="0.25">
      <c r="B500" s="3"/>
      <c r="C500" s="3"/>
    </row>
    <row r="501" spans="2:3" x14ac:dyDescent="0.25">
      <c r="B501" s="3"/>
      <c r="C501" s="3"/>
    </row>
    <row r="502" spans="2:3" x14ac:dyDescent="0.25">
      <c r="B502" s="3"/>
      <c r="C502" s="3"/>
    </row>
    <row r="503" spans="2:3" x14ac:dyDescent="0.25">
      <c r="B503" s="3"/>
      <c r="C503" s="3"/>
    </row>
    <row r="504" spans="2:3" x14ac:dyDescent="0.25">
      <c r="B504" s="3"/>
      <c r="C504" s="3"/>
    </row>
    <row r="505" spans="2:3" x14ac:dyDescent="0.25">
      <c r="B505" s="3"/>
      <c r="C505" s="3"/>
    </row>
    <row r="506" spans="2:3" x14ac:dyDescent="0.25">
      <c r="B506" s="3"/>
      <c r="C506" s="3"/>
    </row>
    <row r="507" spans="2:3" x14ac:dyDescent="0.25">
      <c r="B507" s="3"/>
      <c r="C507" s="3"/>
    </row>
    <row r="508" spans="2:3" x14ac:dyDescent="0.25">
      <c r="B508" s="3"/>
      <c r="C508" s="3"/>
    </row>
    <row r="509" spans="2:3" x14ac:dyDescent="0.25">
      <c r="B509" s="3"/>
      <c r="C509" s="3"/>
    </row>
    <row r="510" spans="2:3" x14ac:dyDescent="0.25">
      <c r="B510" s="3"/>
      <c r="C510" s="3"/>
    </row>
    <row r="511" spans="2:3" x14ac:dyDescent="0.25">
      <c r="B511" s="3"/>
      <c r="C511" s="3"/>
    </row>
    <row r="512" spans="2:3" x14ac:dyDescent="0.25">
      <c r="B512" s="3"/>
      <c r="C512" s="3"/>
    </row>
    <row r="513" spans="2:3" x14ac:dyDescent="0.25">
      <c r="B513" s="3"/>
      <c r="C513" s="3"/>
    </row>
    <row r="514" spans="2:3" x14ac:dyDescent="0.25">
      <c r="B514" s="3"/>
      <c r="C514" s="3"/>
    </row>
    <row r="515" spans="2:3" x14ac:dyDescent="0.25">
      <c r="B515" s="3"/>
      <c r="C515" s="3"/>
    </row>
    <row r="516" spans="2:3" x14ac:dyDescent="0.25">
      <c r="B516" s="3"/>
      <c r="C516" s="3"/>
    </row>
    <row r="517" spans="2:3" x14ac:dyDescent="0.25">
      <c r="B517" s="3"/>
      <c r="C517" s="3"/>
    </row>
    <row r="518" spans="2:3" x14ac:dyDescent="0.25">
      <c r="B518" s="3"/>
      <c r="C518" s="3"/>
    </row>
    <row r="519" spans="2:3" x14ac:dyDescent="0.25">
      <c r="B519" s="3"/>
      <c r="C519" s="3"/>
    </row>
    <row r="520" spans="2:3" x14ac:dyDescent="0.25">
      <c r="B520" s="3"/>
      <c r="C520" s="3"/>
    </row>
    <row r="521" spans="2:3" x14ac:dyDescent="0.25">
      <c r="B521" s="3"/>
      <c r="C521" s="3"/>
    </row>
    <row r="522" spans="2:3" x14ac:dyDescent="0.25">
      <c r="B522" s="3"/>
      <c r="C522" s="3"/>
    </row>
    <row r="523" spans="2:3" x14ac:dyDescent="0.25">
      <c r="B523" s="3"/>
      <c r="C523" s="3"/>
    </row>
    <row r="524" spans="2:3" x14ac:dyDescent="0.25">
      <c r="B524" s="3"/>
      <c r="C524" s="3"/>
    </row>
    <row r="525" spans="2:3" x14ac:dyDescent="0.25">
      <c r="B525" s="3"/>
      <c r="C525" s="3"/>
    </row>
    <row r="526" spans="2:3" x14ac:dyDescent="0.25">
      <c r="B526" s="3"/>
      <c r="C526" s="3"/>
    </row>
    <row r="527" spans="2:3" x14ac:dyDescent="0.25">
      <c r="B527" s="3"/>
      <c r="C527" s="3"/>
    </row>
    <row r="528" spans="2:3" x14ac:dyDescent="0.25">
      <c r="B528" s="3"/>
      <c r="C528" s="3"/>
    </row>
    <row r="529" spans="2:3" x14ac:dyDescent="0.25">
      <c r="B529" s="3"/>
      <c r="C529" s="3"/>
    </row>
    <row r="530" spans="2:3" x14ac:dyDescent="0.25">
      <c r="B530" s="3"/>
      <c r="C530" s="3"/>
    </row>
    <row r="531" spans="2:3" x14ac:dyDescent="0.25">
      <c r="B531" s="3"/>
      <c r="C531" s="3"/>
    </row>
    <row r="532" spans="2:3" x14ac:dyDescent="0.25">
      <c r="B532" s="3"/>
      <c r="C532" s="3"/>
    </row>
    <row r="533" spans="2:3" x14ac:dyDescent="0.25">
      <c r="B533" s="3"/>
      <c r="C533" s="3"/>
    </row>
    <row r="534" spans="2:3" x14ac:dyDescent="0.25">
      <c r="B534" s="3"/>
      <c r="C534" s="3"/>
    </row>
    <row r="535" spans="2:3" x14ac:dyDescent="0.25">
      <c r="B535" s="3"/>
      <c r="C535" s="3"/>
    </row>
    <row r="536" spans="2:3" x14ac:dyDescent="0.25">
      <c r="B536" s="3"/>
      <c r="C536" s="3"/>
    </row>
    <row r="537" spans="2:3" x14ac:dyDescent="0.25">
      <c r="B537" s="3"/>
      <c r="C537" s="3"/>
    </row>
    <row r="538" spans="2:3" x14ac:dyDescent="0.25">
      <c r="B538" s="3"/>
      <c r="C538" s="3"/>
    </row>
    <row r="539" spans="2:3" x14ac:dyDescent="0.25">
      <c r="B539" s="3"/>
      <c r="C539" s="3"/>
    </row>
    <row r="540" spans="2:3" x14ac:dyDescent="0.25">
      <c r="B540" s="3"/>
      <c r="C540" s="3"/>
    </row>
    <row r="541" spans="2:3" x14ac:dyDescent="0.25">
      <c r="B541" s="3"/>
      <c r="C541" s="3"/>
    </row>
    <row r="542" spans="2:3" x14ac:dyDescent="0.25">
      <c r="B542" s="3"/>
      <c r="C542" s="3"/>
    </row>
    <row r="543" spans="2:3" x14ac:dyDescent="0.25">
      <c r="B543" s="3"/>
      <c r="C543" s="3"/>
    </row>
    <row r="544" spans="2:3" x14ac:dyDescent="0.25">
      <c r="B544" s="3"/>
      <c r="C544" s="3"/>
    </row>
    <row r="545" spans="2:3" x14ac:dyDescent="0.25">
      <c r="B545" s="3"/>
      <c r="C545" s="3"/>
    </row>
    <row r="546" spans="2:3" x14ac:dyDescent="0.25">
      <c r="B546" s="3"/>
      <c r="C546" s="3"/>
    </row>
    <row r="547" spans="2:3" x14ac:dyDescent="0.25">
      <c r="B547" s="3"/>
      <c r="C547" s="3"/>
    </row>
    <row r="548" spans="2:3" x14ac:dyDescent="0.25">
      <c r="B548" s="3"/>
      <c r="C548" s="3"/>
    </row>
    <row r="549" spans="2:3" x14ac:dyDescent="0.25">
      <c r="B549" s="3"/>
      <c r="C549" s="3"/>
    </row>
    <row r="550" spans="2:3" x14ac:dyDescent="0.25">
      <c r="B550" s="3"/>
      <c r="C550" s="3"/>
    </row>
    <row r="551" spans="2:3" x14ac:dyDescent="0.25">
      <c r="B551" s="3"/>
      <c r="C551" s="3"/>
    </row>
    <row r="552" spans="2:3" x14ac:dyDescent="0.25">
      <c r="B552" s="3"/>
      <c r="C552" s="3"/>
    </row>
    <row r="553" spans="2:3" x14ac:dyDescent="0.25">
      <c r="B553" s="3"/>
      <c r="C553" s="3"/>
    </row>
    <row r="554" spans="2:3" x14ac:dyDescent="0.25">
      <c r="B554" s="3"/>
      <c r="C554" s="3"/>
    </row>
    <row r="555" spans="2:3" x14ac:dyDescent="0.25">
      <c r="B555" s="3"/>
      <c r="C555" s="3"/>
    </row>
    <row r="556" spans="2:3" x14ac:dyDescent="0.25">
      <c r="B556" s="3"/>
      <c r="C556" s="3"/>
    </row>
    <row r="557" spans="2:3" x14ac:dyDescent="0.25">
      <c r="B557" s="3"/>
      <c r="C557" s="3"/>
    </row>
    <row r="558" spans="2:3" x14ac:dyDescent="0.25">
      <c r="B558" s="3"/>
      <c r="C558" s="3"/>
    </row>
    <row r="559" spans="2:3" x14ac:dyDescent="0.25">
      <c r="B559" s="3"/>
      <c r="C559" s="3"/>
    </row>
    <row r="560" spans="2:3" x14ac:dyDescent="0.25">
      <c r="B560" s="3"/>
      <c r="C560" s="3"/>
    </row>
    <row r="561" spans="2:3" x14ac:dyDescent="0.25">
      <c r="B561" s="3"/>
      <c r="C561" s="3"/>
    </row>
    <row r="562" spans="2:3" x14ac:dyDescent="0.25">
      <c r="B562" s="3"/>
      <c r="C562" s="3"/>
    </row>
    <row r="563" spans="2:3" x14ac:dyDescent="0.25">
      <c r="B563" s="3"/>
      <c r="C563" s="3"/>
    </row>
    <row r="564" spans="2:3" x14ac:dyDescent="0.25">
      <c r="B564" s="3"/>
      <c r="C564" s="3"/>
    </row>
    <row r="565" spans="2:3" x14ac:dyDescent="0.25">
      <c r="B565" s="3"/>
      <c r="C565" s="3"/>
    </row>
    <row r="566" spans="2:3" x14ac:dyDescent="0.25">
      <c r="B566" s="3"/>
      <c r="C566" s="3"/>
    </row>
    <row r="567" spans="2:3" x14ac:dyDescent="0.25">
      <c r="B567" s="3"/>
      <c r="C567" s="3"/>
    </row>
    <row r="568" spans="2:3" x14ac:dyDescent="0.25">
      <c r="B568" s="3"/>
      <c r="C568" s="3"/>
    </row>
    <row r="569" spans="2:3" x14ac:dyDescent="0.25">
      <c r="B569" s="3"/>
      <c r="C569" s="3"/>
    </row>
    <row r="570" spans="2:3" x14ac:dyDescent="0.25">
      <c r="B570" s="3"/>
      <c r="C570" s="3"/>
    </row>
    <row r="571" spans="2:3" x14ac:dyDescent="0.25">
      <c r="B571" s="3"/>
      <c r="C571" s="3"/>
    </row>
    <row r="572" spans="2:3" x14ac:dyDescent="0.25">
      <c r="B572" s="3"/>
      <c r="C572" s="3"/>
    </row>
    <row r="573" spans="2:3" x14ac:dyDescent="0.25">
      <c r="B573" s="3"/>
      <c r="C573" s="3"/>
    </row>
    <row r="574" spans="2:3" x14ac:dyDescent="0.25">
      <c r="B574" s="3"/>
      <c r="C574" s="3"/>
    </row>
    <row r="575" spans="2:3" x14ac:dyDescent="0.25">
      <c r="B575" s="3"/>
      <c r="C575" s="3"/>
    </row>
    <row r="576" spans="2:3" x14ac:dyDescent="0.25">
      <c r="B576" s="3"/>
      <c r="C576" s="3"/>
    </row>
    <row r="577" spans="2:3" x14ac:dyDescent="0.25">
      <c r="B577" s="3"/>
      <c r="C577" s="3"/>
    </row>
    <row r="578" spans="2:3" x14ac:dyDescent="0.25">
      <c r="B578" s="3"/>
      <c r="C578" s="3"/>
    </row>
    <row r="579" spans="2:3" x14ac:dyDescent="0.25">
      <c r="B579" s="3"/>
      <c r="C579" s="3"/>
    </row>
    <row r="580" spans="2:3" x14ac:dyDescent="0.25">
      <c r="B580" s="3"/>
      <c r="C580" s="3"/>
    </row>
    <row r="581" spans="2:3" x14ac:dyDescent="0.25">
      <c r="B581" s="3"/>
      <c r="C581" s="3"/>
    </row>
    <row r="582" spans="2:3" x14ac:dyDescent="0.25">
      <c r="B582" s="3"/>
      <c r="C582" s="3"/>
    </row>
    <row r="583" spans="2:3" x14ac:dyDescent="0.25">
      <c r="B583" s="3"/>
      <c r="C583" s="3"/>
    </row>
    <row r="584" spans="2:3" x14ac:dyDescent="0.25">
      <c r="B584" s="3"/>
      <c r="C584" s="3"/>
    </row>
    <row r="585" spans="2:3" x14ac:dyDescent="0.25">
      <c r="B585" s="3"/>
      <c r="C585" s="3"/>
    </row>
    <row r="586" spans="2:3" x14ac:dyDescent="0.25">
      <c r="B586" s="3"/>
      <c r="C586" s="3"/>
    </row>
    <row r="587" spans="2:3" x14ac:dyDescent="0.25">
      <c r="B587" s="3"/>
      <c r="C587" s="3"/>
    </row>
    <row r="588" spans="2:3" x14ac:dyDescent="0.25">
      <c r="B588" s="3"/>
      <c r="C588" s="3"/>
    </row>
    <row r="589" spans="2:3" x14ac:dyDescent="0.25">
      <c r="B589" s="3"/>
      <c r="C589" s="3"/>
    </row>
    <row r="590" spans="2:3" x14ac:dyDescent="0.25">
      <c r="B590" s="3"/>
      <c r="C590" s="3"/>
    </row>
    <row r="591" spans="2:3" x14ac:dyDescent="0.25">
      <c r="B591" s="3"/>
      <c r="C591" s="3"/>
    </row>
    <row r="592" spans="2:3" x14ac:dyDescent="0.25">
      <c r="B592" s="3"/>
      <c r="C592" s="3"/>
    </row>
    <row r="593" spans="2:3" x14ac:dyDescent="0.25">
      <c r="B593" s="3"/>
      <c r="C593" s="3"/>
    </row>
    <row r="594" spans="2:3" x14ac:dyDescent="0.25">
      <c r="B594" s="3"/>
      <c r="C594" s="3"/>
    </row>
    <row r="595" spans="2:3" x14ac:dyDescent="0.25">
      <c r="B595" s="3"/>
      <c r="C595" s="3"/>
    </row>
    <row r="596" spans="2:3" x14ac:dyDescent="0.25">
      <c r="B596" s="3"/>
      <c r="C596" s="3"/>
    </row>
    <row r="597" spans="2:3" x14ac:dyDescent="0.25">
      <c r="B597" s="3"/>
      <c r="C597" s="3"/>
    </row>
    <row r="598" spans="2:3" x14ac:dyDescent="0.25">
      <c r="B598" s="3"/>
      <c r="C598" s="3"/>
    </row>
    <row r="599" spans="2:3" x14ac:dyDescent="0.25">
      <c r="B599" s="3"/>
      <c r="C599" s="3"/>
    </row>
    <row r="600" spans="2:3" x14ac:dyDescent="0.25">
      <c r="B600" s="3"/>
      <c r="C600" s="3"/>
    </row>
    <row r="601" spans="2:3" x14ac:dyDescent="0.25">
      <c r="B601" s="3"/>
      <c r="C601" s="3"/>
    </row>
    <row r="602" spans="2:3" x14ac:dyDescent="0.25">
      <c r="B602" s="3"/>
      <c r="C602" s="3"/>
    </row>
    <row r="603" spans="2:3" x14ac:dyDescent="0.25">
      <c r="B603" s="3"/>
      <c r="C603" s="3"/>
    </row>
    <row r="604" spans="2:3" x14ac:dyDescent="0.25">
      <c r="B604" s="3"/>
      <c r="C604" s="3"/>
    </row>
    <row r="605" spans="2:3" x14ac:dyDescent="0.25">
      <c r="B605" s="3"/>
      <c r="C605" s="3"/>
    </row>
    <row r="606" spans="2:3" x14ac:dyDescent="0.25">
      <c r="B606" s="3"/>
      <c r="C606" s="3"/>
    </row>
    <row r="607" spans="2:3" x14ac:dyDescent="0.25">
      <c r="B607" s="3"/>
      <c r="C607" s="3"/>
    </row>
    <row r="608" spans="2:3" x14ac:dyDescent="0.25">
      <c r="B608" s="3"/>
      <c r="C608" s="3"/>
    </row>
    <row r="609" spans="2:3" x14ac:dyDescent="0.25">
      <c r="B609" s="3"/>
      <c r="C609" s="3"/>
    </row>
    <row r="610" spans="2:3" x14ac:dyDescent="0.25">
      <c r="B610" s="3"/>
      <c r="C610" s="3"/>
    </row>
    <row r="611" spans="2:3" x14ac:dyDescent="0.25">
      <c r="B611" s="3"/>
      <c r="C611" s="3"/>
    </row>
    <row r="612" spans="2:3" x14ac:dyDescent="0.25">
      <c r="B612" s="3"/>
      <c r="C612" s="3"/>
    </row>
    <row r="613" spans="2:3" x14ac:dyDescent="0.25">
      <c r="B613" s="3"/>
      <c r="C613" s="3"/>
    </row>
    <row r="614" spans="2:3" x14ac:dyDescent="0.25">
      <c r="B614" s="3"/>
      <c r="C614" s="3"/>
    </row>
    <row r="615" spans="2:3" x14ac:dyDescent="0.25">
      <c r="B615" s="3"/>
      <c r="C615" s="3"/>
    </row>
    <row r="616" spans="2:3" x14ac:dyDescent="0.25">
      <c r="B616" s="3"/>
      <c r="C616" s="3"/>
    </row>
    <row r="617" spans="2:3" x14ac:dyDescent="0.25">
      <c r="B617" s="3"/>
      <c r="C617" s="3"/>
    </row>
    <row r="618" spans="2:3" x14ac:dyDescent="0.25">
      <c r="B618" s="3"/>
      <c r="C618" s="3"/>
    </row>
    <row r="619" spans="2:3" x14ac:dyDescent="0.25">
      <c r="B619" s="3"/>
      <c r="C619" s="3"/>
    </row>
    <row r="620" spans="2:3" x14ac:dyDescent="0.25">
      <c r="B620" s="3"/>
      <c r="C620" s="3"/>
    </row>
    <row r="621" spans="2:3" x14ac:dyDescent="0.25">
      <c r="B621" s="3"/>
      <c r="C621" s="3"/>
    </row>
    <row r="622" spans="2:3" x14ac:dyDescent="0.25">
      <c r="B622" s="3"/>
      <c r="C622" s="3"/>
    </row>
    <row r="623" spans="2:3" x14ac:dyDescent="0.25">
      <c r="B623" s="3"/>
      <c r="C623" s="3"/>
    </row>
    <row r="624" spans="2:3" x14ac:dyDescent="0.25">
      <c r="B624" s="3"/>
      <c r="C624" s="3"/>
    </row>
    <row r="625" spans="2:3" x14ac:dyDescent="0.25">
      <c r="B625" s="3"/>
      <c r="C625" s="3"/>
    </row>
    <row r="626" spans="2:3" x14ac:dyDescent="0.25">
      <c r="B626" s="3"/>
      <c r="C626" s="3"/>
    </row>
    <row r="627" spans="2:3" x14ac:dyDescent="0.25">
      <c r="B627" s="3"/>
      <c r="C627" s="3"/>
    </row>
    <row r="628" spans="2:3" x14ac:dyDescent="0.25">
      <c r="B628" s="3"/>
      <c r="C628" s="3"/>
    </row>
    <row r="629" spans="2:3" x14ac:dyDescent="0.25">
      <c r="B629" s="3"/>
      <c r="C629" s="3"/>
    </row>
    <row r="630" spans="2:3" x14ac:dyDescent="0.25">
      <c r="B630" s="3"/>
      <c r="C630" s="3"/>
    </row>
    <row r="631" spans="2:3" x14ac:dyDescent="0.25">
      <c r="B631" s="3"/>
      <c r="C631" s="3"/>
    </row>
    <row r="632" spans="2:3" x14ac:dyDescent="0.25">
      <c r="B632" s="3"/>
      <c r="C632" s="3"/>
    </row>
    <row r="633" spans="2:3" x14ac:dyDescent="0.25">
      <c r="B633" s="3"/>
      <c r="C633" s="3"/>
    </row>
    <row r="634" spans="2:3" x14ac:dyDescent="0.25">
      <c r="B634" s="3"/>
      <c r="C634" s="3"/>
    </row>
    <row r="635" spans="2:3" x14ac:dyDescent="0.25">
      <c r="B635" s="3"/>
      <c r="C635" s="3"/>
    </row>
    <row r="636" spans="2:3" x14ac:dyDescent="0.25">
      <c r="B636" s="3"/>
      <c r="C636" s="3"/>
    </row>
    <row r="637" spans="2:3" x14ac:dyDescent="0.25">
      <c r="B637" s="3"/>
      <c r="C637" s="3"/>
    </row>
    <row r="638" spans="2:3" x14ac:dyDescent="0.25">
      <c r="B638" s="3"/>
      <c r="C638" s="3"/>
    </row>
    <row r="639" spans="2:3" x14ac:dyDescent="0.25">
      <c r="B639" s="3"/>
      <c r="C639" s="3"/>
    </row>
    <row r="640" spans="2:3" x14ac:dyDescent="0.25">
      <c r="B640" s="3"/>
      <c r="C640" s="3"/>
    </row>
    <row r="641" spans="2:3" x14ac:dyDescent="0.25">
      <c r="B641" s="3"/>
      <c r="C641" s="3"/>
    </row>
    <row r="642" spans="2:3" x14ac:dyDescent="0.25">
      <c r="B642" s="3"/>
      <c r="C642" s="3"/>
    </row>
    <row r="643" spans="2:3" x14ac:dyDescent="0.25">
      <c r="B643" s="3"/>
      <c r="C643" s="3"/>
    </row>
    <row r="644" spans="2:3" x14ac:dyDescent="0.25">
      <c r="B644" s="3"/>
      <c r="C644" s="3"/>
    </row>
    <row r="645" spans="2:3" x14ac:dyDescent="0.25">
      <c r="B645" s="3"/>
      <c r="C645" s="3"/>
    </row>
    <row r="646" spans="2:3" x14ac:dyDescent="0.25">
      <c r="B646" s="3"/>
      <c r="C646" s="3"/>
    </row>
    <row r="647" spans="2:3" x14ac:dyDescent="0.25">
      <c r="B647" s="3"/>
      <c r="C647" s="3"/>
    </row>
    <row r="648" spans="2:3" x14ac:dyDescent="0.25">
      <c r="B648" s="3"/>
      <c r="C648" s="3"/>
    </row>
    <row r="649" spans="2:3" x14ac:dyDescent="0.25">
      <c r="B649" s="3"/>
      <c r="C649" s="3"/>
    </row>
    <row r="650" spans="2:3" x14ac:dyDescent="0.25">
      <c r="B650" s="3"/>
      <c r="C650" s="3"/>
    </row>
    <row r="651" spans="2:3" x14ac:dyDescent="0.25">
      <c r="B651" s="3"/>
      <c r="C651" s="3"/>
    </row>
    <row r="652" spans="2:3" x14ac:dyDescent="0.25">
      <c r="B652" s="3"/>
      <c r="C652" s="3"/>
    </row>
    <row r="653" spans="2:3" x14ac:dyDescent="0.25">
      <c r="B653" s="3"/>
      <c r="C653" s="3"/>
    </row>
    <row r="654" spans="2:3" x14ac:dyDescent="0.25">
      <c r="B654" s="3"/>
      <c r="C654" s="3"/>
    </row>
    <row r="655" spans="2:3" x14ac:dyDescent="0.25">
      <c r="B655" s="3"/>
      <c r="C655" s="3"/>
    </row>
    <row r="656" spans="2:3" x14ac:dyDescent="0.25">
      <c r="B656" s="3"/>
      <c r="C656" s="3"/>
    </row>
    <row r="657" spans="2:3" x14ac:dyDescent="0.25">
      <c r="B657" s="3"/>
      <c r="C657" s="3"/>
    </row>
    <row r="658" spans="2:3" x14ac:dyDescent="0.25">
      <c r="B658" s="3"/>
      <c r="C658" s="3"/>
    </row>
    <row r="659" spans="2:3" x14ac:dyDescent="0.25">
      <c r="B659" s="3"/>
      <c r="C659" s="3"/>
    </row>
    <row r="660" spans="2:3" x14ac:dyDescent="0.25">
      <c r="B660" s="3"/>
      <c r="C660" s="3"/>
    </row>
    <row r="661" spans="2:3" x14ac:dyDescent="0.25">
      <c r="B661" s="3"/>
      <c r="C661" s="3"/>
    </row>
    <row r="662" spans="2:3" x14ac:dyDescent="0.25">
      <c r="B662" s="3"/>
      <c r="C662" s="3"/>
    </row>
    <row r="663" spans="2:3" x14ac:dyDescent="0.25">
      <c r="B663" s="3"/>
      <c r="C663" s="3"/>
    </row>
    <row r="664" spans="2:3" x14ac:dyDescent="0.25">
      <c r="B664" s="3"/>
      <c r="C664" s="3"/>
    </row>
    <row r="665" spans="2:3" x14ac:dyDescent="0.25">
      <c r="B665" s="3"/>
      <c r="C665" s="3"/>
    </row>
    <row r="666" spans="2:3" x14ac:dyDescent="0.25">
      <c r="B666" s="3"/>
      <c r="C666" s="3"/>
    </row>
    <row r="667" spans="2:3" x14ac:dyDescent="0.25">
      <c r="B667" s="3"/>
      <c r="C667" s="3"/>
    </row>
    <row r="668" spans="2:3" x14ac:dyDescent="0.25">
      <c r="B668" s="3"/>
      <c r="C668" s="3"/>
    </row>
    <row r="669" spans="2:3" x14ac:dyDescent="0.25">
      <c r="B669" s="3"/>
      <c r="C669" s="3"/>
    </row>
    <row r="670" spans="2:3" x14ac:dyDescent="0.25">
      <c r="B670" s="3"/>
      <c r="C670" s="3"/>
    </row>
    <row r="671" spans="2:3" x14ac:dyDescent="0.25">
      <c r="B671" s="3"/>
      <c r="C671" s="3"/>
    </row>
    <row r="672" spans="2:3" x14ac:dyDescent="0.25">
      <c r="B672" s="3"/>
      <c r="C672" s="3"/>
    </row>
    <row r="673" spans="2:3" x14ac:dyDescent="0.25">
      <c r="B673" s="3"/>
      <c r="C673" s="3"/>
    </row>
    <row r="674" spans="2:3" x14ac:dyDescent="0.25">
      <c r="B674" s="3"/>
      <c r="C674" s="3"/>
    </row>
    <row r="675" spans="2:3" x14ac:dyDescent="0.25">
      <c r="B675" s="3"/>
      <c r="C675" s="3"/>
    </row>
    <row r="676" spans="2:3" x14ac:dyDescent="0.25">
      <c r="B676" s="3"/>
      <c r="C676" s="3"/>
    </row>
    <row r="677" spans="2:3" x14ac:dyDescent="0.25">
      <c r="B677" s="3"/>
      <c r="C677" s="3"/>
    </row>
    <row r="678" spans="2:3" x14ac:dyDescent="0.25">
      <c r="B678" s="3"/>
      <c r="C678" s="3"/>
    </row>
    <row r="679" spans="2:3" x14ac:dyDescent="0.25">
      <c r="B679" s="3"/>
      <c r="C679" s="3"/>
    </row>
    <row r="680" spans="2:3" x14ac:dyDescent="0.25">
      <c r="B680" s="3"/>
      <c r="C680" s="3"/>
    </row>
    <row r="681" spans="2:3" x14ac:dyDescent="0.25">
      <c r="B681" s="3"/>
      <c r="C681" s="3"/>
    </row>
    <row r="682" spans="2:3" x14ac:dyDescent="0.25">
      <c r="B682" s="3"/>
      <c r="C682" s="3"/>
    </row>
    <row r="683" spans="2:3" x14ac:dyDescent="0.25">
      <c r="B683" s="3"/>
      <c r="C683" s="3"/>
    </row>
    <row r="684" spans="2:3" x14ac:dyDescent="0.25">
      <c r="B684" s="3"/>
      <c r="C684" s="3"/>
    </row>
    <row r="685" spans="2:3" x14ac:dyDescent="0.25">
      <c r="B685" s="3"/>
      <c r="C685" s="3"/>
    </row>
    <row r="686" spans="2:3" x14ac:dyDescent="0.25">
      <c r="B686" s="3"/>
      <c r="C686" s="3"/>
    </row>
    <row r="687" spans="2:3" x14ac:dyDescent="0.25">
      <c r="B687" s="3"/>
      <c r="C687" s="3"/>
    </row>
    <row r="688" spans="2:3" x14ac:dyDescent="0.25">
      <c r="B688" s="3"/>
      <c r="C688" s="3"/>
    </row>
    <row r="689" spans="2:3" x14ac:dyDescent="0.25">
      <c r="B689" s="3"/>
      <c r="C689" s="3"/>
    </row>
    <row r="690" spans="2:3" x14ac:dyDescent="0.25">
      <c r="B690" s="3"/>
      <c r="C690" s="3"/>
    </row>
    <row r="691" spans="2:3" x14ac:dyDescent="0.25">
      <c r="B691" s="3"/>
      <c r="C691" s="3"/>
    </row>
    <row r="692" spans="2:3" x14ac:dyDescent="0.25">
      <c r="B692" s="3"/>
      <c r="C692" s="3"/>
    </row>
    <row r="693" spans="2:3" x14ac:dyDescent="0.25">
      <c r="B693" s="3"/>
      <c r="C693" s="3"/>
    </row>
    <row r="694" spans="2:3" x14ac:dyDescent="0.25">
      <c r="B694" s="3"/>
      <c r="C694" s="3"/>
    </row>
    <row r="695" spans="2:3" x14ac:dyDescent="0.25">
      <c r="B695" s="3"/>
      <c r="C695" s="3"/>
    </row>
    <row r="696" spans="2:3" x14ac:dyDescent="0.25">
      <c r="B696" s="3"/>
      <c r="C696" s="3"/>
    </row>
    <row r="697" spans="2:3" x14ac:dyDescent="0.25">
      <c r="B697" s="3"/>
      <c r="C697" s="3"/>
    </row>
    <row r="698" spans="2:3" x14ac:dyDescent="0.25">
      <c r="B698" s="3"/>
      <c r="C698" s="3"/>
    </row>
    <row r="699" spans="2:3" x14ac:dyDescent="0.25">
      <c r="B699" s="3"/>
      <c r="C699" s="3"/>
    </row>
    <row r="700" spans="2:3" x14ac:dyDescent="0.25">
      <c r="B700" s="3"/>
      <c r="C700" s="3"/>
    </row>
    <row r="701" spans="2:3" x14ac:dyDescent="0.25">
      <c r="B701" s="3"/>
      <c r="C701" s="3"/>
    </row>
    <row r="702" spans="2:3" x14ac:dyDescent="0.25">
      <c r="B702" s="3"/>
      <c r="C702" s="3"/>
    </row>
    <row r="703" spans="2:3" x14ac:dyDescent="0.25">
      <c r="B703" s="3"/>
      <c r="C703" s="3"/>
    </row>
    <row r="704" spans="2:3" x14ac:dyDescent="0.25">
      <c r="B704" s="3"/>
      <c r="C704" s="3"/>
    </row>
    <row r="705" spans="2:3" x14ac:dyDescent="0.25">
      <c r="B705" s="3"/>
      <c r="C705" s="3"/>
    </row>
    <row r="706" spans="2:3" x14ac:dyDescent="0.25">
      <c r="B706" s="3"/>
      <c r="C706" s="3"/>
    </row>
    <row r="707" spans="2:3" x14ac:dyDescent="0.25">
      <c r="B707" s="3"/>
      <c r="C707" s="3"/>
    </row>
    <row r="708" spans="2:3" x14ac:dyDescent="0.25">
      <c r="B708" s="3"/>
      <c r="C708" s="3"/>
    </row>
    <row r="709" spans="2:3" x14ac:dyDescent="0.25">
      <c r="B709" s="3"/>
      <c r="C709" s="3"/>
    </row>
    <row r="710" spans="2:3" x14ac:dyDescent="0.25">
      <c r="B710" s="3"/>
      <c r="C710" s="3"/>
    </row>
    <row r="711" spans="2:3" x14ac:dyDescent="0.25">
      <c r="B711" s="3"/>
      <c r="C711" s="3"/>
    </row>
    <row r="712" spans="2:3" x14ac:dyDescent="0.25">
      <c r="B712" s="3"/>
      <c r="C712" s="3"/>
    </row>
    <row r="713" spans="2:3" x14ac:dyDescent="0.25">
      <c r="B713" s="3"/>
      <c r="C713" s="3"/>
    </row>
    <row r="714" spans="2:3" x14ac:dyDescent="0.25">
      <c r="B714" s="3"/>
      <c r="C714" s="3"/>
    </row>
    <row r="715" spans="2:3" x14ac:dyDescent="0.25">
      <c r="B715" s="3"/>
      <c r="C715" s="3"/>
    </row>
    <row r="716" spans="2:3" x14ac:dyDescent="0.25">
      <c r="B716" s="3"/>
      <c r="C716" s="3"/>
    </row>
    <row r="717" spans="2:3" x14ac:dyDescent="0.25">
      <c r="B717" s="3"/>
      <c r="C717" s="3"/>
    </row>
    <row r="718" spans="2:3" x14ac:dyDescent="0.25">
      <c r="B718" s="3"/>
      <c r="C718" s="3"/>
    </row>
    <row r="719" spans="2:3" x14ac:dyDescent="0.25">
      <c r="B719" s="3"/>
      <c r="C719" s="3"/>
    </row>
    <row r="720" spans="2:3" x14ac:dyDescent="0.25">
      <c r="B720" s="3"/>
      <c r="C720" s="3"/>
    </row>
    <row r="721" spans="2:3" x14ac:dyDescent="0.25">
      <c r="B721" s="3"/>
      <c r="C721" s="3"/>
    </row>
    <row r="722" spans="2:3" x14ac:dyDescent="0.25">
      <c r="B722" s="3"/>
      <c r="C722" s="3"/>
    </row>
    <row r="723" spans="2:3" x14ac:dyDescent="0.25">
      <c r="B723" s="3"/>
      <c r="C723" s="3"/>
    </row>
    <row r="724" spans="2:3" x14ac:dyDescent="0.25">
      <c r="B724" s="3"/>
      <c r="C724" s="3"/>
    </row>
    <row r="725" spans="2:3" x14ac:dyDescent="0.25">
      <c r="B725" s="3"/>
      <c r="C725" s="3"/>
    </row>
    <row r="726" spans="2:3" x14ac:dyDescent="0.25">
      <c r="B726" s="3"/>
      <c r="C726" s="3"/>
    </row>
    <row r="727" spans="2:3" x14ac:dyDescent="0.25">
      <c r="B727" s="3"/>
      <c r="C727" s="3"/>
    </row>
    <row r="728" spans="2:3" x14ac:dyDescent="0.25">
      <c r="B728" s="3"/>
      <c r="C728" s="3"/>
    </row>
    <row r="729" spans="2:3" x14ac:dyDescent="0.25">
      <c r="B729" s="3"/>
      <c r="C729" s="3"/>
    </row>
    <row r="730" spans="2:3" x14ac:dyDescent="0.25">
      <c r="B730" s="3"/>
      <c r="C730" s="3"/>
    </row>
    <row r="731" spans="2:3" x14ac:dyDescent="0.25">
      <c r="B731" s="3"/>
      <c r="C731" s="3"/>
    </row>
    <row r="732" spans="2:3" x14ac:dyDescent="0.25">
      <c r="B732" s="3"/>
      <c r="C732" s="3"/>
    </row>
    <row r="733" spans="2:3" x14ac:dyDescent="0.25">
      <c r="B733" s="3"/>
      <c r="C733" s="3"/>
    </row>
    <row r="734" spans="2:3" x14ac:dyDescent="0.25">
      <c r="B734" s="3"/>
      <c r="C734" s="3"/>
    </row>
    <row r="735" spans="2:3" x14ac:dyDescent="0.25">
      <c r="B735" s="3"/>
      <c r="C735" s="3"/>
    </row>
    <row r="736" spans="2:3" x14ac:dyDescent="0.25">
      <c r="B736" s="3"/>
      <c r="C736" s="3"/>
    </row>
    <row r="737" spans="2:3" x14ac:dyDescent="0.25">
      <c r="B737" s="3"/>
      <c r="C737" s="3"/>
    </row>
    <row r="738" spans="2:3" x14ac:dyDescent="0.25">
      <c r="B738" s="3"/>
      <c r="C738" s="3"/>
    </row>
    <row r="739" spans="2:3" x14ac:dyDescent="0.25">
      <c r="B739" s="3"/>
      <c r="C739" s="3"/>
    </row>
    <row r="740" spans="2:3" x14ac:dyDescent="0.25">
      <c r="B740" s="3"/>
      <c r="C740" s="3"/>
    </row>
    <row r="741" spans="2:3" x14ac:dyDescent="0.25">
      <c r="B741" s="3"/>
      <c r="C741" s="3"/>
    </row>
    <row r="742" spans="2:3" x14ac:dyDescent="0.25">
      <c r="B742" s="3"/>
      <c r="C742" s="3"/>
    </row>
    <row r="743" spans="2:3" x14ac:dyDescent="0.25">
      <c r="B743" s="3"/>
      <c r="C743" s="3"/>
    </row>
    <row r="744" spans="2:3" x14ac:dyDescent="0.25">
      <c r="B744" s="3"/>
      <c r="C744" s="3"/>
    </row>
    <row r="745" spans="2:3" x14ac:dyDescent="0.25">
      <c r="B745" s="3"/>
      <c r="C745" s="3"/>
    </row>
    <row r="746" spans="2:3" x14ac:dyDescent="0.25">
      <c r="B746" s="3"/>
      <c r="C746" s="3"/>
    </row>
    <row r="747" spans="2:3" x14ac:dyDescent="0.25">
      <c r="B747" s="3"/>
      <c r="C747" s="3"/>
    </row>
    <row r="748" spans="2:3" x14ac:dyDescent="0.25">
      <c r="B748" s="3"/>
      <c r="C748" s="3"/>
    </row>
    <row r="749" spans="2:3" x14ac:dyDescent="0.25">
      <c r="B749" s="3"/>
      <c r="C749" s="3"/>
    </row>
    <row r="750" spans="2:3" x14ac:dyDescent="0.25">
      <c r="B750" s="3"/>
      <c r="C750" s="3"/>
    </row>
    <row r="751" spans="2:3" x14ac:dyDescent="0.25">
      <c r="B751" s="3"/>
      <c r="C751" s="3"/>
    </row>
    <row r="752" spans="2:3" x14ac:dyDescent="0.25">
      <c r="B752" s="3"/>
      <c r="C752" s="3"/>
    </row>
    <row r="753" spans="2:3" x14ac:dyDescent="0.25">
      <c r="B753" s="3"/>
      <c r="C753" s="3"/>
    </row>
    <row r="754" spans="2:3" x14ac:dyDescent="0.25">
      <c r="B754" s="3"/>
      <c r="C754" s="3"/>
    </row>
    <row r="755" spans="2:3" x14ac:dyDescent="0.25">
      <c r="B755" s="3"/>
      <c r="C755" s="3"/>
    </row>
    <row r="756" spans="2:3" x14ac:dyDescent="0.25">
      <c r="B756" s="3"/>
      <c r="C756" s="3"/>
    </row>
    <row r="757" spans="2:3" x14ac:dyDescent="0.25">
      <c r="B757" s="3"/>
      <c r="C757" s="3"/>
    </row>
    <row r="758" spans="2:3" x14ac:dyDescent="0.25">
      <c r="B758" s="3"/>
      <c r="C758" s="3"/>
    </row>
    <row r="759" spans="2:3" x14ac:dyDescent="0.25">
      <c r="B759" s="3"/>
      <c r="C759" s="3"/>
    </row>
    <row r="760" spans="2:3" x14ac:dyDescent="0.25">
      <c r="B760" s="3"/>
      <c r="C760" s="3"/>
    </row>
    <row r="761" spans="2:3" x14ac:dyDescent="0.25">
      <c r="B761" s="3"/>
      <c r="C761" s="3"/>
    </row>
    <row r="762" spans="2:3" x14ac:dyDescent="0.25">
      <c r="B762" s="3"/>
      <c r="C762" s="3"/>
    </row>
    <row r="763" spans="2:3" x14ac:dyDescent="0.25">
      <c r="B763" s="3"/>
      <c r="C763" s="3"/>
    </row>
    <row r="764" spans="2:3" x14ac:dyDescent="0.25">
      <c r="B764" s="3"/>
      <c r="C764" s="3"/>
    </row>
    <row r="765" spans="2:3" x14ac:dyDescent="0.25">
      <c r="B765" s="3"/>
      <c r="C765" s="3"/>
    </row>
    <row r="766" spans="2:3" x14ac:dyDescent="0.25">
      <c r="B766" s="3"/>
      <c r="C766" s="3"/>
    </row>
    <row r="767" spans="2:3" x14ac:dyDescent="0.25">
      <c r="B767" s="3"/>
      <c r="C767" s="3"/>
    </row>
    <row r="768" spans="2:3" x14ac:dyDescent="0.25">
      <c r="B768" s="3"/>
      <c r="C768" s="3"/>
    </row>
    <row r="769" spans="2:3" x14ac:dyDescent="0.25">
      <c r="B769" s="3"/>
      <c r="C769" s="3"/>
    </row>
    <row r="770" spans="2:3" x14ac:dyDescent="0.25">
      <c r="B770" s="3"/>
      <c r="C770" s="3"/>
    </row>
    <row r="771" spans="2:3" x14ac:dyDescent="0.25">
      <c r="B771" s="3"/>
      <c r="C771" s="3"/>
    </row>
    <row r="772" spans="2:3" x14ac:dyDescent="0.25">
      <c r="B772" s="3"/>
      <c r="C772" s="3"/>
    </row>
    <row r="773" spans="2:3" x14ac:dyDescent="0.25">
      <c r="B773" s="3"/>
      <c r="C773" s="3"/>
    </row>
    <row r="774" spans="2:3" x14ac:dyDescent="0.25">
      <c r="B774" s="3"/>
      <c r="C774" s="3"/>
    </row>
    <row r="775" spans="2:3" x14ac:dyDescent="0.25">
      <c r="B775" s="3"/>
      <c r="C775" s="3"/>
    </row>
    <row r="776" spans="2:3" x14ac:dyDescent="0.25">
      <c r="B776" s="3"/>
      <c r="C776" s="3"/>
    </row>
    <row r="777" spans="2:3" x14ac:dyDescent="0.25">
      <c r="B777" s="3"/>
      <c r="C777" s="3"/>
    </row>
    <row r="778" spans="2:3" x14ac:dyDescent="0.25">
      <c r="B778" s="3"/>
      <c r="C778" s="3"/>
    </row>
    <row r="779" spans="2:3" x14ac:dyDescent="0.25">
      <c r="B779" s="3"/>
      <c r="C779" s="3"/>
    </row>
    <row r="780" spans="2:3" x14ac:dyDescent="0.25">
      <c r="B780" s="3"/>
      <c r="C780" s="3"/>
    </row>
    <row r="781" spans="2:3" x14ac:dyDescent="0.25">
      <c r="B781" s="3"/>
      <c r="C781" s="3"/>
    </row>
    <row r="782" spans="2:3" x14ac:dyDescent="0.25">
      <c r="B782" s="3"/>
      <c r="C782" s="3"/>
    </row>
    <row r="783" spans="2:3" x14ac:dyDescent="0.25">
      <c r="B783" s="3"/>
      <c r="C783" s="3"/>
    </row>
    <row r="784" spans="2:3" x14ac:dyDescent="0.25">
      <c r="B784" s="3"/>
      <c r="C784" s="3"/>
    </row>
    <row r="785" spans="2:3" x14ac:dyDescent="0.25">
      <c r="B785" s="3"/>
      <c r="C785" s="3"/>
    </row>
    <row r="786" spans="2:3" x14ac:dyDescent="0.25">
      <c r="B786" s="3"/>
      <c r="C786" s="3"/>
    </row>
    <row r="787" spans="2:3" x14ac:dyDescent="0.25">
      <c r="B787" s="3"/>
      <c r="C787" s="3"/>
    </row>
    <row r="788" spans="2:3" x14ac:dyDescent="0.25">
      <c r="B788" s="3"/>
      <c r="C788" s="3"/>
    </row>
    <row r="789" spans="2:3" x14ac:dyDescent="0.25">
      <c r="B789" s="3"/>
      <c r="C789" s="3"/>
    </row>
    <row r="790" spans="2:3" x14ac:dyDescent="0.25">
      <c r="B790" s="3"/>
      <c r="C790" s="3"/>
    </row>
    <row r="791" spans="2:3" x14ac:dyDescent="0.25">
      <c r="B791" s="3"/>
      <c r="C791" s="3"/>
    </row>
    <row r="792" spans="2:3" x14ac:dyDescent="0.25">
      <c r="B792" s="3"/>
      <c r="C792" s="3"/>
    </row>
    <row r="793" spans="2:3" x14ac:dyDescent="0.25">
      <c r="B793" s="3"/>
      <c r="C793" s="3"/>
    </row>
    <row r="794" spans="2:3" x14ac:dyDescent="0.25">
      <c r="B794" s="3"/>
      <c r="C794" s="3"/>
    </row>
    <row r="795" spans="2:3" x14ac:dyDescent="0.25">
      <c r="B795" s="3"/>
      <c r="C795" s="3"/>
    </row>
    <row r="796" spans="2:3" x14ac:dyDescent="0.25">
      <c r="B796" s="3"/>
      <c r="C796" s="3"/>
    </row>
    <row r="797" spans="2:3" x14ac:dyDescent="0.25">
      <c r="B797" s="3"/>
      <c r="C797" s="3"/>
    </row>
    <row r="798" spans="2:3" x14ac:dyDescent="0.25">
      <c r="B798" s="3"/>
      <c r="C798" s="3"/>
    </row>
    <row r="799" spans="2:3" x14ac:dyDescent="0.25">
      <c r="B799" s="3"/>
      <c r="C799" s="3"/>
    </row>
    <row r="800" spans="2:3" x14ac:dyDescent="0.25">
      <c r="B800" s="3"/>
      <c r="C800" s="3"/>
    </row>
    <row r="801" spans="2:3" x14ac:dyDescent="0.25">
      <c r="B801" s="3"/>
      <c r="C801" s="3"/>
    </row>
    <row r="802" spans="2:3" x14ac:dyDescent="0.25">
      <c r="B802" s="3"/>
      <c r="C802" s="3"/>
    </row>
    <row r="803" spans="2:3" x14ac:dyDescent="0.25">
      <c r="B803" s="3"/>
      <c r="C803" s="3"/>
    </row>
    <row r="804" spans="2:3" x14ac:dyDescent="0.25">
      <c r="B804" s="3"/>
      <c r="C804" s="3"/>
    </row>
    <row r="805" spans="2:3" x14ac:dyDescent="0.25">
      <c r="B805" s="3"/>
      <c r="C805" s="3"/>
    </row>
    <row r="806" spans="2:3" x14ac:dyDescent="0.25">
      <c r="B806" s="3"/>
      <c r="C806" s="3"/>
    </row>
    <row r="807" spans="2:3" x14ac:dyDescent="0.25">
      <c r="B807" s="3"/>
      <c r="C807" s="3"/>
    </row>
    <row r="808" spans="2:3" x14ac:dyDescent="0.25">
      <c r="B808" s="3"/>
      <c r="C808" s="3"/>
    </row>
    <row r="809" spans="2:3" x14ac:dyDescent="0.25">
      <c r="B809" s="3"/>
      <c r="C809" s="3"/>
    </row>
    <row r="810" spans="2:3" x14ac:dyDescent="0.25">
      <c r="B810" s="3"/>
      <c r="C810" s="3"/>
    </row>
    <row r="811" spans="2:3" x14ac:dyDescent="0.25">
      <c r="B811" s="3"/>
      <c r="C811" s="3"/>
    </row>
    <row r="812" spans="2:3" x14ac:dyDescent="0.25">
      <c r="B812" s="3"/>
      <c r="C812" s="3"/>
    </row>
    <row r="813" spans="2:3" x14ac:dyDescent="0.25">
      <c r="B813" s="3"/>
      <c r="C813" s="3"/>
    </row>
    <row r="814" spans="2:3" x14ac:dyDescent="0.25">
      <c r="B814" s="3"/>
      <c r="C814" s="3"/>
    </row>
    <row r="815" spans="2:3" x14ac:dyDescent="0.25">
      <c r="B815" s="3"/>
      <c r="C815" s="3"/>
    </row>
    <row r="816" spans="2:3" x14ac:dyDescent="0.25">
      <c r="B816" s="3"/>
      <c r="C816" s="3"/>
    </row>
    <row r="817" spans="2:3" x14ac:dyDescent="0.25">
      <c r="B817" s="3"/>
      <c r="C817" s="3"/>
    </row>
    <row r="818" spans="2:3" x14ac:dyDescent="0.25">
      <c r="B818" s="3"/>
      <c r="C818" s="3"/>
    </row>
    <row r="819" spans="2:3" x14ac:dyDescent="0.25">
      <c r="B819" s="3"/>
      <c r="C819" s="3"/>
    </row>
    <row r="820" spans="2:3" x14ac:dyDescent="0.25">
      <c r="B820" s="3"/>
      <c r="C820" s="3"/>
    </row>
    <row r="821" spans="2:3" x14ac:dyDescent="0.25">
      <c r="B821" s="3"/>
      <c r="C821" s="3"/>
    </row>
    <row r="822" spans="2:3" x14ac:dyDescent="0.25">
      <c r="B822" s="3"/>
      <c r="C822" s="3"/>
    </row>
    <row r="823" spans="2:3" x14ac:dyDescent="0.25">
      <c r="B823" s="3"/>
      <c r="C823" s="3"/>
    </row>
    <row r="824" spans="2:3" x14ac:dyDescent="0.25">
      <c r="B824" s="3"/>
      <c r="C824" s="3"/>
    </row>
    <row r="825" spans="2:3" x14ac:dyDescent="0.25">
      <c r="B825" s="3"/>
      <c r="C825" s="3"/>
    </row>
    <row r="826" spans="2:3" x14ac:dyDescent="0.25">
      <c r="B826" s="3"/>
      <c r="C826" s="3"/>
    </row>
    <row r="827" spans="2:3" x14ac:dyDescent="0.25">
      <c r="B827" s="3"/>
      <c r="C827" s="3"/>
    </row>
    <row r="828" spans="2:3" x14ac:dyDescent="0.25">
      <c r="B828" s="3"/>
      <c r="C828" s="3"/>
    </row>
    <row r="829" spans="2:3" x14ac:dyDescent="0.25">
      <c r="B829" s="3"/>
      <c r="C829" s="3"/>
    </row>
    <row r="830" spans="2:3" x14ac:dyDescent="0.25">
      <c r="B830" s="3"/>
      <c r="C830" s="3"/>
    </row>
    <row r="831" spans="2:3" x14ac:dyDescent="0.25">
      <c r="B831" s="3"/>
      <c r="C831" s="3"/>
    </row>
    <row r="832" spans="2:3" x14ac:dyDescent="0.25">
      <c r="B832" s="3"/>
      <c r="C832" s="3"/>
    </row>
    <row r="833" spans="2:3" x14ac:dyDescent="0.25">
      <c r="B833" s="3"/>
      <c r="C833" s="3"/>
    </row>
    <row r="834" spans="2:3" x14ac:dyDescent="0.25">
      <c r="B834" s="3"/>
      <c r="C834" s="3"/>
    </row>
    <row r="835" spans="2:3" x14ac:dyDescent="0.25">
      <c r="B835" s="3"/>
      <c r="C835" s="3"/>
    </row>
    <row r="836" spans="2:3" x14ac:dyDescent="0.25">
      <c r="B836" s="3"/>
      <c r="C836" s="3"/>
    </row>
    <row r="837" spans="2:3" x14ac:dyDescent="0.25">
      <c r="B837" s="3"/>
      <c r="C837" s="3"/>
    </row>
    <row r="838" spans="2:3" x14ac:dyDescent="0.25">
      <c r="B838" s="3"/>
      <c r="C838" s="3"/>
    </row>
    <row r="839" spans="2:3" x14ac:dyDescent="0.25">
      <c r="B839" s="3"/>
      <c r="C839" s="3"/>
    </row>
    <row r="840" spans="2:3" x14ac:dyDescent="0.25">
      <c r="B840" s="3"/>
      <c r="C840" s="3"/>
    </row>
    <row r="841" spans="2:3" x14ac:dyDescent="0.25">
      <c r="B841" s="3"/>
      <c r="C841" s="3"/>
    </row>
    <row r="842" spans="2:3" x14ac:dyDescent="0.25">
      <c r="B842" s="3"/>
      <c r="C842" s="3"/>
    </row>
    <row r="843" spans="2:3" x14ac:dyDescent="0.25">
      <c r="B843" s="3"/>
      <c r="C843" s="3"/>
    </row>
    <row r="844" spans="2:3" x14ac:dyDescent="0.25">
      <c r="B844" s="3"/>
      <c r="C844" s="3"/>
    </row>
    <row r="845" spans="2:3" x14ac:dyDescent="0.25">
      <c r="B845" s="3"/>
      <c r="C845" s="3"/>
    </row>
    <row r="846" spans="2:3" x14ac:dyDescent="0.25">
      <c r="B846" s="3"/>
      <c r="C846" s="3"/>
    </row>
    <row r="847" spans="2:3" x14ac:dyDescent="0.25">
      <c r="B847" s="3"/>
      <c r="C847" s="3"/>
    </row>
    <row r="848" spans="2:3" x14ac:dyDescent="0.25">
      <c r="B848" s="3"/>
      <c r="C848" s="3"/>
    </row>
    <row r="849" spans="2:3" x14ac:dyDescent="0.25">
      <c r="B849" s="3"/>
      <c r="C849" s="3"/>
    </row>
    <row r="850" spans="2:3" x14ac:dyDescent="0.25">
      <c r="B850" s="3"/>
      <c r="C850" s="3"/>
    </row>
    <row r="851" spans="2:3" x14ac:dyDescent="0.25">
      <c r="B851" s="3"/>
      <c r="C851" s="3"/>
    </row>
    <row r="852" spans="2:3" x14ac:dyDescent="0.25">
      <c r="B852" s="3"/>
      <c r="C852" s="3"/>
    </row>
    <row r="853" spans="2:3" x14ac:dyDescent="0.25">
      <c r="B853" s="3"/>
      <c r="C853" s="3"/>
    </row>
    <row r="854" spans="2:3" x14ac:dyDescent="0.25">
      <c r="B854" s="3"/>
      <c r="C854" s="3"/>
    </row>
    <row r="855" spans="2:3" x14ac:dyDescent="0.25">
      <c r="B855" s="3"/>
      <c r="C855" s="3"/>
    </row>
    <row r="856" spans="2:3" x14ac:dyDescent="0.25">
      <c r="B856" s="3"/>
      <c r="C856" s="3"/>
    </row>
    <row r="857" spans="2:3" x14ac:dyDescent="0.25">
      <c r="B857" s="3"/>
      <c r="C857" s="3"/>
    </row>
    <row r="858" spans="2:3" x14ac:dyDescent="0.25">
      <c r="B858" s="3"/>
      <c r="C858" s="3"/>
    </row>
    <row r="859" spans="2:3" x14ac:dyDescent="0.25">
      <c r="B859" s="3"/>
      <c r="C859" s="3"/>
    </row>
    <row r="860" spans="2:3" x14ac:dyDescent="0.25">
      <c r="B860" s="3"/>
      <c r="C860" s="3"/>
    </row>
    <row r="861" spans="2:3" x14ac:dyDescent="0.25">
      <c r="B861" s="3"/>
      <c r="C861" s="3"/>
    </row>
    <row r="862" spans="2:3" x14ac:dyDescent="0.25">
      <c r="B862" s="3"/>
      <c r="C862" s="3"/>
    </row>
    <row r="863" spans="2:3" x14ac:dyDescent="0.25">
      <c r="B863" s="3"/>
      <c r="C863" s="3"/>
    </row>
    <row r="864" spans="2:3" x14ac:dyDescent="0.25">
      <c r="B864" s="3"/>
      <c r="C864" s="3"/>
    </row>
    <row r="865" spans="2:3" x14ac:dyDescent="0.25">
      <c r="B865" s="3"/>
      <c r="C865" s="3"/>
    </row>
    <row r="866" spans="2:3" x14ac:dyDescent="0.25">
      <c r="B866" s="3"/>
      <c r="C866" s="3"/>
    </row>
    <row r="867" spans="2:3" x14ac:dyDescent="0.25">
      <c r="B867" s="3"/>
      <c r="C867" s="3"/>
    </row>
    <row r="868" spans="2:3" x14ac:dyDescent="0.25">
      <c r="B868" s="3"/>
      <c r="C868" s="3"/>
    </row>
    <row r="869" spans="2:3" x14ac:dyDescent="0.25">
      <c r="B869" s="3"/>
      <c r="C869" s="3"/>
    </row>
    <row r="870" spans="2:3" x14ac:dyDescent="0.25">
      <c r="B870" s="3"/>
      <c r="C870" s="3"/>
    </row>
    <row r="871" spans="2:3" x14ac:dyDescent="0.25">
      <c r="B871" s="3"/>
      <c r="C871" s="3"/>
    </row>
    <row r="872" spans="2:3" x14ac:dyDescent="0.25">
      <c r="B872" s="3"/>
      <c r="C872" s="3"/>
    </row>
    <row r="873" spans="2:3" x14ac:dyDescent="0.25">
      <c r="B873" s="3"/>
      <c r="C873" s="3"/>
    </row>
    <row r="874" spans="2:3" x14ac:dyDescent="0.25">
      <c r="B874" s="3"/>
      <c r="C874" s="3"/>
    </row>
    <row r="875" spans="2:3" x14ac:dyDescent="0.25">
      <c r="B875" s="3"/>
      <c r="C875" s="3"/>
    </row>
    <row r="876" spans="2:3" x14ac:dyDescent="0.25">
      <c r="B876" s="3"/>
      <c r="C876" s="3"/>
    </row>
    <row r="877" spans="2:3" x14ac:dyDescent="0.25">
      <c r="B877" s="3"/>
      <c r="C877" s="3"/>
    </row>
    <row r="878" spans="2:3" x14ac:dyDescent="0.25">
      <c r="B878" s="3"/>
      <c r="C878" s="3"/>
    </row>
    <row r="879" spans="2:3" x14ac:dyDescent="0.25">
      <c r="B879" s="3"/>
      <c r="C879" s="3"/>
    </row>
    <row r="880" spans="2:3" x14ac:dyDescent="0.25">
      <c r="B880" s="3"/>
      <c r="C880" s="3"/>
    </row>
    <row r="881" spans="2:3" x14ac:dyDescent="0.25">
      <c r="B881" s="3"/>
      <c r="C881" s="3"/>
    </row>
    <row r="882" spans="2:3" x14ac:dyDescent="0.25">
      <c r="B882" s="3"/>
      <c r="C882" s="3"/>
    </row>
    <row r="883" spans="2:3" x14ac:dyDescent="0.25">
      <c r="B883" s="3"/>
      <c r="C883" s="3"/>
    </row>
    <row r="884" spans="2:3" x14ac:dyDescent="0.25">
      <c r="B884" s="3"/>
      <c r="C884" s="3"/>
    </row>
    <row r="885" spans="2:3" x14ac:dyDescent="0.25">
      <c r="B885" s="3"/>
      <c r="C885" s="3"/>
    </row>
    <row r="886" spans="2:3" x14ac:dyDescent="0.25">
      <c r="B886" s="3"/>
      <c r="C886" s="3"/>
    </row>
    <row r="887" spans="2:3" x14ac:dyDescent="0.25">
      <c r="B887" s="3"/>
      <c r="C887" s="3"/>
    </row>
    <row r="888" spans="2:3" x14ac:dyDescent="0.25">
      <c r="B888" s="3"/>
      <c r="C888" s="3"/>
    </row>
    <row r="889" spans="2:3" x14ac:dyDescent="0.25">
      <c r="B889" s="3"/>
      <c r="C889" s="3"/>
    </row>
    <row r="890" spans="2:3" x14ac:dyDescent="0.25">
      <c r="B890" s="3"/>
      <c r="C890" s="3"/>
    </row>
    <row r="891" spans="2:3" x14ac:dyDescent="0.25">
      <c r="B891" s="3"/>
      <c r="C891" s="3"/>
    </row>
    <row r="892" spans="2:3" x14ac:dyDescent="0.25">
      <c r="B892" s="3"/>
      <c r="C892" s="3"/>
    </row>
    <row r="893" spans="2:3" x14ac:dyDescent="0.25">
      <c r="B893" s="3"/>
      <c r="C893" s="3"/>
    </row>
    <row r="894" spans="2:3" x14ac:dyDescent="0.25">
      <c r="B894" s="3"/>
      <c r="C894" s="3"/>
    </row>
    <row r="895" spans="2:3" x14ac:dyDescent="0.25">
      <c r="B895" s="3"/>
      <c r="C895" s="3"/>
    </row>
    <row r="896" spans="2:3" x14ac:dyDescent="0.25">
      <c r="B896" s="3"/>
      <c r="C896" s="3"/>
    </row>
    <row r="897" spans="2:3" x14ac:dyDescent="0.25">
      <c r="B897" s="3"/>
      <c r="C897" s="3"/>
    </row>
    <row r="898" spans="2:3" x14ac:dyDescent="0.25">
      <c r="B898" s="3"/>
      <c r="C898" s="3"/>
    </row>
    <row r="899" spans="2:3" x14ac:dyDescent="0.25">
      <c r="B899" s="3"/>
      <c r="C899" s="3"/>
    </row>
    <row r="900" spans="2:3" x14ac:dyDescent="0.25">
      <c r="B900" s="3"/>
      <c r="C900" s="3"/>
    </row>
    <row r="901" spans="2:3" x14ac:dyDescent="0.25">
      <c r="B901" s="3"/>
      <c r="C901" s="3"/>
    </row>
    <row r="902" spans="2:3" x14ac:dyDescent="0.25">
      <c r="B902" s="3"/>
      <c r="C902" s="3"/>
    </row>
    <row r="903" spans="2:3" x14ac:dyDescent="0.25">
      <c r="B903" s="3"/>
      <c r="C903" s="3"/>
    </row>
    <row r="904" spans="2:3" x14ac:dyDescent="0.25">
      <c r="B904" s="3"/>
      <c r="C904" s="3"/>
    </row>
    <row r="905" spans="2:3" x14ac:dyDescent="0.25">
      <c r="B905" s="3"/>
      <c r="C905" s="3"/>
    </row>
    <row r="906" spans="2:3" x14ac:dyDescent="0.25">
      <c r="B906" s="3"/>
      <c r="C906" s="3"/>
    </row>
    <row r="907" spans="2:3" x14ac:dyDescent="0.25">
      <c r="B907" s="3"/>
      <c r="C907" s="3"/>
    </row>
    <row r="908" spans="2:3" x14ac:dyDescent="0.25">
      <c r="B908" s="3"/>
      <c r="C908" s="3"/>
    </row>
    <row r="909" spans="2:3" x14ac:dyDescent="0.25">
      <c r="B909" s="3"/>
      <c r="C909" s="3"/>
    </row>
    <row r="910" spans="2:3" x14ac:dyDescent="0.25">
      <c r="B910" s="3"/>
      <c r="C910" s="3"/>
    </row>
    <row r="911" spans="2:3" x14ac:dyDescent="0.25">
      <c r="B911" s="3"/>
      <c r="C911" s="3"/>
    </row>
    <row r="912" spans="2:3" x14ac:dyDescent="0.25">
      <c r="B912" s="3"/>
      <c r="C912" s="3"/>
    </row>
    <row r="913" spans="2:3" x14ac:dyDescent="0.25">
      <c r="B913" s="3"/>
      <c r="C913" s="3"/>
    </row>
    <row r="914" spans="2:3" x14ac:dyDescent="0.25">
      <c r="B914" s="3"/>
      <c r="C914" s="3"/>
    </row>
    <row r="915" spans="2:3" x14ac:dyDescent="0.25">
      <c r="B915" s="3"/>
      <c r="C915" s="3"/>
    </row>
    <row r="916" spans="2:3" x14ac:dyDescent="0.25">
      <c r="B916" s="3"/>
      <c r="C916" s="3"/>
    </row>
    <row r="917" spans="2:3" x14ac:dyDescent="0.25">
      <c r="B917" s="3"/>
      <c r="C917" s="3"/>
    </row>
    <row r="918" spans="2:3" x14ac:dyDescent="0.25">
      <c r="B918" s="3"/>
      <c r="C918" s="3"/>
    </row>
    <row r="919" spans="2:3" x14ac:dyDescent="0.25">
      <c r="B919" s="3"/>
      <c r="C919" s="3"/>
    </row>
    <row r="920" spans="2:3" x14ac:dyDescent="0.25">
      <c r="B920" s="3"/>
      <c r="C920" s="3"/>
    </row>
    <row r="921" spans="2:3" x14ac:dyDescent="0.25">
      <c r="B921" s="3"/>
      <c r="C921" s="3"/>
    </row>
    <row r="922" spans="2:3" x14ac:dyDescent="0.25">
      <c r="B922" s="3"/>
      <c r="C922" s="3"/>
    </row>
    <row r="923" spans="2:3" x14ac:dyDescent="0.25">
      <c r="B923" s="3"/>
      <c r="C923" s="3"/>
    </row>
    <row r="924" spans="2:3" x14ac:dyDescent="0.25">
      <c r="B924" s="3"/>
      <c r="C924" s="3"/>
    </row>
    <row r="925" spans="2:3" x14ac:dyDescent="0.25">
      <c r="B925" s="3"/>
      <c r="C925" s="3"/>
    </row>
    <row r="926" spans="2:3" x14ac:dyDescent="0.25">
      <c r="B926" s="3"/>
      <c r="C926" s="3"/>
    </row>
    <row r="927" spans="2:3" x14ac:dyDescent="0.25">
      <c r="B927" s="3"/>
      <c r="C927" s="3"/>
    </row>
    <row r="928" spans="2:3" x14ac:dyDescent="0.25">
      <c r="B928" s="3"/>
      <c r="C928" s="3"/>
    </row>
    <row r="929" spans="2:3" x14ac:dyDescent="0.25">
      <c r="B929" s="3"/>
      <c r="C929" s="3"/>
    </row>
    <row r="930" spans="2:3" x14ac:dyDescent="0.25">
      <c r="B930" s="3"/>
      <c r="C930" s="3"/>
    </row>
    <row r="931" spans="2:3" x14ac:dyDescent="0.25">
      <c r="B931" s="3"/>
      <c r="C931" s="3"/>
    </row>
    <row r="932" spans="2:3" x14ac:dyDescent="0.25">
      <c r="B932" s="3"/>
      <c r="C932" s="3"/>
    </row>
    <row r="933" spans="2:3" x14ac:dyDescent="0.25">
      <c r="B933" s="3"/>
      <c r="C933" s="3"/>
    </row>
    <row r="934" spans="2:3" x14ac:dyDescent="0.25">
      <c r="B934" s="3"/>
      <c r="C934" s="3"/>
    </row>
    <row r="935" spans="2:3" x14ac:dyDescent="0.25">
      <c r="B935" s="3"/>
      <c r="C935" s="3"/>
    </row>
    <row r="936" spans="2:3" x14ac:dyDescent="0.25">
      <c r="B936" s="3"/>
      <c r="C936" s="3"/>
    </row>
    <row r="937" spans="2:3" x14ac:dyDescent="0.25">
      <c r="B937" s="3"/>
      <c r="C937" s="3"/>
    </row>
    <row r="938" spans="2:3" x14ac:dyDescent="0.25">
      <c r="B938" s="3"/>
      <c r="C938" s="3"/>
    </row>
    <row r="939" spans="2:3" x14ac:dyDescent="0.25">
      <c r="B939" s="3"/>
      <c r="C939" s="3"/>
    </row>
    <row r="940" spans="2:3" x14ac:dyDescent="0.25">
      <c r="B940" s="3"/>
      <c r="C940" s="3"/>
    </row>
    <row r="941" spans="2:3" x14ac:dyDescent="0.25">
      <c r="B941" s="3"/>
      <c r="C941" s="3"/>
    </row>
    <row r="942" spans="2:3" x14ac:dyDescent="0.25">
      <c r="B942" s="3"/>
      <c r="C942" s="3"/>
    </row>
    <row r="943" spans="2:3" x14ac:dyDescent="0.25">
      <c r="B943" s="3"/>
      <c r="C943" s="3"/>
    </row>
    <row r="944" spans="2:3" x14ac:dyDescent="0.25">
      <c r="B944" s="3"/>
      <c r="C944" s="3"/>
    </row>
    <row r="945" spans="2:3" x14ac:dyDescent="0.25">
      <c r="B945" s="3"/>
      <c r="C945" s="3"/>
    </row>
    <row r="946" spans="2:3" x14ac:dyDescent="0.25">
      <c r="B946" s="3"/>
      <c r="C946" s="3"/>
    </row>
    <row r="947" spans="2:3" x14ac:dyDescent="0.25">
      <c r="B947" s="3"/>
      <c r="C947" s="3"/>
    </row>
    <row r="948" spans="2:3" x14ac:dyDescent="0.25">
      <c r="B948" s="3"/>
      <c r="C948" s="3"/>
    </row>
    <row r="949" spans="2:3" x14ac:dyDescent="0.25">
      <c r="B949" s="3"/>
      <c r="C949" s="3"/>
    </row>
    <row r="950" spans="2:3" x14ac:dyDescent="0.25">
      <c r="B950" s="3"/>
      <c r="C950" s="3"/>
    </row>
    <row r="951" spans="2:3" x14ac:dyDescent="0.25">
      <c r="B951" s="3"/>
      <c r="C951" s="3"/>
    </row>
    <row r="952" spans="2:3" x14ac:dyDescent="0.25">
      <c r="B952" s="3"/>
      <c r="C952" s="3"/>
    </row>
    <row r="953" spans="2:3" x14ac:dyDescent="0.25">
      <c r="B953" s="3"/>
      <c r="C953" s="3"/>
    </row>
    <row r="954" spans="2:3" x14ac:dyDescent="0.25">
      <c r="B954" s="3"/>
      <c r="C954" s="3"/>
    </row>
    <row r="955" spans="2:3" x14ac:dyDescent="0.25">
      <c r="B955" s="3"/>
      <c r="C955" s="3"/>
    </row>
    <row r="956" spans="2:3" x14ac:dyDescent="0.25">
      <c r="B956" s="3"/>
      <c r="C956" s="3"/>
    </row>
    <row r="957" spans="2:3" x14ac:dyDescent="0.25">
      <c r="B957" s="3"/>
      <c r="C957" s="3"/>
    </row>
    <row r="958" spans="2:3" x14ac:dyDescent="0.25">
      <c r="B958" s="3"/>
      <c r="C958" s="3"/>
    </row>
    <row r="959" spans="2:3" x14ac:dyDescent="0.25">
      <c r="B959" s="3"/>
      <c r="C959" s="3"/>
    </row>
    <row r="960" spans="2:3" x14ac:dyDescent="0.25">
      <c r="B960" s="3"/>
      <c r="C960" s="3"/>
    </row>
    <row r="961" spans="2:3" x14ac:dyDescent="0.25">
      <c r="B961" s="3"/>
      <c r="C961" s="3"/>
    </row>
    <row r="962" spans="2:3" x14ac:dyDescent="0.25">
      <c r="B962" s="3"/>
      <c r="C962" s="3"/>
    </row>
    <row r="963" spans="2:3" x14ac:dyDescent="0.25">
      <c r="B963" s="3"/>
      <c r="C963" s="3"/>
    </row>
    <row r="964" spans="2:3" x14ac:dyDescent="0.25">
      <c r="B964" s="3"/>
      <c r="C964" s="3"/>
    </row>
    <row r="965" spans="2:3" x14ac:dyDescent="0.25">
      <c r="B965" s="3"/>
      <c r="C965" s="3"/>
    </row>
    <row r="966" spans="2:3" x14ac:dyDescent="0.25">
      <c r="B966" s="3"/>
      <c r="C966" s="3"/>
    </row>
    <row r="967" spans="2:3" x14ac:dyDescent="0.25">
      <c r="B967" s="3"/>
      <c r="C967" s="3"/>
    </row>
    <row r="968" spans="2:3" x14ac:dyDescent="0.25">
      <c r="B968" s="3"/>
      <c r="C968" s="3"/>
    </row>
    <row r="969" spans="2:3" x14ac:dyDescent="0.25">
      <c r="B969" s="3"/>
      <c r="C969" s="3"/>
    </row>
    <row r="970" spans="2:3" x14ac:dyDescent="0.25">
      <c r="B970" s="3"/>
      <c r="C970" s="3"/>
    </row>
    <row r="971" spans="2:3" x14ac:dyDescent="0.25">
      <c r="B971" s="3"/>
      <c r="C971" s="3"/>
    </row>
    <row r="972" spans="2:3" x14ac:dyDescent="0.25">
      <c r="B972" s="3"/>
      <c r="C972" s="3"/>
    </row>
    <row r="973" spans="2:3" x14ac:dyDescent="0.25">
      <c r="B973" s="3"/>
      <c r="C973" s="3"/>
    </row>
    <row r="974" spans="2:3" x14ac:dyDescent="0.25">
      <c r="B974" s="3"/>
      <c r="C974" s="3"/>
    </row>
    <row r="975" spans="2:3" x14ac:dyDescent="0.25">
      <c r="B975" s="3"/>
      <c r="C975" s="3"/>
    </row>
    <row r="976" spans="2:3" x14ac:dyDescent="0.25">
      <c r="B976" s="3"/>
      <c r="C976" s="3"/>
    </row>
    <row r="977" spans="2:3" x14ac:dyDescent="0.25">
      <c r="B977" s="3"/>
      <c r="C977" s="3"/>
    </row>
    <row r="978" spans="2:3" x14ac:dyDescent="0.25">
      <c r="B978" s="3"/>
      <c r="C978" s="3"/>
    </row>
    <row r="979" spans="2:3" x14ac:dyDescent="0.25">
      <c r="B979" s="3"/>
      <c r="C979" s="3"/>
    </row>
    <row r="980" spans="2:3" x14ac:dyDescent="0.25">
      <c r="B980" s="3"/>
      <c r="C980" s="3"/>
    </row>
    <row r="981" spans="2:3" x14ac:dyDescent="0.25">
      <c r="B981" s="3"/>
      <c r="C981" s="3"/>
    </row>
    <row r="982" spans="2:3" x14ac:dyDescent="0.25">
      <c r="B982" s="3"/>
      <c r="C982" s="3"/>
    </row>
    <row r="983" spans="2:3" x14ac:dyDescent="0.25">
      <c r="B983" s="3"/>
      <c r="C983" s="3"/>
    </row>
    <row r="984" spans="2:3" x14ac:dyDescent="0.25">
      <c r="B984" s="3"/>
      <c r="C984" s="3"/>
    </row>
    <row r="985" spans="2:3" x14ac:dyDescent="0.25">
      <c r="B985" s="3"/>
      <c r="C985" s="3"/>
    </row>
    <row r="986" spans="2:3" x14ac:dyDescent="0.25">
      <c r="B986" s="3"/>
      <c r="C986" s="3"/>
    </row>
    <row r="987" spans="2:3" x14ac:dyDescent="0.25">
      <c r="B987" s="3"/>
      <c r="C987" s="3"/>
    </row>
    <row r="988" spans="2:3" x14ac:dyDescent="0.25">
      <c r="B988" s="3"/>
      <c r="C988" s="3"/>
    </row>
    <row r="989" spans="2:3" x14ac:dyDescent="0.25">
      <c r="B989" s="3"/>
      <c r="C989" s="3"/>
    </row>
    <row r="990" spans="2:3" x14ac:dyDescent="0.25">
      <c r="B990" s="3"/>
      <c r="C990" s="3"/>
    </row>
    <row r="991" spans="2:3" x14ac:dyDescent="0.25">
      <c r="B991" s="3"/>
      <c r="C991" s="3"/>
    </row>
    <row r="992" spans="2:3" x14ac:dyDescent="0.25">
      <c r="B992" s="3"/>
      <c r="C992" s="3"/>
    </row>
    <row r="993" spans="2:3" x14ac:dyDescent="0.25">
      <c r="B993" s="3"/>
      <c r="C993" s="3"/>
    </row>
    <row r="994" spans="2:3" x14ac:dyDescent="0.25">
      <c r="B994" s="3"/>
      <c r="C994" s="3"/>
    </row>
    <row r="995" spans="2:3" x14ac:dyDescent="0.25">
      <c r="B995" s="3"/>
      <c r="C995" s="3"/>
    </row>
    <row r="996" spans="2:3" x14ac:dyDescent="0.25">
      <c r="B996" s="3"/>
      <c r="C996" s="3"/>
    </row>
    <row r="997" spans="2:3" x14ac:dyDescent="0.25">
      <c r="B997" s="3"/>
      <c r="C997" s="3"/>
    </row>
    <row r="998" spans="2:3" x14ac:dyDescent="0.25">
      <c r="B998" s="3"/>
      <c r="C998" s="3"/>
    </row>
    <row r="999" spans="2:3" x14ac:dyDescent="0.25">
      <c r="B999" s="3"/>
      <c r="C999" s="3"/>
    </row>
    <row r="1000" spans="2:3" x14ac:dyDescent="0.25">
      <c r="B1000" s="3"/>
      <c r="C1000" s="3"/>
    </row>
    <row r="1001" spans="2:3" x14ac:dyDescent="0.25">
      <c r="B1001" s="3"/>
      <c r="C1001" s="3"/>
    </row>
    <row r="1002" spans="2:3" x14ac:dyDescent="0.25">
      <c r="B1002" s="3"/>
      <c r="C1002" s="3"/>
    </row>
    <row r="1003" spans="2:3" x14ac:dyDescent="0.25">
      <c r="B1003" s="3"/>
      <c r="C1003" s="3"/>
    </row>
    <row r="1004" spans="2:3" x14ac:dyDescent="0.25">
      <c r="B1004" s="3"/>
      <c r="C1004" s="3"/>
    </row>
    <row r="1005" spans="2:3" x14ac:dyDescent="0.25">
      <c r="B1005" s="3"/>
      <c r="C1005" s="3"/>
    </row>
    <row r="1006" spans="2:3" x14ac:dyDescent="0.25">
      <c r="B1006" s="3"/>
      <c r="C1006" s="3"/>
    </row>
    <row r="1007" spans="2:3" x14ac:dyDescent="0.25">
      <c r="B1007" s="3"/>
      <c r="C1007" s="3"/>
    </row>
    <row r="1008" spans="2:3" x14ac:dyDescent="0.25">
      <c r="B1008" s="3"/>
      <c r="C1008" s="3"/>
    </row>
    <row r="1009" spans="2:3" x14ac:dyDescent="0.25">
      <c r="B1009" s="3"/>
      <c r="C1009" s="3"/>
    </row>
    <row r="1010" spans="2:3" x14ac:dyDescent="0.25">
      <c r="B1010" s="3"/>
      <c r="C1010" s="3"/>
    </row>
    <row r="1011" spans="2:3" x14ac:dyDescent="0.25">
      <c r="B1011" s="3"/>
      <c r="C1011" s="3"/>
    </row>
    <row r="1012" spans="2:3" x14ac:dyDescent="0.25">
      <c r="B1012" s="3"/>
      <c r="C1012" s="3"/>
    </row>
    <row r="1013" spans="2:3" x14ac:dyDescent="0.25">
      <c r="B1013" s="3"/>
      <c r="C1013" s="3"/>
    </row>
    <row r="1014" spans="2:3" x14ac:dyDescent="0.25">
      <c r="B1014" s="3"/>
      <c r="C1014" s="3"/>
    </row>
    <row r="1015" spans="2:3" x14ac:dyDescent="0.25">
      <c r="B1015" s="3"/>
      <c r="C1015" s="3"/>
    </row>
    <row r="1016" spans="2:3" x14ac:dyDescent="0.25">
      <c r="B1016" s="3"/>
      <c r="C1016" s="3"/>
    </row>
    <row r="1017" spans="2:3" x14ac:dyDescent="0.25">
      <c r="B1017" s="3"/>
      <c r="C1017" s="3"/>
    </row>
    <row r="1018" spans="2:3" x14ac:dyDescent="0.25">
      <c r="B1018" s="3"/>
      <c r="C1018" s="3"/>
    </row>
    <row r="1019" spans="2:3" x14ac:dyDescent="0.25">
      <c r="B1019" s="3"/>
      <c r="C1019" s="3"/>
    </row>
    <row r="1020" spans="2:3" x14ac:dyDescent="0.25">
      <c r="B1020" s="3"/>
      <c r="C1020" s="3"/>
    </row>
    <row r="1021" spans="2:3" x14ac:dyDescent="0.25">
      <c r="B1021" s="3"/>
      <c r="C1021" s="3"/>
    </row>
    <row r="1022" spans="2:3" x14ac:dyDescent="0.25">
      <c r="B1022" s="3"/>
      <c r="C1022" s="3"/>
    </row>
    <row r="1023" spans="2:3" x14ac:dyDescent="0.25">
      <c r="B1023" s="3"/>
      <c r="C1023" s="3"/>
    </row>
    <row r="1024" spans="2:3" x14ac:dyDescent="0.25">
      <c r="B1024" s="3"/>
      <c r="C1024" s="3"/>
    </row>
    <row r="1025" spans="2:3" x14ac:dyDescent="0.25">
      <c r="B1025" s="3"/>
      <c r="C1025" s="3"/>
    </row>
    <row r="1026" spans="2:3" x14ac:dyDescent="0.25">
      <c r="B1026" s="3"/>
      <c r="C1026" s="3"/>
    </row>
    <row r="1027" spans="2:3" x14ac:dyDescent="0.25">
      <c r="B1027" s="3"/>
      <c r="C1027" s="3"/>
    </row>
    <row r="1028" spans="2:3" x14ac:dyDescent="0.25">
      <c r="B1028" s="3"/>
      <c r="C1028" s="3"/>
    </row>
    <row r="1029" spans="2:3" x14ac:dyDescent="0.25">
      <c r="B1029" s="3"/>
      <c r="C1029" s="3"/>
    </row>
    <row r="1030" spans="2:3" x14ac:dyDescent="0.25">
      <c r="B1030" s="3"/>
      <c r="C1030" s="3"/>
    </row>
    <row r="1031" spans="2:3" x14ac:dyDescent="0.25">
      <c r="B1031" s="3"/>
      <c r="C1031" s="3"/>
    </row>
    <row r="1032" spans="2:3" x14ac:dyDescent="0.25">
      <c r="B1032" s="3"/>
      <c r="C1032" s="3"/>
    </row>
    <row r="1033" spans="2:3" x14ac:dyDescent="0.25">
      <c r="B1033" s="3"/>
      <c r="C1033" s="3"/>
    </row>
    <row r="1034" spans="2:3" x14ac:dyDescent="0.25">
      <c r="B1034" s="3"/>
      <c r="C1034" s="3"/>
    </row>
    <row r="1035" spans="2:3" x14ac:dyDescent="0.25">
      <c r="B1035" s="3"/>
      <c r="C1035" s="3"/>
    </row>
    <row r="1036" spans="2:3" x14ac:dyDescent="0.25">
      <c r="B1036" s="3"/>
      <c r="C1036" s="3"/>
    </row>
    <row r="1037" spans="2:3" x14ac:dyDescent="0.25">
      <c r="B1037" s="3"/>
      <c r="C1037" s="3"/>
    </row>
    <row r="1038" spans="2:3" x14ac:dyDescent="0.25">
      <c r="B1038" s="3"/>
      <c r="C1038" s="3"/>
    </row>
    <row r="1039" spans="2:3" x14ac:dyDescent="0.25">
      <c r="B1039" s="3"/>
      <c r="C1039" s="3"/>
    </row>
    <row r="1040" spans="2:3" x14ac:dyDescent="0.25">
      <c r="B1040" s="3"/>
      <c r="C1040" s="3"/>
    </row>
    <row r="1041" spans="2:3" x14ac:dyDescent="0.25">
      <c r="B1041" s="3"/>
      <c r="C1041" s="3"/>
    </row>
    <row r="1042" spans="2:3" x14ac:dyDescent="0.25">
      <c r="B1042" s="3"/>
      <c r="C1042" s="3"/>
    </row>
    <row r="1043" spans="2:3" x14ac:dyDescent="0.25">
      <c r="B1043" s="3"/>
      <c r="C1043" s="3"/>
    </row>
    <row r="1044" spans="2:3" x14ac:dyDescent="0.25">
      <c r="B1044" s="3"/>
      <c r="C1044" s="3"/>
    </row>
    <row r="1045" spans="2:3" x14ac:dyDescent="0.25">
      <c r="B1045" s="3"/>
      <c r="C1045" s="3"/>
    </row>
    <row r="1046" spans="2:3" x14ac:dyDescent="0.25">
      <c r="B1046" s="3"/>
      <c r="C1046" s="3"/>
    </row>
    <row r="1047" spans="2:3" x14ac:dyDescent="0.25">
      <c r="B1047" s="3"/>
      <c r="C1047" s="3"/>
    </row>
    <row r="1048" spans="2:3" x14ac:dyDescent="0.25">
      <c r="B1048" s="3"/>
      <c r="C1048" s="3"/>
    </row>
    <row r="1049" spans="2:3" x14ac:dyDescent="0.25">
      <c r="B1049" s="3"/>
      <c r="C1049" s="3"/>
    </row>
    <row r="1050" spans="2:3" x14ac:dyDescent="0.25">
      <c r="B1050" s="3"/>
      <c r="C1050" s="3"/>
    </row>
    <row r="1051" spans="2:3" x14ac:dyDescent="0.25">
      <c r="B1051" s="3"/>
      <c r="C1051" s="3"/>
    </row>
    <row r="1052" spans="2:3" x14ac:dyDescent="0.25">
      <c r="B1052" s="3"/>
      <c r="C1052" s="3"/>
    </row>
    <row r="1053" spans="2:3" x14ac:dyDescent="0.25">
      <c r="B1053" s="3"/>
      <c r="C1053" s="3"/>
    </row>
    <row r="1054" spans="2:3" x14ac:dyDescent="0.25">
      <c r="B1054" s="3"/>
      <c r="C1054" s="3"/>
    </row>
    <row r="1055" spans="2:3" x14ac:dyDescent="0.25">
      <c r="B1055" s="3"/>
      <c r="C1055" s="3"/>
    </row>
    <row r="1056" spans="2:3" x14ac:dyDescent="0.25">
      <c r="B1056" s="3"/>
      <c r="C1056" s="3"/>
    </row>
    <row r="1057" spans="2:3" x14ac:dyDescent="0.25">
      <c r="B1057" s="3"/>
      <c r="C1057" s="3"/>
    </row>
    <row r="1058" spans="2:3" x14ac:dyDescent="0.25">
      <c r="B1058" s="3"/>
      <c r="C1058" s="3"/>
    </row>
    <row r="1059" spans="2:3" x14ac:dyDescent="0.25">
      <c r="B1059" s="3"/>
      <c r="C1059" s="3"/>
    </row>
    <row r="1060" spans="2:3" x14ac:dyDescent="0.25">
      <c r="B1060" s="3"/>
      <c r="C1060" s="3"/>
    </row>
    <row r="1061" spans="2:3" x14ac:dyDescent="0.25">
      <c r="B1061" s="3"/>
      <c r="C1061" s="3"/>
    </row>
    <row r="1062" spans="2:3" x14ac:dyDescent="0.25">
      <c r="B1062" s="3"/>
      <c r="C1062" s="3"/>
    </row>
    <row r="1063" spans="2:3" x14ac:dyDescent="0.25">
      <c r="B1063" s="3"/>
      <c r="C1063" s="3"/>
    </row>
    <row r="1064" spans="2:3" x14ac:dyDescent="0.25">
      <c r="B1064" s="3"/>
      <c r="C1064" s="3"/>
    </row>
    <row r="1065" spans="2:3" x14ac:dyDescent="0.25">
      <c r="B1065" s="3"/>
      <c r="C1065" s="3"/>
    </row>
    <row r="1066" spans="2:3" x14ac:dyDescent="0.25">
      <c r="B1066" s="3"/>
      <c r="C1066" s="3"/>
    </row>
    <row r="1067" spans="2:3" x14ac:dyDescent="0.25">
      <c r="B1067" s="3"/>
      <c r="C1067" s="3"/>
    </row>
    <row r="1068" spans="2:3" x14ac:dyDescent="0.25">
      <c r="B1068" s="3"/>
      <c r="C1068" s="3"/>
    </row>
    <row r="1069" spans="2:3" x14ac:dyDescent="0.25">
      <c r="B1069" s="3"/>
      <c r="C1069" s="3"/>
    </row>
    <row r="1070" spans="2:3" x14ac:dyDescent="0.25">
      <c r="B1070" s="3"/>
      <c r="C1070" s="3"/>
    </row>
    <row r="1071" spans="2:3" x14ac:dyDescent="0.25">
      <c r="B1071" s="3"/>
      <c r="C1071" s="3"/>
    </row>
    <row r="1072" spans="2:3" x14ac:dyDescent="0.25">
      <c r="B1072" s="3"/>
      <c r="C1072" s="3"/>
    </row>
    <row r="1073" spans="2:3" x14ac:dyDescent="0.25">
      <c r="B1073" s="3"/>
      <c r="C1073" s="3"/>
    </row>
    <row r="1074" spans="2:3" x14ac:dyDescent="0.25">
      <c r="B1074" s="3"/>
      <c r="C1074" s="3"/>
    </row>
    <row r="1075" spans="2:3" x14ac:dyDescent="0.25">
      <c r="B1075" s="3"/>
      <c r="C1075" s="3"/>
    </row>
    <row r="1076" spans="2:3" x14ac:dyDescent="0.25">
      <c r="B1076" s="3"/>
      <c r="C1076" s="3"/>
    </row>
    <row r="1077" spans="2:3" x14ac:dyDescent="0.25">
      <c r="B1077" s="3"/>
      <c r="C1077" s="3"/>
    </row>
    <row r="1078" spans="2:3" x14ac:dyDescent="0.25">
      <c r="B1078" s="3"/>
      <c r="C1078" s="3"/>
    </row>
    <row r="1079" spans="2:3" x14ac:dyDescent="0.25">
      <c r="B1079" s="3"/>
      <c r="C1079" s="3"/>
    </row>
    <row r="1080" spans="2:3" x14ac:dyDescent="0.25">
      <c r="B1080" s="3"/>
      <c r="C1080" s="3"/>
    </row>
    <row r="1081" spans="2:3" x14ac:dyDescent="0.25">
      <c r="B1081" s="3"/>
      <c r="C1081" s="3"/>
    </row>
    <row r="1082" spans="2:3" x14ac:dyDescent="0.25">
      <c r="B1082" s="3"/>
      <c r="C1082" s="3"/>
    </row>
    <row r="1083" spans="2:3" x14ac:dyDescent="0.25">
      <c r="B1083" s="3"/>
      <c r="C1083" s="3"/>
    </row>
    <row r="1084" spans="2:3" x14ac:dyDescent="0.25">
      <c r="B1084" s="3"/>
      <c r="C1084" s="3"/>
    </row>
    <row r="1085" spans="2:3" x14ac:dyDescent="0.25">
      <c r="B1085" s="3"/>
      <c r="C1085" s="3"/>
    </row>
    <row r="1086" spans="2:3" x14ac:dyDescent="0.25">
      <c r="B1086" s="3"/>
      <c r="C1086" s="3"/>
    </row>
    <row r="1087" spans="2:3" x14ac:dyDescent="0.25">
      <c r="B1087" s="3"/>
      <c r="C1087" s="3"/>
    </row>
    <row r="1088" spans="2:3" x14ac:dyDescent="0.25">
      <c r="B1088" s="3"/>
      <c r="C1088" s="3"/>
    </row>
    <row r="1089" spans="2:3" x14ac:dyDescent="0.25">
      <c r="B1089" s="3"/>
      <c r="C1089" s="3"/>
    </row>
    <row r="1090" spans="2:3" x14ac:dyDescent="0.25">
      <c r="B1090" s="3"/>
      <c r="C1090" s="3"/>
    </row>
    <row r="1091" spans="2:3" x14ac:dyDescent="0.25">
      <c r="B1091" s="3"/>
      <c r="C1091" s="3"/>
    </row>
    <row r="1092" spans="2:3" x14ac:dyDescent="0.25">
      <c r="B1092" s="3"/>
      <c r="C1092" s="3"/>
    </row>
    <row r="1093" spans="2:3" x14ac:dyDescent="0.25">
      <c r="B1093" s="3"/>
      <c r="C1093" s="3"/>
    </row>
    <row r="1094" spans="2:3" x14ac:dyDescent="0.25">
      <c r="B1094" s="3"/>
      <c r="C1094" s="3"/>
    </row>
    <row r="1095" spans="2:3" x14ac:dyDescent="0.25">
      <c r="B1095" s="3"/>
      <c r="C1095" s="3"/>
    </row>
    <row r="1096" spans="2:3" x14ac:dyDescent="0.25">
      <c r="B1096" s="3"/>
      <c r="C1096" s="3"/>
    </row>
    <row r="1097" spans="2:3" x14ac:dyDescent="0.25">
      <c r="B1097" s="3"/>
      <c r="C1097" s="3"/>
    </row>
    <row r="1098" spans="2:3" x14ac:dyDescent="0.25">
      <c r="B1098" s="3"/>
      <c r="C1098" s="3"/>
    </row>
    <row r="1099" spans="2:3" x14ac:dyDescent="0.25">
      <c r="B1099" s="3"/>
      <c r="C1099" s="3"/>
    </row>
    <row r="1100" spans="2:3" x14ac:dyDescent="0.25">
      <c r="B1100" s="3"/>
      <c r="C1100" s="3"/>
    </row>
    <row r="1101" spans="2:3" x14ac:dyDescent="0.25">
      <c r="B1101" s="3"/>
      <c r="C1101" s="3"/>
    </row>
    <row r="1102" spans="2:3" x14ac:dyDescent="0.25">
      <c r="B1102" s="3"/>
      <c r="C1102" s="3"/>
    </row>
    <row r="1103" spans="2:3" x14ac:dyDescent="0.25">
      <c r="B1103" s="3"/>
      <c r="C1103" s="3"/>
    </row>
    <row r="1104" spans="2:3" x14ac:dyDescent="0.25">
      <c r="B1104" s="3"/>
      <c r="C1104" s="3"/>
    </row>
    <row r="1105" spans="2:3" x14ac:dyDescent="0.25">
      <c r="B1105" s="3"/>
      <c r="C1105" s="3"/>
    </row>
    <row r="1106" spans="2:3" x14ac:dyDescent="0.25">
      <c r="B1106" s="3"/>
      <c r="C1106" s="3"/>
    </row>
    <row r="1107" spans="2:3" x14ac:dyDescent="0.25">
      <c r="B1107" s="3"/>
      <c r="C1107" s="3"/>
    </row>
    <row r="1108" spans="2:3" x14ac:dyDescent="0.25">
      <c r="B1108" s="3"/>
      <c r="C1108" s="3"/>
    </row>
    <row r="1109" spans="2:3" x14ac:dyDescent="0.25">
      <c r="B1109" s="3"/>
      <c r="C1109" s="3"/>
    </row>
    <row r="1110" spans="2:3" x14ac:dyDescent="0.25">
      <c r="B1110" s="3"/>
      <c r="C1110" s="3"/>
    </row>
    <row r="1111" spans="2:3" x14ac:dyDescent="0.25">
      <c r="B1111" s="3"/>
      <c r="C1111" s="3"/>
    </row>
    <row r="1112" spans="2:3" x14ac:dyDescent="0.25">
      <c r="B1112" s="3"/>
      <c r="C1112" s="3"/>
    </row>
    <row r="1113" spans="2:3" x14ac:dyDescent="0.25">
      <c r="B1113" s="3"/>
      <c r="C1113" s="3"/>
    </row>
    <row r="1114" spans="2:3" x14ac:dyDescent="0.25">
      <c r="B1114" s="3"/>
      <c r="C1114" s="3"/>
    </row>
    <row r="1115" spans="2:3" x14ac:dyDescent="0.25">
      <c r="B1115" s="3"/>
      <c r="C1115" s="3"/>
    </row>
    <row r="1116" spans="2:3" x14ac:dyDescent="0.25">
      <c r="B1116" s="3"/>
      <c r="C1116" s="3"/>
    </row>
    <row r="1117" spans="2:3" x14ac:dyDescent="0.25">
      <c r="B1117" s="3"/>
      <c r="C1117" s="3"/>
    </row>
    <row r="1118" spans="2:3" x14ac:dyDescent="0.25">
      <c r="B1118" s="3"/>
      <c r="C1118" s="3"/>
    </row>
    <row r="1119" spans="2:3" x14ac:dyDescent="0.25">
      <c r="B1119" s="3"/>
      <c r="C1119" s="3"/>
    </row>
    <row r="1120" spans="2:3" x14ac:dyDescent="0.25">
      <c r="B1120" s="3"/>
      <c r="C1120" s="3"/>
    </row>
    <row r="1121" spans="2:3" x14ac:dyDescent="0.25">
      <c r="B1121" s="3"/>
      <c r="C1121" s="3"/>
    </row>
    <row r="1122" spans="2:3" x14ac:dyDescent="0.25">
      <c r="B1122" s="3"/>
      <c r="C1122" s="3"/>
    </row>
    <row r="1123" spans="2:3" x14ac:dyDescent="0.25">
      <c r="B1123" s="3"/>
      <c r="C1123" s="3"/>
    </row>
    <row r="1124" spans="2:3" x14ac:dyDescent="0.25">
      <c r="B1124" s="3"/>
      <c r="C1124" s="3"/>
    </row>
    <row r="1125" spans="2:3" x14ac:dyDescent="0.25">
      <c r="B1125" s="3"/>
      <c r="C1125" s="3"/>
    </row>
    <row r="1126" spans="2:3" x14ac:dyDescent="0.25">
      <c r="B1126" s="3"/>
      <c r="C1126" s="3"/>
    </row>
    <row r="1127" spans="2:3" x14ac:dyDescent="0.25">
      <c r="B1127" s="3"/>
      <c r="C1127" s="3"/>
    </row>
    <row r="1128" spans="2:3" x14ac:dyDescent="0.25">
      <c r="B1128" s="3"/>
      <c r="C1128" s="3"/>
    </row>
    <row r="1129" spans="2:3" x14ac:dyDescent="0.25">
      <c r="B1129" s="3"/>
      <c r="C1129" s="3"/>
    </row>
    <row r="1130" spans="2:3" x14ac:dyDescent="0.25">
      <c r="B1130" s="3"/>
      <c r="C1130" s="3"/>
    </row>
    <row r="1131" spans="2:3" x14ac:dyDescent="0.25">
      <c r="B1131" s="3"/>
      <c r="C1131" s="3"/>
    </row>
    <row r="1132" spans="2:3" x14ac:dyDescent="0.25">
      <c r="B1132" s="3"/>
      <c r="C1132" s="3"/>
    </row>
    <row r="1133" spans="2:3" x14ac:dyDescent="0.25">
      <c r="B1133" s="3"/>
      <c r="C1133" s="3"/>
    </row>
    <row r="1134" spans="2:3" x14ac:dyDescent="0.25">
      <c r="B1134" s="3"/>
      <c r="C1134" s="3"/>
    </row>
    <row r="1135" spans="2:3" x14ac:dyDescent="0.25">
      <c r="B1135" s="3"/>
      <c r="C1135" s="3"/>
    </row>
    <row r="1136" spans="2:3" x14ac:dyDescent="0.25">
      <c r="B1136" s="3"/>
      <c r="C1136" s="3"/>
    </row>
    <row r="1137" spans="2:3" x14ac:dyDescent="0.25">
      <c r="B1137" s="3"/>
      <c r="C1137" s="3"/>
    </row>
    <row r="1138" spans="2:3" x14ac:dyDescent="0.25">
      <c r="B1138" s="3"/>
      <c r="C1138" s="3"/>
    </row>
    <row r="1139" spans="2:3" x14ac:dyDescent="0.25">
      <c r="B1139" s="3"/>
      <c r="C1139" s="3"/>
    </row>
    <row r="1140" spans="2:3" x14ac:dyDescent="0.25">
      <c r="B1140" s="3"/>
      <c r="C1140" s="3"/>
    </row>
    <row r="1141" spans="2:3" x14ac:dyDescent="0.25">
      <c r="B1141" s="3"/>
      <c r="C1141" s="3"/>
    </row>
    <row r="1142" spans="2:3" x14ac:dyDescent="0.25">
      <c r="B1142" s="3"/>
      <c r="C1142" s="3"/>
    </row>
    <row r="1143" spans="2:3" x14ac:dyDescent="0.25">
      <c r="B1143" s="3"/>
      <c r="C1143" s="3"/>
    </row>
    <row r="1144" spans="2:3" x14ac:dyDescent="0.25">
      <c r="B1144" s="3"/>
      <c r="C1144" s="3"/>
    </row>
    <row r="1145" spans="2:3" x14ac:dyDescent="0.25">
      <c r="B1145" s="3"/>
      <c r="C1145" s="3"/>
    </row>
    <row r="1146" spans="2:3" x14ac:dyDescent="0.25">
      <c r="B1146" s="3"/>
      <c r="C1146" s="3"/>
    </row>
    <row r="1147" spans="2:3" x14ac:dyDescent="0.25">
      <c r="B1147" s="3"/>
      <c r="C1147" s="3"/>
    </row>
    <row r="1148" spans="2:3" x14ac:dyDescent="0.25">
      <c r="B1148" s="3"/>
      <c r="C1148" s="3"/>
    </row>
    <row r="1149" spans="2:3" x14ac:dyDescent="0.25">
      <c r="B1149" s="3"/>
      <c r="C1149" s="3"/>
    </row>
    <row r="1150" spans="2:3" x14ac:dyDescent="0.25">
      <c r="B1150" s="3"/>
      <c r="C1150" s="3"/>
    </row>
    <row r="1151" spans="2:3" x14ac:dyDescent="0.25">
      <c r="B1151" s="3"/>
      <c r="C1151" s="3"/>
    </row>
    <row r="1152" spans="2:3" x14ac:dyDescent="0.25">
      <c r="B1152" s="3"/>
      <c r="C1152" s="3"/>
    </row>
    <row r="1153" spans="2:3" x14ac:dyDescent="0.25">
      <c r="B1153" s="3"/>
      <c r="C1153" s="3"/>
    </row>
    <row r="1154" spans="2:3" x14ac:dyDescent="0.25">
      <c r="B1154" s="3"/>
      <c r="C1154" s="3"/>
    </row>
    <row r="1155" spans="2:3" x14ac:dyDescent="0.25">
      <c r="B1155" s="3"/>
      <c r="C1155" s="3"/>
    </row>
    <row r="1156" spans="2:3" x14ac:dyDescent="0.25">
      <c r="B1156" s="3"/>
      <c r="C1156" s="3"/>
    </row>
    <row r="1157" spans="2:3" x14ac:dyDescent="0.25">
      <c r="B1157" s="3"/>
      <c r="C1157" s="3"/>
    </row>
    <row r="1158" spans="2:3" x14ac:dyDescent="0.25">
      <c r="B1158" s="3"/>
      <c r="C1158" s="3"/>
    </row>
    <row r="1159" spans="2:3" x14ac:dyDescent="0.25">
      <c r="B1159" s="3"/>
      <c r="C1159" s="3"/>
    </row>
    <row r="1160" spans="2:3" x14ac:dyDescent="0.25">
      <c r="B1160" s="3"/>
      <c r="C1160" s="3"/>
    </row>
    <row r="1161" spans="2:3" x14ac:dyDescent="0.25">
      <c r="B1161" s="3"/>
      <c r="C1161" s="3"/>
    </row>
    <row r="1162" spans="2:3" x14ac:dyDescent="0.25">
      <c r="B1162" s="3"/>
      <c r="C1162" s="3"/>
    </row>
    <row r="1163" spans="2:3" x14ac:dyDescent="0.25">
      <c r="B1163" s="3"/>
      <c r="C1163" s="3"/>
    </row>
    <row r="1164" spans="2:3" x14ac:dyDescent="0.25">
      <c r="B1164" s="3"/>
      <c r="C1164" s="3"/>
    </row>
    <row r="1165" spans="2:3" x14ac:dyDescent="0.25">
      <c r="B1165" s="3"/>
      <c r="C1165" s="3"/>
    </row>
    <row r="1166" spans="2:3" x14ac:dyDescent="0.25">
      <c r="B1166" s="3"/>
      <c r="C1166" s="3"/>
    </row>
    <row r="1167" spans="2:3" x14ac:dyDescent="0.25">
      <c r="B1167" s="3"/>
      <c r="C1167" s="3"/>
    </row>
    <row r="1168" spans="2:3" x14ac:dyDescent="0.25">
      <c r="B1168" s="3"/>
      <c r="C1168" s="3"/>
    </row>
    <row r="1169" spans="2:3" x14ac:dyDescent="0.25">
      <c r="B1169" s="3"/>
      <c r="C1169" s="3"/>
    </row>
    <row r="1170" spans="2:3" x14ac:dyDescent="0.25">
      <c r="B1170" s="3"/>
      <c r="C1170" s="3"/>
    </row>
    <row r="1171" spans="2:3" x14ac:dyDescent="0.25">
      <c r="B1171" s="3"/>
      <c r="C1171" s="3"/>
    </row>
    <row r="1172" spans="2:3" x14ac:dyDescent="0.25">
      <c r="B1172" s="3"/>
      <c r="C1172" s="3"/>
    </row>
    <row r="1173" spans="2:3" x14ac:dyDescent="0.25">
      <c r="B1173" s="3"/>
      <c r="C1173" s="3"/>
    </row>
    <row r="1174" spans="2:3" x14ac:dyDescent="0.25">
      <c r="B1174" s="3"/>
      <c r="C1174" s="3"/>
    </row>
    <row r="1175" spans="2:3" x14ac:dyDescent="0.25">
      <c r="B1175" s="3"/>
      <c r="C1175" s="3"/>
    </row>
    <row r="1176" spans="2:3" x14ac:dyDescent="0.25">
      <c r="B1176" s="3"/>
      <c r="C1176" s="3"/>
    </row>
    <row r="1177" spans="2:3" x14ac:dyDescent="0.25">
      <c r="B1177" s="3"/>
      <c r="C1177" s="3"/>
    </row>
    <row r="1178" spans="2:3" x14ac:dyDescent="0.25">
      <c r="B1178" s="3"/>
      <c r="C1178" s="3"/>
    </row>
    <row r="1179" spans="2:3" x14ac:dyDescent="0.25">
      <c r="B1179" s="3"/>
      <c r="C1179" s="3"/>
    </row>
    <row r="1180" spans="2:3" x14ac:dyDescent="0.25">
      <c r="B1180" s="3"/>
      <c r="C1180" s="3"/>
    </row>
    <row r="1181" spans="2:3" x14ac:dyDescent="0.25">
      <c r="B1181" s="3"/>
      <c r="C1181" s="3"/>
    </row>
    <row r="1182" spans="2:3" x14ac:dyDescent="0.25">
      <c r="B1182" s="3"/>
      <c r="C1182" s="3"/>
    </row>
    <row r="1183" spans="2:3" x14ac:dyDescent="0.25">
      <c r="B1183" s="3"/>
      <c r="C1183" s="3"/>
    </row>
    <row r="1184" spans="2:3" x14ac:dyDescent="0.25">
      <c r="B1184" s="3"/>
      <c r="C1184" s="3"/>
    </row>
    <row r="1185" spans="2:3" x14ac:dyDescent="0.25">
      <c r="B1185" s="3"/>
      <c r="C1185" s="3"/>
    </row>
    <row r="1186" spans="2:3" x14ac:dyDescent="0.25">
      <c r="B1186" s="3"/>
      <c r="C1186" s="3"/>
    </row>
    <row r="1187" spans="2:3" x14ac:dyDescent="0.25">
      <c r="B1187" s="3"/>
      <c r="C1187" s="3"/>
    </row>
    <row r="1188" spans="2:3" x14ac:dyDescent="0.25">
      <c r="B1188" s="3"/>
      <c r="C1188" s="3"/>
    </row>
    <row r="1189" spans="2:3" x14ac:dyDescent="0.25">
      <c r="B1189" s="3"/>
      <c r="C1189" s="3"/>
    </row>
    <row r="1190" spans="2:3" x14ac:dyDescent="0.25">
      <c r="B1190" s="3"/>
      <c r="C1190" s="3"/>
    </row>
    <row r="1191" spans="2:3" x14ac:dyDescent="0.25">
      <c r="B1191" s="3"/>
      <c r="C1191" s="3"/>
    </row>
    <row r="1192" spans="2:3" x14ac:dyDescent="0.25">
      <c r="B1192" s="3"/>
      <c r="C1192" s="3"/>
    </row>
    <row r="1193" spans="2:3" x14ac:dyDescent="0.25">
      <c r="B1193" s="3"/>
      <c r="C1193" s="3"/>
    </row>
    <row r="1194" spans="2:3" x14ac:dyDescent="0.25">
      <c r="B1194" s="3"/>
      <c r="C1194" s="3"/>
    </row>
    <row r="1195" spans="2:3" x14ac:dyDescent="0.25">
      <c r="B1195" s="3"/>
      <c r="C1195" s="3"/>
    </row>
    <row r="1196" spans="2:3" x14ac:dyDescent="0.25">
      <c r="B1196" s="3"/>
      <c r="C1196" s="3"/>
    </row>
    <row r="1197" spans="2:3" x14ac:dyDescent="0.25">
      <c r="B1197" s="3"/>
      <c r="C1197" s="3"/>
    </row>
    <row r="1198" spans="2:3" x14ac:dyDescent="0.25">
      <c r="B1198" s="3"/>
      <c r="C1198" s="3"/>
    </row>
    <row r="1199" spans="2:3" x14ac:dyDescent="0.25">
      <c r="B1199" s="3"/>
      <c r="C1199" s="3"/>
    </row>
    <row r="1200" spans="2:3" x14ac:dyDescent="0.25">
      <c r="B1200" s="3"/>
      <c r="C1200" s="3"/>
    </row>
    <row r="1201" spans="2:3" x14ac:dyDescent="0.25">
      <c r="B1201" s="3"/>
      <c r="C1201" s="3"/>
    </row>
    <row r="1202" spans="2:3" x14ac:dyDescent="0.25">
      <c r="B1202" s="3"/>
      <c r="C1202" s="3"/>
    </row>
    <row r="1203" spans="2:3" x14ac:dyDescent="0.25">
      <c r="B1203" s="3"/>
      <c r="C1203" s="3"/>
    </row>
    <row r="1204" spans="2:3" x14ac:dyDescent="0.25">
      <c r="B1204" s="3"/>
      <c r="C1204" s="3"/>
    </row>
    <row r="1205" spans="2:3" x14ac:dyDescent="0.25">
      <c r="B1205" s="3"/>
      <c r="C1205" s="3"/>
    </row>
    <row r="1206" spans="2:3" x14ac:dyDescent="0.25">
      <c r="B1206" s="3"/>
      <c r="C1206" s="3"/>
    </row>
    <row r="1207" spans="2:3" x14ac:dyDescent="0.25">
      <c r="B1207" s="3"/>
      <c r="C1207" s="3"/>
    </row>
    <row r="1208" spans="2:3" x14ac:dyDescent="0.25">
      <c r="B1208" s="3"/>
      <c r="C1208" s="3"/>
    </row>
    <row r="1209" spans="2:3" x14ac:dyDescent="0.25">
      <c r="B1209" s="3"/>
      <c r="C1209" s="3"/>
    </row>
    <row r="1210" spans="2:3" x14ac:dyDescent="0.25">
      <c r="B1210" s="3"/>
      <c r="C1210" s="3"/>
    </row>
    <row r="1211" spans="2:3" x14ac:dyDescent="0.25">
      <c r="B1211" s="3"/>
      <c r="C1211" s="3"/>
    </row>
    <row r="1212" spans="2:3" x14ac:dyDescent="0.25">
      <c r="B1212" s="3"/>
      <c r="C1212" s="3"/>
    </row>
    <row r="1213" spans="2:3" x14ac:dyDescent="0.25">
      <c r="B1213" s="3"/>
      <c r="C1213" s="3"/>
    </row>
    <row r="1214" spans="2:3" x14ac:dyDescent="0.25">
      <c r="B1214" s="3"/>
      <c r="C1214" s="3"/>
    </row>
    <row r="1215" spans="2:3" x14ac:dyDescent="0.25">
      <c r="B1215" s="3"/>
      <c r="C1215" s="3"/>
    </row>
    <row r="1216" spans="2:3" x14ac:dyDescent="0.25">
      <c r="B1216" s="3"/>
      <c r="C1216" s="3"/>
    </row>
    <row r="1217" spans="2:3" x14ac:dyDescent="0.25">
      <c r="B1217" s="3"/>
      <c r="C1217" s="3"/>
    </row>
    <row r="1218" spans="2:3" x14ac:dyDescent="0.25">
      <c r="B1218" s="3"/>
      <c r="C1218" s="3"/>
    </row>
    <row r="1219" spans="2:3" x14ac:dyDescent="0.25">
      <c r="B1219" s="3"/>
      <c r="C1219" s="3"/>
    </row>
    <row r="1220" spans="2:3" x14ac:dyDescent="0.25">
      <c r="B1220" s="3"/>
      <c r="C1220" s="3"/>
    </row>
    <row r="1221" spans="2:3" x14ac:dyDescent="0.25">
      <c r="B1221" s="3"/>
      <c r="C1221" s="3"/>
    </row>
    <row r="1222" spans="2:3" x14ac:dyDescent="0.25">
      <c r="B1222" s="3"/>
      <c r="C1222" s="3"/>
    </row>
    <row r="1223" spans="2:3" x14ac:dyDescent="0.25">
      <c r="B1223" s="3"/>
      <c r="C1223" s="3"/>
    </row>
    <row r="1224" spans="2:3" x14ac:dyDescent="0.25">
      <c r="B1224" s="3"/>
      <c r="C1224" s="3"/>
    </row>
    <row r="1225" spans="2:3" x14ac:dyDescent="0.25">
      <c r="B1225" s="3"/>
      <c r="C1225" s="3"/>
    </row>
    <row r="1226" spans="2:3" x14ac:dyDescent="0.25">
      <c r="B1226" s="3"/>
      <c r="C1226" s="3"/>
    </row>
    <row r="1227" spans="2:3" x14ac:dyDescent="0.25">
      <c r="B1227" s="3"/>
      <c r="C1227" s="3"/>
    </row>
    <row r="1228" spans="2:3" x14ac:dyDescent="0.25">
      <c r="B1228" s="3"/>
      <c r="C1228" s="3"/>
    </row>
    <row r="1229" spans="2:3" x14ac:dyDescent="0.25">
      <c r="B1229" s="3"/>
      <c r="C1229" s="3"/>
    </row>
    <row r="1230" spans="2:3" x14ac:dyDescent="0.25">
      <c r="B1230" s="3"/>
      <c r="C1230" s="3"/>
    </row>
    <row r="1231" spans="2:3" x14ac:dyDescent="0.25">
      <c r="B1231" s="3"/>
      <c r="C1231" s="3"/>
    </row>
    <row r="1232" spans="2:3" x14ac:dyDescent="0.25">
      <c r="B1232" s="3"/>
      <c r="C1232" s="3"/>
    </row>
    <row r="1233" spans="2:3" x14ac:dyDescent="0.25">
      <c r="B1233" s="3"/>
      <c r="C1233" s="3"/>
    </row>
    <row r="1234" spans="2:3" x14ac:dyDescent="0.25">
      <c r="B1234" s="3"/>
      <c r="C1234" s="3"/>
    </row>
    <row r="1235" spans="2:3" x14ac:dyDescent="0.25">
      <c r="B1235" s="3"/>
      <c r="C1235" s="3"/>
    </row>
    <row r="1236" spans="2:3" x14ac:dyDescent="0.25">
      <c r="B1236" s="3"/>
      <c r="C1236" s="3"/>
    </row>
    <row r="1237" spans="2:3" x14ac:dyDescent="0.25">
      <c r="B1237" s="3"/>
      <c r="C1237" s="3"/>
    </row>
    <row r="1238" spans="2:3" x14ac:dyDescent="0.25">
      <c r="B1238" s="3"/>
      <c r="C1238" s="3"/>
    </row>
    <row r="1239" spans="2:3" x14ac:dyDescent="0.25">
      <c r="B1239" s="3"/>
      <c r="C1239" s="3"/>
    </row>
    <row r="1240" spans="2:3" x14ac:dyDescent="0.25">
      <c r="B1240" s="3"/>
      <c r="C1240" s="3"/>
    </row>
    <row r="1241" spans="2:3" x14ac:dyDescent="0.25">
      <c r="B1241" s="3"/>
      <c r="C1241" s="3"/>
    </row>
    <row r="1242" spans="2:3" x14ac:dyDescent="0.25">
      <c r="B1242" s="3"/>
      <c r="C1242" s="3"/>
    </row>
    <row r="1243" spans="2:3" x14ac:dyDescent="0.25">
      <c r="B1243" s="3"/>
      <c r="C1243" s="3"/>
    </row>
    <row r="1244" spans="2:3" x14ac:dyDescent="0.25">
      <c r="B1244" s="3"/>
      <c r="C1244" s="3"/>
    </row>
    <row r="1245" spans="2:3" x14ac:dyDescent="0.25">
      <c r="B1245" s="3"/>
      <c r="C1245" s="3"/>
    </row>
    <row r="1246" spans="2:3" x14ac:dyDescent="0.25">
      <c r="B1246" s="3"/>
      <c r="C1246" s="3"/>
    </row>
    <row r="1247" spans="2:3" x14ac:dyDescent="0.25">
      <c r="B1247" s="3"/>
      <c r="C1247" s="3"/>
    </row>
    <row r="1248" spans="2:3" x14ac:dyDescent="0.25">
      <c r="B1248" s="3"/>
      <c r="C1248" s="3"/>
    </row>
    <row r="1249" spans="2:3" x14ac:dyDescent="0.25">
      <c r="B1249" s="3"/>
      <c r="C1249" s="3"/>
    </row>
    <row r="1250" spans="2:3" x14ac:dyDescent="0.25">
      <c r="B1250" s="3"/>
      <c r="C1250" s="3"/>
    </row>
    <row r="1251" spans="2:3" x14ac:dyDescent="0.25">
      <c r="B1251" s="3"/>
      <c r="C1251" s="3"/>
    </row>
    <row r="1252" spans="2:3" x14ac:dyDescent="0.25">
      <c r="B1252" s="3"/>
      <c r="C1252" s="3"/>
    </row>
    <row r="1253" spans="2:3" x14ac:dyDescent="0.25">
      <c r="B1253" s="3"/>
      <c r="C1253" s="3"/>
    </row>
    <row r="1254" spans="2:3" x14ac:dyDescent="0.25">
      <c r="B1254" s="3"/>
      <c r="C1254" s="3"/>
    </row>
    <row r="1255" spans="2:3" x14ac:dyDescent="0.25">
      <c r="B1255" s="3"/>
      <c r="C1255" s="3"/>
    </row>
    <row r="1256" spans="2:3" x14ac:dyDescent="0.25">
      <c r="B1256" s="3"/>
      <c r="C1256" s="3"/>
    </row>
    <row r="1257" spans="2:3" x14ac:dyDescent="0.25">
      <c r="B1257" s="3"/>
      <c r="C1257" s="3"/>
    </row>
    <row r="1258" spans="2:3" x14ac:dyDescent="0.25">
      <c r="B1258" s="3"/>
      <c r="C1258" s="3"/>
    </row>
    <row r="1259" spans="2:3" x14ac:dyDescent="0.25">
      <c r="B1259" s="3"/>
      <c r="C1259" s="3"/>
    </row>
    <row r="1260" spans="2:3" x14ac:dyDescent="0.25">
      <c r="B1260" s="3"/>
      <c r="C1260" s="3"/>
    </row>
    <row r="1261" spans="2:3" x14ac:dyDescent="0.25">
      <c r="B1261" s="3"/>
      <c r="C1261" s="3"/>
    </row>
    <row r="1262" spans="2:3" x14ac:dyDescent="0.25">
      <c r="B1262" s="3"/>
      <c r="C1262" s="3"/>
    </row>
    <row r="1263" spans="2:3" x14ac:dyDescent="0.25">
      <c r="B1263" s="3"/>
      <c r="C1263" s="3"/>
    </row>
    <row r="1264" spans="2:3" x14ac:dyDescent="0.25">
      <c r="B1264" s="3"/>
      <c r="C1264" s="3"/>
    </row>
    <row r="1265" spans="2:3" x14ac:dyDescent="0.25">
      <c r="B1265" s="3"/>
      <c r="C1265" s="3"/>
    </row>
    <row r="1266" spans="2:3" x14ac:dyDescent="0.25">
      <c r="B1266" s="3"/>
      <c r="C1266" s="3"/>
    </row>
    <row r="1267" spans="2:3" x14ac:dyDescent="0.25">
      <c r="B1267" s="3"/>
      <c r="C1267" s="3"/>
    </row>
    <row r="1268" spans="2:3" x14ac:dyDescent="0.25">
      <c r="B1268" s="3"/>
      <c r="C1268" s="3"/>
    </row>
    <row r="1269" spans="2:3" x14ac:dyDescent="0.25">
      <c r="B1269" s="3"/>
      <c r="C1269" s="3"/>
    </row>
    <row r="1270" spans="2:3" x14ac:dyDescent="0.25">
      <c r="B1270" s="3"/>
      <c r="C1270" s="3"/>
    </row>
    <row r="1271" spans="2:3" x14ac:dyDescent="0.25">
      <c r="B1271" s="3"/>
      <c r="C1271" s="3"/>
    </row>
    <row r="1272" spans="2:3" x14ac:dyDescent="0.25">
      <c r="B1272" s="3"/>
      <c r="C1272" s="3"/>
    </row>
    <row r="1273" spans="2:3" x14ac:dyDescent="0.25">
      <c r="B1273" s="3"/>
      <c r="C1273" s="3"/>
    </row>
    <row r="1274" spans="2:3" x14ac:dyDescent="0.25">
      <c r="B1274" s="3"/>
      <c r="C1274" s="3"/>
    </row>
    <row r="1275" spans="2:3" x14ac:dyDescent="0.25">
      <c r="B1275" s="3"/>
      <c r="C1275" s="3"/>
    </row>
    <row r="1276" spans="2:3" x14ac:dyDescent="0.25">
      <c r="B1276" s="3"/>
      <c r="C1276" s="3"/>
    </row>
    <row r="1277" spans="2:3" x14ac:dyDescent="0.25">
      <c r="B1277" s="3"/>
      <c r="C1277" s="3"/>
    </row>
    <row r="1278" spans="2:3" x14ac:dyDescent="0.25">
      <c r="B1278" s="3"/>
      <c r="C1278" s="3"/>
    </row>
    <row r="1279" spans="2:3" x14ac:dyDescent="0.25">
      <c r="B1279" s="3"/>
      <c r="C1279" s="3"/>
    </row>
    <row r="1280" spans="2:3" x14ac:dyDescent="0.25">
      <c r="B1280" s="3"/>
      <c r="C1280" s="3"/>
    </row>
    <row r="1281" spans="2:3" x14ac:dyDescent="0.25">
      <c r="B1281" s="3"/>
      <c r="C1281" s="3"/>
    </row>
    <row r="1282" spans="2:3" x14ac:dyDescent="0.25">
      <c r="B1282" s="3"/>
      <c r="C1282" s="3"/>
    </row>
    <row r="1283" spans="2:3" x14ac:dyDescent="0.25">
      <c r="B1283" s="3"/>
      <c r="C1283" s="3"/>
    </row>
    <row r="1284" spans="2:3" x14ac:dyDescent="0.25">
      <c r="B1284" s="3"/>
      <c r="C1284" s="3"/>
    </row>
    <row r="1285" spans="2:3" x14ac:dyDescent="0.25">
      <c r="B1285" s="3"/>
      <c r="C1285" s="3"/>
    </row>
    <row r="1286" spans="2:3" x14ac:dyDescent="0.25">
      <c r="B1286" s="3"/>
      <c r="C1286" s="3"/>
    </row>
    <row r="1287" spans="2:3" x14ac:dyDescent="0.25">
      <c r="B1287" s="3"/>
      <c r="C1287" s="3"/>
    </row>
    <row r="1288" spans="2:3" x14ac:dyDescent="0.25">
      <c r="B1288" s="3"/>
      <c r="C1288" s="3"/>
    </row>
    <row r="1289" spans="2:3" x14ac:dyDescent="0.25">
      <c r="B1289" s="3"/>
      <c r="C1289" s="3"/>
    </row>
    <row r="1290" spans="2:3" x14ac:dyDescent="0.25">
      <c r="B1290" s="3"/>
      <c r="C1290" s="3"/>
    </row>
    <row r="1291" spans="2:3" x14ac:dyDescent="0.25">
      <c r="B1291" s="3"/>
      <c r="C1291" s="3"/>
    </row>
    <row r="1292" spans="2:3" x14ac:dyDescent="0.25">
      <c r="B1292" s="3"/>
      <c r="C1292" s="3"/>
    </row>
    <row r="1293" spans="2:3" x14ac:dyDescent="0.25">
      <c r="B1293" s="3"/>
      <c r="C1293" s="3"/>
    </row>
    <row r="1294" spans="2:3" x14ac:dyDescent="0.25">
      <c r="B1294" s="3"/>
      <c r="C1294" s="3"/>
    </row>
    <row r="1295" spans="2:3" x14ac:dyDescent="0.25">
      <c r="B1295" s="3"/>
      <c r="C1295" s="3"/>
    </row>
    <row r="1296" spans="2:3" x14ac:dyDescent="0.25">
      <c r="B1296" s="3"/>
      <c r="C1296" s="3"/>
    </row>
    <row r="1297" spans="2:3" x14ac:dyDescent="0.25">
      <c r="B1297" s="3"/>
      <c r="C1297" s="3"/>
    </row>
    <row r="1298" spans="2:3" x14ac:dyDescent="0.25">
      <c r="B1298" s="3"/>
      <c r="C1298" s="3"/>
    </row>
    <row r="1299" spans="2:3" x14ac:dyDescent="0.25">
      <c r="B1299" s="3"/>
      <c r="C1299" s="3"/>
    </row>
    <row r="1300" spans="2:3" x14ac:dyDescent="0.25">
      <c r="B1300" s="3"/>
      <c r="C1300" s="3"/>
    </row>
    <row r="1301" spans="2:3" x14ac:dyDescent="0.25">
      <c r="B1301" s="3"/>
      <c r="C1301" s="3"/>
    </row>
    <row r="1302" spans="2:3" x14ac:dyDescent="0.25">
      <c r="B1302" s="3"/>
      <c r="C1302" s="3"/>
    </row>
    <row r="1303" spans="2:3" x14ac:dyDescent="0.25">
      <c r="B1303" s="3"/>
      <c r="C1303" s="3"/>
    </row>
    <row r="1304" spans="2:3" x14ac:dyDescent="0.25">
      <c r="B1304" s="3"/>
      <c r="C1304" s="3"/>
    </row>
    <row r="1305" spans="2:3" x14ac:dyDescent="0.25">
      <c r="B1305" s="3"/>
      <c r="C1305" s="3"/>
    </row>
    <row r="1306" spans="2:3" x14ac:dyDescent="0.25">
      <c r="B1306" s="3"/>
      <c r="C1306" s="3"/>
    </row>
    <row r="1307" spans="2:3" x14ac:dyDescent="0.25">
      <c r="B1307" s="3"/>
      <c r="C1307" s="3"/>
    </row>
    <row r="1308" spans="2:3" x14ac:dyDescent="0.25">
      <c r="B1308" s="3"/>
      <c r="C1308" s="3"/>
    </row>
    <row r="1309" spans="2:3" x14ac:dyDescent="0.25">
      <c r="B1309" s="3"/>
      <c r="C1309" s="3"/>
    </row>
    <row r="1310" spans="2:3" x14ac:dyDescent="0.25">
      <c r="B1310" s="3"/>
      <c r="C1310" s="3"/>
    </row>
    <row r="1311" spans="2:3" x14ac:dyDescent="0.25">
      <c r="B1311" s="3"/>
      <c r="C1311" s="3"/>
    </row>
    <row r="1312" spans="2:3" x14ac:dyDescent="0.25">
      <c r="B1312" s="3"/>
      <c r="C1312" s="3"/>
    </row>
    <row r="1313" spans="2:3" x14ac:dyDescent="0.25">
      <c r="B1313" s="3"/>
      <c r="C1313" s="3"/>
    </row>
    <row r="1314" spans="2:3" x14ac:dyDescent="0.25">
      <c r="B1314" s="3"/>
      <c r="C1314" s="3"/>
    </row>
    <row r="1315" spans="2:3" x14ac:dyDescent="0.25">
      <c r="B1315" s="3"/>
      <c r="C1315" s="3"/>
    </row>
    <row r="1316" spans="2:3" x14ac:dyDescent="0.25">
      <c r="B1316" s="3"/>
      <c r="C1316" s="3"/>
    </row>
    <row r="1317" spans="2:3" x14ac:dyDescent="0.25">
      <c r="B1317" s="3"/>
      <c r="C1317" s="3"/>
    </row>
    <row r="1318" spans="2:3" x14ac:dyDescent="0.25">
      <c r="B1318" s="3"/>
      <c r="C1318" s="3"/>
    </row>
    <row r="1319" spans="2:3" x14ac:dyDescent="0.25">
      <c r="B1319" s="3"/>
      <c r="C1319" s="3"/>
    </row>
    <row r="1320" spans="2:3" x14ac:dyDescent="0.25">
      <c r="B1320" s="3"/>
      <c r="C1320" s="3"/>
    </row>
    <row r="1321" spans="2:3" x14ac:dyDescent="0.25">
      <c r="B1321" s="3"/>
      <c r="C1321" s="3"/>
    </row>
    <row r="1322" spans="2:3" x14ac:dyDescent="0.25">
      <c r="B1322" s="3"/>
      <c r="C1322" s="3"/>
    </row>
    <row r="1323" spans="2:3" x14ac:dyDescent="0.25">
      <c r="B1323" s="3"/>
      <c r="C1323" s="3"/>
    </row>
    <row r="1324" spans="2:3" x14ac:dyDescent="0.25">
      <c r="B1324" s="3"/>
      <c r="C1324" s="3"/>
    </row>
    <row r="1325" spans="2:3" x14ac:dyDescent="0.25">
      <c r="B1325" s="3"/>
      <c r="C1325" s="3"/>
    </row>
    <row r="1326" spans="2:3" x14ac:dyDescent="0.25">
      <c r="B1326" s="3"/>
      <c r="C1326" s="3"/>
    </row>
    <row r="1327" spans="2:3" x14ac:dyDescent="0.25">
      <c r="B1327" s="3"/>
      <c r="C1327" s="3"/>
    </row>
    <row r="1328" spans="2:3" x14ac:dyDescent="0.25">
      <c r="B1328" s="3"/>
      <c r="C1328" s="3"/>
    </row>
    <row r="1329" spans="2:3" x14ac:dyDescent="0.25">
      <c r="B1329" s="3"/>
      <c r="C1329" s="3"/>
    </row>
    <row r="1330" spans="2:3" x14ac:dyDescent="0.25">
      <c r="B1330" s="3"/>
      <c r="C1330" s="3"/>
    </row>
    <row r="1331" spans="2:3" x14ac:dyDescent="0.25">
      <c r="B1331" s="3"/>
      <c r="C1331" s="3"/>
    </row>
    <row r="1332" spans="2:3" x14ac:dyDescent="0.25">
      <c r="B1332" s="3"/>
      <c r="C1332" s="3"/>
    </row>
    <row r="1333" spans="2:3" x14ac:dyDescent="0.25">
      <c r="B1333" s="3"/>
      <c r="C1333" s="3"/>
    </row>
    <row r="1334" spans="2:3" x14ac:dyDescent="0.25">
      <c r="B1334" s="3"/>
      <c r="C1334" s="3"/>
    </row>
    <row r="1335" spans="2:3" x14ac:dyDescent="0.25">
      <c r="B1335" s="3"/>
      <c r="C1335" s="3"/>
    </row>
    <row r="1336" spans="2:3" x14ac:dyDescent="0.25">
      <c r="B1336" s="3"/>
      <c r="C1336" s="3"/>
    </row>
    <row r="1337" spans="2:3" x14ac:dyDescent="0.25">
      <c r="B1337" s="3"/>
      <c r="C1337" s="3"/>
    </row>
    <row r="1338" spans="2:3" x14ac:dyDescent="0.25">
      <c r="B1338" s="3"/>
      <c r="C1338" s="3"/>
    </row>
    <row r="1339" spans="2:3" x14ac:dyDescent="0.25">
      <c r="B1339" s="3"/>
      <c r="C1339" s="3"/>
    </row>
    <row r="1340" spans="2:3" x14ac:dyDescent="0.25">
      <c r="B1340" s="3"/>
      <c r="C1340" s="3"/>
    </row>
    <row r="1341" spans="2:3" x14ac:dyDescent="0.25">
      <c r="B1341" s="3"/>
      <c r="C1341" s="3"/>
    </row>
    <row r="1342" spans="2:3" x14ac:dyDescent="0.25">
      <c r="B1342" s="3"/>
      <c r="C1342" s="3"/>
    </row>
    <row r="1343" spans="2:3" x14ac:dyDescent="0.25">
      <c r="B1343" s="3"/>
      <c r="C1343" s="3"/>
    </row>
    <row r="1344" spans="2:3" x14ac:dyDescent="0.25">
      <c r="B1344" s="3"/>
      <c r="C1344" s="3"/>
    </row>
    <row r="1345" spans="2:3" x14ac:dyDescent="0.25">
      <c r="B1345" s="3"/>
      <c r="C1345" s="3"/>
    </row>
    <row r="1346" spans="2:3" x14ac:dyDescent="0.25">
      <c r="B1346" s="3"/>
      <c r="C1346" s="3"/>
    </row>
    <row r="1347" spans="2:3" x14ac:dyDescent="0.25">
      <c r="B1347" s="3"/>
      <c r="C1347" s="3"/>
    </row>
    <row r="1348" spans="2:3" x14ac:dyDescent="0.25">
      <c r="B1348" s="3"/>
      <c r="C1348" s="3"/>
    </row>
    <row r="1349" spans="2:3" x14ac:dyDescent="0.25">
      <c r="B1349" s="3"/>
      <c r="C1349" s="3"/>
    </row>
    <row r="1350" spans="2:3" x14ac:dyDescent="0.25">
      <c r="B1350" s="3"/>
      <c r="C1350" s="3"/>
    </row>
    <row r="1351" spans="2:3" x14ac:dyDescent="0.25">
      <c r="B1351" s="3"/>
      <c r="C1351" s="3"/>
    </row>
    <row r="1352" spans="2:3" x14ac:dyDescent="0.25">
      <c r="B1352" s="3"/>
      <c r="C1352" s="3"/>
    </row>
    <row r="1353" spans="2:3" x14ac:dyDescent="0.25">
      <c r="B1353" s="3"/>
      <c r="C1353" s="3"/>
    </row>
    <row r="1354" spans="2:3" x14ac:dyDescent="0.25">
      <c r="B1354" s="3"/>
      <c r="C1354" s="3"/>
    </row>
    <row r="1355" spans="2:3" x14ac:dyDescent="0.25">
      <c r="B1355" s="3"/>
      <c r="C1355" s="3"/>
    </row>
    <row r="1356" spans="2:3" x14ac:dyDescent="0.25">
      <c r="B1356" s="3"/>
      <c r="C1356" s="3"/>
    </row>
    <row r="1357" spans="2:3" x14ac:dyDescent="0.25">
      <c r="B1357" s="3"/>
      <c r="C1357" s="3"/>
    </row>
    <row r="1358" spans="2:3" x14ac:dyDescent="0.25">
      <c r="B1358" s="3"/>
      <c r="C1358" s="3"/>
    </row>
    <row r="1359" spans="2:3" x14ac:dyDescent="0.25">
      <c r="B1359" s="3"/>
      <c r="C1359" s="3"/>
    </row>
    <row r="1360" spans="2:3" x14ac:dyDescent="0.25">
      <c r="B1360" s="3"/>
      <c r="C1360" s="3"/>
    </row>
    <row r="1361" spans="2:3" x14ac:dyDescent="0.25">
      <c r="B1361" s="3"/>
      <c r="C1361" s="3"/>
    </row>
    <row r="1362" spans="2:3" x14ac:dyDescent="0.25">
      <c r="B1362" s="3"/>
      <c r="C1362" s="3"/>
    </row>
    <row r="1363" spans="2:3" x14ac:dyDescent="0.25">
      <c r="B1363" s="3"/>
      <c r="C1363" s="3"/>
    </row>
    <row r="1364" spans="2:3" x14ac:dyDescent="0.25">
      <c r="B1364" s="3"/>
      <c r="C1364" s="3"/>
    </row>
    <row r="1365" spans="2:3" x14ac:dyDescent="0.25">
      <c r="B1365" s="3"/>
      <c r="C1365" s="3"/>
    </row>
    <row r="1366" spans="2:3" x14ac:dyDescent="0.25">
      <c r="B1366" s="3"/>
      <c r="C1366" s="3"/>
    </row>
    <row r="1367" spans="2:3" x14ac:dyDescent="0.25">
      <c r="B1367" s="3"/>
      <c r="C1367" s="3"/>
    </row>
    <row r="1368" spans="2:3" x14ac:dyDescent="0.25">
      <c r="B1368" s="3"/>
      <c r="C1368" s="3"/>
    </row>
    <row r="1369" spans="2:3" x14ac:dyDescent="0.25">
      <c r="B1369" s="3"/>
      <c r="C1369" s="3"/>
    </row>
    <row r="1370" spans="2:3" x14ac:dyDescent="0.25">
      <c r="B1370" s="3"/>
      <c r="C1370" s="3"/>
    </row>
    <row r="1371" spans="2:3" x14ac:dyDescent="0.25">
      <c r="B1371" s="3"/>
      <c r="C1371" s="3"/>
    </row>
    <row r="1372" spans="2:3" x14ac:dyDescent="0.25">
      <c r="B1372" s="3"/>
      <c r="C1372" s="3"/>
    </row>
    <row r="1373" spans="2:3" x14ac:dyDescent="0.25">
      <c r="B1373" s="3"/>
      <c r="C1373" s="3"/>
    </row>
    <row r="1374" spans="2:3" x14ac:dyDescent="0.25">
      <c r="B1374" s="3"/>
      <c r="C1374" s="3"/>
    </row>
    <row r="1375" spans="2:3" x14ac:dyDescent="0.25">
      <c r="B1375" s="3"/>
      <c r="C1375" s="3"/>
    </row>
    <row r="1376" spans="2:3" x14ac:dyDescent="0.25">
      <c r="B1376" s="3"/>
      <c r="C1376" s="3"/>
    </row>
    <row r="1377" spans="2:3" x14ac:dyDescent="0.25">
      <c r="B1377" s="3"/>
      <c r="C1377" s="3"/>
    </row>
    <row r="1378" spans="2:3" x14ac:dyDescent="0.25">
      <c r="B1378" s="3"/>
      <c r="C1378" s="3"/>
    </row>
    <row r="1379" spans="2:3" x14ac:dyDescent="0.25">
      <c r="B1379" s="3"/>
      <c r="C1379" s="3"/>
    </row>
    <row r="1380" spans="2:3" x14ac:dyDescent="0.25">
      <c r="B1380" s="3"/>
      <c r="C1380" s="3"/>
    </row>
    <row r="1381" spans="2:3" x14ac:dyDescent="0.25">
      <c r="B1381" s="3"/>
      <c r="C1381" s="3"/>
    </row>
    <row r="1382" spans="2:3" x14ac:dyDescent="0.25">
      <c r="B1382" s="3"/>
      <c r="C1382" s="3"/>
    </row>
    <row r="1383" spans="2:3" x14ac:dyDescent="0.25">
      <c r="B1383" s="3"/>
      <c r="C1383" s="3"/>
    </row>
    <row r="1384" spans="2:3" x14ac:dyDescent="0.25">
      <c r="B1384" s="3"/>
      <c r="C1384" s="3"/>
    </row>
    <row r="1385" spans="2:3" x14ac:dyDescent="0.25">
      <c r="B1385" s="3"/>
      <c r="C1385" s="3"/>
    </row>
    <row r="1386" spans="2:3" x14ac:dyDescent="0.25">
      <c r="B1386" s="3"/>
      <c r="C1386" s="3"/>
    </row>
    <row r="1387" spans="2:3" x14ac:dyDescent="0.25">
      <c r="B1387" s="3"/>
      <c r="C1387" s="3"/>
    </row>
    <row r="1388" spans="2:3" x14ac:dyDescent="0.25">
      <c r="B1388" s="3"/>
      <c r="C1388" s="3"/>
    </row>
    <row r="1389" spans="2:3" x14ac:dyDescent="0.25">
      <c r="B1389" s="3"/>
      <c r="C1389" s="3"/>
    </row>
    <row r="1390" spans="2:3" x14ac:dyDescent="0.25">
      <c r="B1390" s="3"/>
      <c r="C1390" s="3"/>
    </row>
    <row r="1391" spans="2:3" x14ac:dyDescent="0.25">
      <c r="B1391" s="3"/>
      <c r="C1391" s="3"/>
    </row>
    <row r="1392" spans="2:3" x14ac:dyDescent="0.25">
      <c r="B1392" s="3"/>
      <c r="C1392" s="3"/>
    </row>
    <row r="1393" spans="2:3" x14ac:dyDescent="0.25">
      <c r="B1393" s="3"/>
      <c r="C1393" s="3"/>
    </row>
    <row r="1394" spans="2:3" x14ac:dyDescent="0.25">
      <c r="B1394" s="3"/>
      <c r="C1394" s="3"/>
    </row>
    <row r="1395" spans="2:3" x14ac:dyDescent="0.25">
      <c r="B1395" s="3"/>
      <c r="C1395" s="3"/>
    </row>
    <row r="1396" spans="2:3" x14ac:dyDescent="0.25">
      <c r="B1396" s="3"/>
      <c r="C1396" s="3"/>
    </row>
  </sheetData>
  <conditionalFormatting sqref="W1:W1048576">
    <cfRule type="expression" dxfId="2" priority="1">
      <formula>B1&lt;&gt;W1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179B6-6456-47D2-926D-9E54773D112C}">
  <dimension ref="A1:AN1396"/>
  <sheetViews>
    <sheetView topLeftCell="O1" zoomScale="85" zoomScaleNormal="85" workbookViewId="0">
      <selection activeCell="X4" sqref="X4"/>
    </sheetView>
    <sheetView workbookViewId="1"/>
    <sheetView workbookViewId="2"/>
  </sheetViews>
  <sheetFormatPr defaultRowHeight="15" x14ac:dyDescent="0.25"/>
  <cols>
    <col min="2" max="2" width="26.85546875" bestFit="1" customWidth="1"/>
    <col min="3" max="3" width="14.5703125" bestFit="1" customWidth="1"/>
    <col min="7" max="7" width="11.140625" bestFit="1" customWidth="1"/>
    <col min="8" max="9" width="11.140625" customWidth="1"/>
    <col min="12" max="12" width="11" bestFit="1" customWidth="1"/>
    <col min="13" max="13" width="12.140625" bestFit="1" customWidth="1"/>
    <col min="15" max="15" width="15.42578125" bestFit="1" customWidth="1"/>
    <col min="22" max="22" width="9.140625" style="7"/>
    <col min="23" max="23" width="41" bestFit="1" customWidth="1"/>
    <col min="24" max="24" width="11.85546875" customWidth="1"/>
    <col min="26" max="26" width="15.7109375" bestFit="1" customWidth="1"/>
    <col min="28" max="28" width="32.85546875" bestFit="1" customWidth="1"/>
    <col min="32" max="33" width="7.5703125" customWidth="1"/>
    <col min="34" max="34" width="11" customWidth="1"/>
    <col min="39" max="40" width="26.85546875" bestFit="1" customWidth="1"/>
  </cols>
  <sheetData>
    <row r="1" spans="1:40" x14ac:dyDescent="0.25">
      <c r="B1" s="3"/>
      <c r="C1" s="14" t="str" cm="1">
        <f t="array" aca="1" ref="C1" ca="1">IF(COUNTA(_xlfn.UNIQUE(_xlfn.ANCHORARRAY(B4)&amp;_xlfn.ANCHORARRAY(C4)))&lt;COUNTA(_xlfn.ANCHORARRAY(C4)),"DUPLICATES","")</f>
        <v/>
      </c>
      <c r="W1" t="s">
        <v>169</v>
      </c>
      <c r="AM1" t="s">
        <v>216</v>
      </c>
      <c r="AN1" t="s">
        <v>217</v>
      </c>
    </row>
    <row r="2" spans="1:40" x14ac:dyDescent="0.25">
      <c r="B2" t="s">
        <v>108</v>
      </c>
      <c r="C2" t="s">
        <v>109</v>
      </c>
      <c r="D2" s="10"/>
      <c r="E2" t="s">
        <v>118</v>
      </c>
      <c r="F2" t="s">
        <v>119</v>
      </c>
      <c r="G2" t="s">
        <v>122</v>
      </c>
      <c r="H2" t="s">
        <v>120</v>
      </c>
      <c r="I2" t="s">
        <v>121</v>
      </c>
      <c r="K2" t="s">
        <v>121</v>
      </c>
      <c r="L2" t="s">
        <v>112</v>
      </c>
      <c r="M2" t="s">
        <v>113</v>
      </c>
      <c r="T2" t="s">
        <v>117</v>
      </c>
      <c r="AM2" t="str" cm="1">
        <f t="array" aca="1" ref="AM2" ca="1">_xlfn._xlws.SORT(_xlfn.UNIQUE(_xlfn.ANCHORARRAY(B4)))</f>
        <v>channel nth</v>
      </c>
      <c r="AN2" t="s">
        <v>224</v>
      </c>
    </row>
    <row r="3" spans="1:40" x14ac:dyDescent="0.25">
      <c r="A3" t="s">
        <v>91</v>
      </c>
      <c r="B3" t="s">
        <v>0</v>
      </c>
      <c r="C3" s="3" t="s">
        <v>151</v>
      </c>
      <c r="D3" t="s">
        <v>5</v>
      </c>
      <c r="E3" t="s">
        <v>1</v>
      </c>
      <c r="F3" t="s">
        <v>2</v>
      </c>
      <c r="G3" t="s">
        <v>3</v>
      </c>
      <c r="H3" t="s">
        <v>185</v>
      </c>
      <c r="I3" t="s">
        <v>186</v>
      </c>
      <c r="J3" t="s">
        <v>4</v>
      </c>
      <c r="K3" t="s">
        <v>84</v>
      </c>
      <c r="L3" t="s">
        <v>6</v>
      </c>
      <c r="M3" t="s">
        <v>7</v>
      </c>
      <c r="N3" t="s">
        <v>8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36</v>
      </c>
      <c r="U3" t="s">
        <v>147</v>
      </c>
      <c r="V3" s="6" t="s">
        <v>97</v>
      </c>
      <c r="W3" s="4" t="s">
        <v>101</v>
      </c>
      <c r="X3" s="4" t="s">
        <v>167</v>
      </c>
      <c r="Z3" s="8">
        <f>COUNTA('BGER-12D-Culverts.rpt'!A:A)</f>
        <v>5</v>
      </c>
      <c r="AA3" t="s">
        <v>143</v>
      </c>
      <c r="AN3" t="s">
        <v>222</v>
      </c>
    </row>
    <row r="4" spans="1:40" x14ac:dyDescent="0.25">
      <c r="A4" cm="1">
        <f t="array" aca="1" ref="A4:A5" ca="1">INT((ROW(_xlfn.ANCHORARRAY(B4))-2)/2)</f>
        <v>1</v>
      </c>
      <c r="B4" s="3" t="str" cm="1">
        <f t="array" aca="1" ref="B4:B5" ca="1">_xlfn._xlws.FILTER(INDIRECT($AB$5),INDIRECT($AB$5)&lt;&gt;"")</f>
        <v>channel nth</v>
      </c>
      <c r="C4" s="3" t="str" cm="1">
        <f t="array" aca="1" ref="C4:C5" ca="1">_xlfn._xlws.FILTER(INDIRECT($AB$6),INDIRECT($AB$6)&lt;&gt;"")</f>
        <v xml:space="preserve"> inlet</v>
      </c>
      <c r="D4" cm="1">
        <f t="array" aca="1" ref="D4:D5" ca="1">NOT(MOD(ROW(_xlfn.ANCHORARRAY(B4)),2))*1</f>
        <v>1</v>
      </c>
      <c r="E4" cm="1">
        <f t="array" aca="1" ref="E4:E5" ca="1">INDEX('BGER-12D-Culverts.rpt'!$A$1:$ZZ$50000,MATCH(_xlfn.ANCHORARRAY($B4),INDIRECT($AC$5),0),INDEX($AA:$AA,MATCH(E$2,$Z:$Z,0)))</f>
        <v>147.5</v>
      </c>
      <c r="F4" cm="1">
        <f t="array" aca="1" ref="F4:F5" ca="1">INDEX('BGER-12D-Culverts.rpt'!$A$1:$ZZ$50000,MATCH(_xlfn.ANCHORARRAY($B4),INDIRECT($AC$5),0),INDEX($AA:$AA,MATCH(F$2,$Z:$Z,0)))</f>
        <v>147.4</v>
      </c>
      <c r="G4" cm="1">
        <f t="array" aca="1" ref="G4:G5" ca="1">IFERROR(INDEX('BGER-12D-Culverts.rpt'!$A$1:$ZZ$50000,MATCH(_xlfn.ANCHORARRAY($B4),INDIRECT($AC$5),0),INDEX($AA:$AA,MATCH(G$2,$Z:$Z,0))),1)</f>
        <v>2</v>
      </c>
      <c r="H4" cm="1">
        <f t="array" aca="1" ref="H4:H5" ca="1">INDEX('BGER-12D-Culverts.rpt'!$A$1:$ZZ$50000,MATCH(_xlfn.ANCHORARRAY($B4),INDIRECT($AC$5),0),INDEX($AA:$AA,MATCH(H$2,$Z:$Z,0)))</f>
        <v>0.6</v>
      </c>
      <c r="I4" cm="1">
        <f t="array" aca="1" ref="I4:I5" ca="1">IFERROR(INDEX('BGER-12D-Culverts.rpt'!$A$1:$ZZ$50000,MATCH(_xlfn.ANCHORARRAY($B4),INDIRECT($AC$5),0),INDEX($AA:$AA,MATCH(I$2,$Z:$Z,0))),)</f>
        <v>1.2</v>
      </c>
      <c r="J4" cm="1">
        <f t="array" aca="1" ref="J4:J5" ca="1">IF(_xlfn.ANCHORARRAY(I4),_xlfn.ANCHORARRAY(I4),_xlfn.ANCHORARRAY(H4))</f>
        <v>1.2</v>
      </c>
      <c r="K4" cm="1">
        <f t="array" aca="1" ref="K4:K5" ca="1">IF(_xlfn.ANCHORARRAY(I4),_xlfn.ANCHORARRAY(H4),0)</f>
        <v>0.6</v>
      </c>
      <c r="L4" cm="1">
        <f t="array" aca="1" ref="L4:L5" ca="1">SUMIFS(INDIRECT(AB12),INDIRECT(AB5),_xlfn.ANCHORARRAY(B4),INDIRECT(AB6),_xlfn.ANCHORARRAY(C4))</f>
        <v>688661.52606599999</v>
      </c>
      <c r="M4" cm="1">
        <f t="array" aca="1" ref="M4:M5" ca="1">SUMIFS(INDIRECT(AB13),INDIRECT(AB5),_xlfn.ANCHORARRAY(B4),INDIRECT(AB6),_xlfn.ANCHORARRAY(C4))</f>
        <v>7671744.2282520002</v>
      </c>
      <c r="N4" cm="1">
        <f t="array" aca="1" ref="N4:N5" ca="1">IF(_xlfn.ANCHORARRAY(D4),_xlfn.ANCHORARRAY(E4),_xlfn.ANCHORARRAY(F4))</f>
        <v>147.5</v>
      </c>
      <c r="O4" cm="1">
        <f t="array" aca="1" ref="O4:O5" ca="1">SQRT(_xlfn.ANCHORARRAY(Q4)^2+_xlfn.ANCHORARRAY(R4)^2)</f>
        <v>26.780950537552993</v>
      </c>
      <c r="P4" cm="1">
        <f t="array" aca="1" ref="P4:P5" ca="1">_xlfn.ANCHORARRAY(O4)</f>
        <v>26.780950537552993</v>
      </c>
      <c r="Q4" cm="1">
        <f t="array" aca="1" ref="Q4:Q5" ca="1">SUMIFS(L:L,$B:$B,_xlfn.ANCHORARRAY($B4),$D:$D,0)-SUMIFS(L:L,$B:$B,_xlfn.ANCHORARRAY($B4),$D:$D,1)</f>
        <v>-26.02382200001739</v>
      </c>
      <c r="R4" cm="1">
        <f t="array" aca="1" ref="R4:R5" ca="1">SUMIFS(M:M,$B:$B,_xlfn.ANCHORARRAY($B4),$D:$D,0)-SUMIFS(M:M,$B:$B,_xlfn.ANCHORARRAY($B4),$D:$D,1)</f>
        <v>-6.3229740001261234</v>
      </c>
      <c r="S4" cm="1">
        <f t="array" aca="1" ref="S4:S5" ca="1">_xlfn.ANCHORARRAY(F4)-_xlfn.ANCHORARRAY(E4)</f>
        <v>-9.9999999999994316E-2</v>
      </c>
      <c r="T4" t="str" cm="1">
        <f t="array" aca="1" ref="T4:T5" ca="1">INDEX(Table14[pipet],MATCH(_xlfn.ANCHORARRAY(X4),Table14[Type],0))</f>
        <v>R</v>
      </c>
      <c r="U4" s="9" cm="1">
        <f t="array" aca="1" ref="U4:U5" ca="1">INDEX(Table14[mannings],MATCH(_xlfn.ANCHORARRAY(X4),Table14[Type],0))</f>
        <v>1.2E-2</v>
      </c>
      <c r="V4" s="7" cm="1">
        <f t="array" aca="1" ref="V4:V5" ca="1">INDEX(ProcessAngle!J:J,MATCH(_xlfn.ANCHORARRAY('PointsTidy - 12D'!B4),ProcessAngle!L:L,0))</f>
        <v>90</v>
      </c>
      <c r="W4" t="str" cm="1">
        <f t="array" aca="1" ref="W4:W5" ca="1">IF(_xlfn.ANCHORARRAY(A4),VLOOKUP(_xlfn.ANCHORARRAY(B4),AM:AN,2,0))</f>
        <v>ChinN2</v>
      </c>
      <c r="X4" t="str" cm="1">
        <f t="array" aca="1" ref="X4:X5" ca="1">INDEX('BGER-12D-Culverts.rpt'!$A$1:$ZZ$50000,MATCH(_xlfn.ANCHORARRAY($B4),INDIRECT($AC$5),0),INDEX($AA:$AA,MATCH(T$2,$Z:$Z,0)))</f>
        <v>BC</v>
      </c>
      <c r="AB4" t="str">
        <f ca="1">AC4</f>
        <v>BGER-12D-Culverts.rpt</v>
      </c>
      <c r="AC4" t="str" cm="1">
        <f t="array" aca="1" ref="AC4" ca="1">MID(CELL("filename",'BGER-12D-Culverts.rpt'!A1),FIND("]",CELL("filename",'BGER-12D-Culverts.rpt'!A1))+1,255)</f>
        <v>BGER-12D-Culverts.rpt</v>
      </c>
      <c r="AN4" t="s">
        <v>225</v>
      </c>
    </row>
    <row r="5" spans="1:40" x14ac:dyDescent="0.25">
      <c r="A5">
        <f ca="1"/>
        <v>1</v>
      </c>
      <c r="B5" s="3" t="str">
        <f ca="1"/>
        <v>channel nth</v>
      </c>
      <c r="C5" t="str">
        <f ca="1"/>
        <v xml:space="preserve"> outlet</v>
      </c>
      <c r="D5">
        <f ca="1"/>
        <v>0</v>
      </c>
      <c r="E5">
        <f ca="1"/>
        <v>147.5</v>
      </c>
      <c r="F5">
        <f ca="1"/>
        <v>147.4</v>
      </c>
      <c r="G5">
        <f ca="1"/>
        <v>2</v>
      </c>
      <c r="H5">
        <f ca="1"/>
        <v>0.6</v>
      </c>
      <c r="I5">
        <f ca="1"/>
        <v>1.2</v>
      </c>
      <c r="J5">
        <f ca="1"/>
        <v>1.2</v>
      </c>
      <c r="K5">
        <f ca="1"/>
        <v>0.6</v>
      </c>
      <c r="L5">
        <f ca="1"/>
        <v>688635.50224399997</v>
      </c>
      <c r="M5">
        <f ca="1"/>
        <v>7671737.905278</v>
      </c>
      <c r="N5">
        <f ca="1"/>
        <v>147.4</v>
      </c>
      <c r="O5">
        <f ca="1"/>
        <v>26.780950537552993</v>
      </c>
      <c r="P5">
        <f ca="1"/>
        <v>26.780950537552993</v>
      </c>
      <c r="Q5">
        <f ca="1"/>
        <v>-26.02382200001739</v>
      </c>
      <c r="R5">
        <f ca="1"/>
        <v>-6.3229740001261234</v>
      </c>
      <c r="S5">
        <f ca="1"/>
        <v>-9.9999999999994316E-2</v>
      </c>
      <c r="T5" t="str">
        <f ca="1"/>
        <v>R</v>
      </c>
      <c r="U5" s="9">
        <f ca="1"/>
        <v>1.2E-2</v>
      </c>
      <c r="V5" s="7">
        <f ca="1"/>
        <v>90</v>
      </c>
      <c r="W5" t="str">
        <f ca="1"/>
        <v>ChinN2</v>
      </c>
      <c r="X5" t="str">
        <f ca="1"/>
        <v>BC</v>
      </c>
      <c r="Z5" t="s">
        <v>108</v>
      </c>
      <c r="AA5">
        <f>MATCH(Z5,'BGER-12D-Culverts.rpt'!$2:$2,0)</f>
        <v>3</v>
      </c>
      <c r="AB5" t="str">
        <f ca="1">_xlfn.CONCAT(ADDRESS(4,AA5,1,1,AB$4),":",ADDRESS($Z$3,AA5,1,1))</f>
        <v>'BGER-12D-Culverts.rpt'!$C$4:$C$5</v>
      </c>
      <c r="AC5" t="str">
        <f ca="1">_xlfn.CONCAT("'",AC$4,"'!",SUBSTITUTE(ADDRESS(1,AA5,4),"1",""),":",SUBSTITUTE(ADDRESS(1,AA5,4),"1",""))</f>
        <v>'BGER-12D-Culverts.rpt'!C:C</v>
      </c>
      <c r="AG5" t="s">
        <v>144</v>
      </c>
      <c r="AN5" t="s">
        <v>226</v>
      </c>
    </row>
    <row r="6" spans="1:40" x14ac:dyDescent="0.25">
      <c r="B6" s="3"/>
      <c r="U6" s="9"/>
      <c r="Z6" t="s">
        <v>109</v>
      </c>
      <c r="AA6">
        <f>MATCH(Z6,'BGER-12D-Culverts.rpt'!$2:$2,0)</f>
        <v>4</v>
      </c>
      <c r="AB6" t="str">
        <f ca="1">_xlfn.CONCAT(ADDRESS(4,AA6,1,1,AB$4),":",ADDRESS($Z$3,AA6,1,1))</f>
        <v>'BGER-12D-Culverts.rpt'!$D$4:$D$5</v>
      </c>
      <c r="AC6" t="str">
        <f t="shared" ref="AC6:AC14" ca="1" si="0">_xlfn.CONCAT("'",AC$4,"'!",SUBSTITUTE(ADDRESS(1,AA6,4),"1",""),":",SUBSTITUTE(ADDRESS(1,AA6,4),"1",""))</f>
        <v>'BGER-12D-Culverts.rpt'!D:D</v>
      </c>
      <c r="AN6" t="s">
        <v>218</v>
      </c>
    </row>
    <row r="7" spans="1:40" x14ac:dyDescent="0.25">
      <c r="U7" s="9"/>
      <c r="Z7" t="s">
        <v>118</v>
      </c>
      <c r="AA7">
        <f>MATCH(Z7,'BGER-12D-Culverts.rpt'!$2:$2,0)</f>
        <v>13</v>
      </c>
      <c r="AC7" t="str">
        <f t="shared" ca="1" si="0"/>
        <v>'BGER-12D-Culverts.rpt'!M:M</v>
      </c>
      <c r="AG7" t="s">
        <v>145</v>
      </c>
      <c r="AN7" t="s">
        <v>219</v>
      </c>
    </row>
    <row r="8" spans="1:40" x14ac:dyDescent="0.25">
      <c r="U8" s="9"/>
      <c r="Z8" t="s">
        <v>119</v>
      </c>
      <c r="AA8">
        <f>MATCH(Z8,'BGER-12D-Culverts.rpt'!$2:$2,0)</f>
        <v>14</v>
      </c>
      <c r="AC8" t="str">
        <f t="shared" ca="1" si="0"/>
        <v>'BGER-12D-Culverts.rpt'!N:N</v>
      </c>
      <c r="AG8" t="s">
        <v>146</v>
      </c>
      <c r="AN8" t="s">
        <v>220</v>
      </c>
    </row>
    <row r="9" spans="1:40" x14ac:dyDescent="0.25">
      <c r="U9" s="9"/>
      <c r="Z9" t="s">
        <v>122</v>
      </c>
      <c r="AA9">
        <f>MATCH(Z9,'BGER-12D-Culverts.rpt'!$2:$2,0)</f>
        <v>17</v>
      </c>
      <c r="AC9" t="str">
        <f t="shared" ca="1" si="0"/>
        <v>'BGER-12D-Culverts.rpt'!Q:Q</v>
      </c>
      <c r="AN9" t="s">
        <v>221</v>
      </c>
    </row>
    <row r="10" spans="1:40" x14ac:dyDescent="0.25">
      <c r="U10" s="9"/>
      <c r="Z10" t="s">
        <v>120</v>
      </c>
      <c r="AA10">
        <f>MATCH(Z10,'BGER-12D-Culverts.rpt'!$2:$2,0)</f>
        <v>15</v>
      </c>
      <c r="AC10" t="str">
        <f t="shared" ca="1" si="0"/>
        <v>'BGER-12D-Culverts.rpt'!O:O</v>
      </c>
      <c r="AG10" t="s">
        <v>36</v>
      </c>
      <c r="AH10" t="s">
        <v>148</v>
      </c>
      <c r="AI10" t="s">
        <v>165</v>
      </c>
      <c r="AN10" t="s">
        <v>223</v>
      </c>
    </row>
    <row r="11" spans="1:40" x14ac:dyDescent="0.25">
      <c r="U11" s="9"/>
      <c r="Z11" t="s">
        <v>121</v>
      </c>
      <c r="AA11">
        <f>MATCH(Z11,'BGER-12D-Culverts.rpt'!$2:$2,0)</f>
        <v>16</v>
      </c>
      <c r="AC11" t="str">
        <f t="shared" ca="1" si="0"/>
        <v>'BGER-12D-Culverts.rpt'!P:P</v>
      </c>
      <c r="AG11" t="s">
        <v>104</v>
      </c>
      <c r="AH11">
        <v>2.4E-2</v>
      </c>
      <c r="AI11" t="s">
        <v>74</v>
      </c>
    </row>
    <row r="12" spans="1:40" x14ac:dyDescent="0.25">
      <c r="U12" s="9"/>
      <c r="Z12" t="s">
        <v>112</v>
      </c>
      <c r="AA12">
        <f>MATCH(Z12,'BGER-12D-Culverts.rpt'!$2:$2,0)</f>
        <v>7</v>
      </c>
      <c r="AB12" t="str">
        <f ca="1">_xlfn.CONCAT(ADDRESS(4,AA12,1,1,AB$4),":",ADDRESS($Z$3,AA12,1,1))</f>
        <v>'BGER-12D-Culverts.rpt'!$G$4:$G$5</v>
      </c>
      <c r="AC12" t="str">
        <f t="shared" ca="1" si="0"/>
        <v>'BGER-12D-Culverts.rpt'!G:G</v>
      </c>
      <c r="AG12" t="s">
        <v>180</v>
      </c>
      <c r="AH12">
        <v>1.2E-2</v>
      </c>
      <c r="AI12" t="s">
        <v>166</v>
      </c>
    </row>
    <row r="13" spans="1:40" x14ac:dyDescent="0.25">
      <c r="U13" s="9"/>
      <c r="Z13" t="s">
        <v>113</v>
      </c>
      <c r="AA13">
        <f>MATCH(Z13,'BGER-12D-Culverts.rpt'!$2:$2,0)</f>
        <v>8</v>
      </c>
      <c r="AB13" t="str">
        <f ca="1">_xlfn.CONCAT(ADDRESS(4,AA13,1,1,AB$4),":",ADDRESS($Z$3,AA13,1,1))</f>
        <v>'BGER-12D-Culverts.rpt'!$H$4:$H$5</v>
      </c>
      <c r="AC13" t="str">
        <f t="shared" ca="1" si="0"/>
        <v>'BGER-12D-Culverts.rpt'!H:H</v>
      </c>
    </row>
    <row r="14" spans="1:40" x14ac:dyDescent="0.25">
      <c r="U14" s="9"/>
      <c r="Z14" t="s">
        <v>117</v>
      </c>
      <c r="AA14">
        <f>MATCH(Z14,'BGER-12D-Culverts.rpt'!$2:$2,0)</f>
        <v>12</v>
      </c>
      <c r="AC14" t="str">
        <f t="shared" ca="1" si="0"/>
        <v>'BGER-12D-Culverts.rpt'!L:L</v>
      </c>
    </row>
    <row r="15" spans="1:40" x14ac:dyDescent="0.25">
      <c r="U15" s="9"/>
    </row>
    <row r="16" spans="1:40" x14ac:dyDescent="0.25">
      <c r="C16" s="3"/>
      <c r="Z16" t="s">
        <v>214</v>
      </c>
      <c r="AA16">
        <f ca="1">COUNTA(_xlfn.UNIQUE(_xlfn.ANCHORARRAY(W4)))</f>
        <v>1</v>
      </c>
    </row>
    <row r="17" spans="3:31" x14ac:dyDescent="0.25">
      <c r="C17" s="3"/>
      <c r="Z17" t="s">
        <v>215</v>
      </c>
      <c r="AA17">
        <f ca="1">COUNTA(_xlfn.ANCHORARRAY(B4))/2</f>
        <v>1</v>
      </c>
    </row>
    <row r="18" spans="3:31" x14ac:dyDescent="0.25">
      <c r="C18" s="3"/>
    </row>
    <row r="19" spans="3:31" x14ac:dyDescent="0.25">
      <c r="C19" s="3"/>
      <c r="AE19" t="str">
        <f>ADDRESS(1,AA5,,,"BGER-12D.rpt")</f>
        <v>'BGER-12D.rpt'!$C$1</v>
      </c>
    </row>
    <row r="20" spans="3:31" x14ac:dyDescent="0.25">
      <c r="C20" s="3"/>
    </row>
    <row r="21" spans="3:31" x14ac:dyDescent="0.25">
      <c r="C21" s="3"/>
    </row>
    <row r="22" spans="3:31" x14ac:dyDescent="0.25">
      <c r="C22" s="3"/>
    </row>
    <row r="23" spans="3:31" x14ac:dyDescent="0.25">
      <c r="C23" s="3"/>
    </row>
    <row r="24" spans="3:31" x14ac:dyDescent="0.25">
      <c r="C24" s="3"/>
    </row>
    <row r="25" spans="3:31" x14ac:dyDescent="0.25">
      <c r="C25" s="3"/>
    </row>
    <row r="26" spans="3:31" x14ac:dyDescent="0.25">
      <c r="C26" s="3"/>
    </row>
    <row r="27" spans="3:31" x14ac:dyDescent="0.25">
      <c r="C27" s="3"/>
    </row>
    <row r="28" spans="3:31" x14ac:dyDescent="0.25">
      <c r="C28" s="3"/>
    </row>
    <row r="29" spans="3:31" x14ac:dyDescent="0.25">
      <c r="C29" s="3"/>
    </row>
    <row r="30" spans="3:31" x14ac:dyDescent="0.25">
      <c r="C30" s="3"/>
    </row>
    <row r="31" spans="3:31" x14ac:dyDescent="0.25">
      <c r="C31" s="3"/>
    </row>
    <row r="32" spans="3:31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2:3" x14ac:dyDescent="0.25">
      <c r="C65" s="3"/>
    </row>
    <row r="66" spans="2:3" x14ac:dyDescent="0.25">
      <c r="C66" s="3"/>
    </row>
    <row r="67" spans="2:3" x14ac:dyDescent="0.25">
      <c r="B67" s="3"/>
      <c r="C67" s="3"/>
    </row>
    <row r="68" spans="2:3" x14ac:dyDescent="0.25">
      <c r="B68" s="3"/>
      <c r="C68" s="3"/>
    </row>
    <row r="69" spans="2:3" x14ac:dyDescent="0.25">
      <c r="B69" s="3"/>
      <c r="C69" s="3"/>
    </row>
    <row r="70" spans="2:3" x14ac:dyDescent="0.25">
      <c r="B70" s="3"/>
      <c r="C70" s="3"/>
    </row>
    <row r="71" spans="2:3" x14ac:dyDescent="0.25">
      <c r="B71" s="3"/>
      <c r="C71" s="3"/>
    </row>
    <row r="72" spans="2:3" x14ac:dyDescent="0.25">
      <c r="B72" s="3"/>
      <c r="C72" s="3"/>
    </row>
    <row r="73" spans="2:3" x14ac:dyDescent="0.25">
      <c r="B73" s="3"/>
      <c r="C73" s="3"/>
    </row>
    <row r="74" spans="2:3" x14ac:dyDescent="0.25">
      <c r="B74" s="3"/>
      <c r="C74" s="3"/>
    </row>
    <row r="75" spans="2:3" x14ac:dyDescent="0.25">
      <c r="B75" s="3"/>
      <c r="C75" s="3"/>
    </row>
    <row r="76" spans="2:3" x14ac:dyDescent="0.25">
      <c r="B76" s="3"/>
      <c r="C76" s="3"/>
    </row>
    <row r="77" spans="2:3" x14ac:dyDescent="0.25">
      <c r="B77" s="3"/>
      <c r="C77" s="3"/>
    </row>
    <row r="78" spans="2:3" x14ac:dyDescent="0.25">
      <c r="B78" s="3"/>
      <c r="C78" s="3"/>
    </row>
    <row r="79" spans="2:3" x14ac:dyDescent="0.25">
      <c r="B79" s="3"/>
      <c r="C79" s="3"/>
    </row>
    <row r="80" spans="2:3" x14ac:dyDescent="0.25">
      <c r="B80" s="3"/>
      <c r="C80" s="3"/>
    </row>
    <row r="81" spans="2:3" x14ac:dyDescent="0.25">
      <c r="B81" s="3"/>
      <c r="C81" s="3"/>
    </row>
    <row r="82" spans="2:3" x14ac:dyDescent="0.25">
      <c r="B82" s="3"/>
      <c r="C82" s="3"/>
    </row>
    <row r="83" spans="2:3" x14ac:dyDescent="0.25">
      <c r="B83" s="3"/>
      <c r="C83" s="3"/>
    </row>
    <row r="84" spans="2:3" x14ac:dyDescent="0.25">
      <c r="B84" s="3"/>
      <c r="C84" s="3"/>
    </row>
    <row r="85" spans="2:3" x14ac:dyDescent="0.25">
      <c r="B85" s="3"/>
      <c r="C85" s="3"/>
    </row>
    <row r="86" spans="2:3" x14ac:dyDescent="0.25">
      <c r="B86" s="3"/>
      <c r="C86" s="3"/>
    </row>
    <row r="87" spans="2:3" x14ac:dyDescent="0.25">
      <c r="B87" s="3"/>
      <c r="C87" s="3"/>
    </row>
    <row r="88" spans="2:3" x14ac:dyDescent="0.25">
      <c r="B88" s="3"/>
      <c r="C88" s="3"/>
    </row>
    <row r="89" spans="2:3" x14ac:dyDescent="0.25">
      <c r="B89" s="3"/>
      <c r="C89" s="3"/>
    </row>
    <row r="90" spans="2:3" x14ac:dyDescent="0.25">
      <c r="B90" s="3"/>
      <c r="C90" s="3"/>
    </row>
    <row r="91" spans="2:3" x14ac:dyDescent="0.25">
      <c r="B91" s="3"/>
      <c r="C91" s="3"/>
    </row>
    <row r="92" spans="2:3" x14ac:dyDescent="0.25">
      <c r="B92" s="3"/>
      <c r="C92" s="3"/>
    </row>
    <row r="93" spans="2:3" x14ac:dyDescent="0.25">
      <c r="B93" s="3"/>
      <c r="C93" s="3"/>
    </row>
    <row r="94" spans="2:3" x14ac:dyDescent="0.25">
      <c r="B94" s="3"/>
      <c r="C94" s="3"/>
    </row>
    <row r="95" spans="2:3" x14ac:dyDescent="0.25">
      <c r="B95" s="3"/>
      <c r="C95" s="3"/>
    </row>
    <row r="96" spans="2:3" x14ac:dyDescent="0.25">
      <c r="B96" s="3"/>
      <c r="C96" s="3"/>
    </row>
    <row r="97" spans="2:3" x14ac:dyDescent="0.25">
      <c r="B97" s="3"/>
      <c r="C97" s="3"/>
    </row>
    <row r="98" spans="2:3" x14ac:dyDescent="0.25">
      <c r="B98" s="3"/>
      <c r="C98" s="3"/>
    </row>
    <row r="99" spans="2:3" x14ac:dyDescent="0.25">
      <c r="B99" s="3"/>
      <c r="C99" s="3"/>
    </row>
    <row r="100" spans="2:3" x14ac:dyDescent="0.25">
      <c r="B100" s="3"/>
      <c r="C100" s="3"/>
    </row>
    <row r="101" spans="2:3" x14ac:dyDescent="0.25">
      <c r="B101" s="3"/>
      <c r="C101" s="3"/>
    </row>
    <row r="102" spans="2:3" x14ac:dyDescent="0.25">
      <c r="B102" s="3"/>
      <c r="C102" s="3"/>
    </row>
    <row r="103" spans="2:3" x14ac:dyDescent="0.25">
      <c r="B103" s="3"/>
      <c r="C103" s="3"/>
    </row>
    <row r="104" spans="2:3" x14ac:dyDescent="0.25">
      <c r="B104" s="3"/>
      <c r="C104" s="3"/>
    </row>
    <row r="105" spans="2:3" x14ac:dyDescent="0.25">
      <c r="B105" s="3"/>
      <c r="C105" s="3"/>
    </row>
    <row r="106" spans="2:3" x14ac:dyDescent="0.25">
      <c r="B106" s="3"/>
      <c r="C106" s="3"/>
    </row>
    <row r="107" spans="2:3" x14ac:dyDescent="0.25">
      <c r="B107" s="3"/>
      <c r="C107" s="3"/>
    </row>
    <row r="108" spans="2:3" x14ac:dyDescent="0.25">
      <c r="B108" s="3"/>
      <c r="C108" s="3"/>
    </row>
    <row r="109" spans="2:3" x14ac:dyDescent="0.25">
      <c r="B109" s="3"/>
      <c r="C109" s="3"/>
    </row>
    <row r="110" spans="2:3" x14ac:dyDescent="0.25">
      <c r="B110" s="3"/>
      <c r="C110" s="3"/>
    </row>
    <row r="111" spans="2:3" x14ac:dyDescent="0.25">
      <c r="B111" s="3"/>
      <c r="C111" s="3"/>
    </row>
    <row r="112" spans="2:3" x14ac:dyDescent="0.25">
      <c r="B112" s="3"/>
      <c r="C112" s="3"/>
    </row>
    <row r="113" spans="2:3" x14ac:dyDescent="0.25">
      <c r="B113" s="3"/>
      <c r="C113" s="3"/>
    </row>
    <row r="114" spans="2:3" x14ac:dyDescent="0.25">
      <c r="B114" s="3"/>
      <c r="C114" s="3"/>
    </row>
    <row r="115" spans="2:3" x14ac:dyDescent="0.25">
      <c r="B115" s="3"/>
      <c r="C115" s="3"/>
    </row>
    <row r="116" spans="2:3" x14ac:dyDescent="0.25">
      <c r="B116" s="3"/>
      <c r="C116" s="3"/>
    </row>
    <row r="117" spans="2:3" x14ac:dyDescent="0.25">
      <c r="B117" s="3"/>
      <c r="C117" s="3"/>
    </row>
    <row r="118" spans="2:3" x14ac:dyDescent="0.25">
      <c r="B118" s="3"/>
      <c r="C118" s="3"/>
    </row>
    <row r="119" spans="2:3" x14ac:dyDescent="0.25">
      <c r="B119" s="3"/>
      <c r="C119" s="3"/>
    </row>
    <row r="120" spans="2:3" x14ac:dyDescent="0.25">
      <c r="B120" s="3"/>
      <c r="C120" s="3"/>
    </row>
    <row r="121" spans="2:3" x14ac:dyDescent="0.25">
      <c r="B121" s="3"/>
      <c r="C121" s="3"/>
    </row>
    <row r="122" spans="2:3" x14ac:dyDescent="0.25">
      <c r="B122" s="3"/>
      <c r="C122" s="3"/>
    </row>
    <row r="123" spans="2:3" x14ac:dyDescent="0.25">
      <c r="B123" s="3"/>
      <c r="C123" s="3"/>
    </row>
    <row r="124" spans="2:3" x14ac:dyDescent="0.25">
      <c r="B124" s="3"/>
      <c r="C124" s="3"/>
    </row>
    <row r="125" spans="2:3" x14ac:dyDescent="0.25">
      <c r="B125" s="3"/>
      <c r="C125" s="3"/>
    </row>
    <row r="126" spans="2:3" x14ac:dyDescent="0.25">
      <c r="B126" s="3"/>
      <c r="C126" s="3"/>
    </row>
    <row r="127" spans="2:3" x14ac:dyDescent="0.25">
      <c r="B127" s="3"/>
      <c r="C127" s="3"/>
    </row>
    <row r="128" spans="2:3" x14ac:dyDescent="0.25">
      <c r="B128" s="3"/>
      <c r="C128" s="3"/>
    </row>
    <row r="129" spans="2:3" x14ac:dyDescent="0.25">
      <c r="B129" s="3"/>
      <c r="C129" s="3"/>
    </row>
    <row r="130" spans="2:3" x14ac:dyDescent="0.25">
      <c r="B130" s="3"/>
      <c r="C130" s="3"/>
    </row>
    <row r="131" spans="2:3" x14ac:dyDescent="0.25">
      <c r="B131" s="3"/>
      <c r="C131" s="3"/>
    </row>
    <row r="132" spans="2:3" x14ac:dyDescent="0.25">
      <c r="B132" s="3"/>
      <c r="C132" s="3"/>
    </row>
    <row r="133" spans="2:3" x14ac:dyDescent="0.25">
      <c r="B133" s="3"/>
      <c r="C133" s="3"/>
    </row>
    <row r="134" spans="2:3" x14ac:dyDescent="0.25">
      <c r="B134" s="3"/>
      <c r="C134" s="3"/>
    </row>
    <row r="135" spans="2:3" x14ac:dyDescent="0.25">
      <c r="B135" s="3"/>
      <c r="C135" s="3"/>
    </row>
    <row r="136" spans="2:3" x14ac:dyDescent="0.25">
      <c r="B136" s="3"/>
      <c r="C136" s="3"/>
    </row>
    <row r="137" spans="2:3" x14ac:dyDescent="0.25">
      <c r="B137" s="3"/>
      <c r="C137" s="3"/>
    </row>
    <row r="138" spans="2:3" x14ac:dyDescent="0.25">
      <c r="B138" s="3"/>
      <c r="C138" s="3"/>
    </row>
    <row r="139" spans="2:3" x14ac:dyDescent="0.25">
      <c r="B139" s="3"/>
      <c r="C139" s="3"/>
    </row>
    <row r="140" spans="2:3" x14ac:dyDescent="0.25">
      <c r="B140" s="3"/>
      <c r="C140" s="3"/>
    </row>
    <row r="141" spans="2:3" x14ac:dyDescent="0.25">
      <c r="B141" s="3"/>
      <c r="C141" s="3"/>
    </row>
    <row r="142" spans="2:3" x14ac:dyDescent="0.25">
      <c r="B142" s="3"/>
      <c r="C142" s="3"/>
    </row>
    <row r="143" spans="2:3" x14ac:dyDescent="0.25">
      <c r="B143" s="3"/>
      <c r="C143" s="3"/>
    </row>
    <row r="144" spans="2:3" x14ac:dyDescent="0.25">
      <c r="B144" s="3"/>
      <c r="C144" s="3"/>
    </row>
    <row r="145" spans="2:3" x14ac:dyDescent="0.25">
      <c r="B145" s="3"/>
      <c r="C145" s="3"/>
    </row>
    <row r="146" spans="2:3" x14ac:dyDescent="0.25">
      <c r="B146" s="3"/>
      <c r="C146" s="3"/>
    </row>
    <row r="147" spans="2:3" x14ac:dyDescent="0.25">
      <c r="B147" s="3"/>
      <c r="C147" s="3"/>
    </row>
    <row r="148" spans="2:3" x14ac:dyDescent="0.25">
      <c r="B148" s="3"/>
      <c r="C148" s="3"/>
    </row>
    <row r="149" spans="2:3" x14ac:dyDescent="0.25">
      <c r="B149" s="3"/>
      <c r="C149" s="3"/>
    </row>
    <row r="150" spans="2:3" x14ac:dyDescent="0.25">
      <c r="B150" s="3"/>
      <c r="C150" s="3"/>
    </row>
    <row r="151" spans="2:3" x14ac:dyDescent="0.25">
      <c r="B151" s="3"/>
      <c r="C151" s="3"/>
    </row>
    <row r="152" spans="2:3" x14ac:dyDescent="0.25">
      <c r="B152" s="3"/>
      <c r="C152" s="3"/>
    </row>
    <row r="153" spans="2:3" x14ac:dyDescent="0.25">
      <c r="B153" s="3"/>
      <c r="C153" s="3"/>
    </row>
    <row r="154" spans="2:3" x14ac:dyDescent="0.25">
      <c r="B154" s="3"/>
      <c r="C154" s="3"/>
    </row>
    <row r="155" spans="2:3" x14ac:dyDescent="0.25">
      <c r="B155" s="3"/>
      <c r="C155" s="3"/>
    </row>
    <row r="156" spans="2:3" x14ac:dyDescent="0.25">
      <c r="B156" s="3"/>
      <c r="C156" s="3"/>
    </row>
    <row r="157" spans="2:3" x14ac:dyDescent="0.25">
      <c r="B157" s="3"/>
      <c r="C157" s="3"/>
    </row>
    <row r="158" spans="2:3" x14ac:dyDescent="0.25">
      <c r="B158" s="3"/>
      <c r="C158" s="3"/>
    </row>
    <row r="159" spans="2:3" x14ac:dyDescent="0.25">
      <c r="B159" s="3"/>
      <c r="C159" s="3"/>
    </row>
    <row r="160" spans="2:3" x14ac:dyDescent="0.25">
      <c r="B160" s="3"/>
      <c r="C160" s="3"/>
    </row>
    <row r="161" spans="2:3" x14ac:dyDescent="0.25">
      <c r="B161" s="3"/>
      <c r="C161" s="3"/>
    </row>
    <row r="162" spans="2:3" x14ac:dyDescent="0.25">
      <c r="B162" s="3"/>
      <c r="C162" s="3"/>
    </row>
    <row r="163" spans="2:3" x14ac:dyDescent="0.25">
      <c r="B163" s="3"/>
      <c r="C163" s="3"/>
    </row>
    <row r="164" spans="2:3" x14ac:dyDescent="0.25">
      <c r="B164" s="3"/>
      <c r="C164" s="3"/>
    </row>
    <row r="165" spans="2:3" x14ac:dyDescent="0.25">
      <c r="B165" s="3"/>
      <c r="C165" s="3"/>
    </row>
    <row r="166" spans="2:3" x14ac:dyDescent="0.25">
      <c r="B166" s="3"/>
      <c r="C166" s="3"/>
    </row>
    <row r="167" spans="2:3" x14ac:dyDescent="0.25">
      <c r="B167" s="3"/>
      <c r="C167" s="3"/>
    </row>
    <row r="168" spans="2:3" x14ac:dyDescent="0.25">
      <c r="B168" s="3"/>
      <c r="C168" s="3"/>
    </row>
    <row r="169" spans="2:3" x14ac:dyDescent="0.25">
      <c r="B169" s="3"/>
      <c r="C169" s="3"/>
    </row>
    <row r="170" spans="2:3" x14ac:dyDescent="0.25">
      <c r="B170" s="3"/>
      <c r="C170" s="3"/>
    </row>
    <row r="171" spans="2:3" x14ac:dyDescent="0.25">
      <c r="B171" s="3"/>
      <c r="C171" s="3"/>
    </row>
    <row r="172" spans="2:3" x14ac:dyDescent="0.25">
      <c r="B172" s="3"/>
      <c r="C172" s="3"/>
    </row>
    <row r="173" spans="2:3" x14ac:dyDescent="0.25">
      <c r="B173" s="3"/>
      <c r="C173" s="3"/>
    </row>
    <row r="174" spans="2:3" x14ac:dyDescent="0.25">
      <c r="B174" s="3"/>
      <c r="C174" s="3"/>
    </row>
    <row r="175" spans="2:3" x14ac:dyDescent="0.25">
      <c r="B175" s="3"/>
      <c r="C175" s="3"/>
    </row>
    <row r="176" spans="2:3" x14ac:dyDescent="0.25">
      <c r="B176" s="3"/>
      <c r="C176" s="3"/>
    </row>
    <row r="177" spans="2:3" x14ac:dyDescent="0.25">
      <c r="B177" s="3"/>
      <c r="C177" s="3"/>
    </row>
    <row r="178" spans="2:3" x14ac:dyDescent="0.25">
      <c r="B178" s="3"/>
      <c r="C178" s="3"/>
    </row>
    <row r="179" spans="2:3" x14ac:dyDescent="0.25">
      <c r="B179" s="3"/>
      <c r="C179" s="3"/>
    </row>
    <row r="180" spans="2:3" x14ac:dyDescent="0.25">
      <c r="B180" s="3"/>
      <c r="C180" s="3"/>
    </row>
    <row r="181" spans="2:3" x14ac:dyDescent="0.25">
      <c r="B181" s="3"/>
      <c r="C181" s="3"/>
    </row>
    <row r="182" spans="2:3" x14ac:dyDescent="0.25">
      <c r="B182" s="3"/>
      <c r="C182" s="3"/>
    </row>
    <row r="183" spans="2:3" x14ac:dyDescent="0.25">
      <c r="B183" s="3"/>
      <c r="C183" s="3"/>
    </row>
    <row r="184" spans="2:3" x14ac:dyDescent="0.25">
      <c r="B184" s="3"/>
      <c r="C184" s="3"/>
    </row>
    <row r="185" spans="2:3" x14ac:dyDescent="0.25">
      <c r="B185" s="3"/>
      <c r="C185" s="3"/>
    </row>
    <row r="186" spans="2:3" x14ac:dyDescent="0.25">
      <c r="B186" s="3"/>
      <c r="C186" s="3"/>
    </row>
    <row r="187" spans="2:3" x14ac:dyDescent="0.25">
      <c r="B187" s="3"/>
      <c r="C187" s="3"/>
    </row>
    <row r="188" spans="2:3" x14ac:dyDescent="0.25">
      <c r="B188" s="3"/>
      <c r="C188" s="3"/>
    </row>
    <row r="189" spans="2:3" x14ac:dyDescent="0.25">
      <c r="B189" s="3"/>
      <c r="C189" s="3"/>
    </row>
    <row r="190" spans="2:3" x14ac:dyDescent="0.25">
      <c r="B190" s="3"/>
      <c r="C190" s="3"/>
    </row>
    <row r="191" spans="2:3" x14ac:dyDescent="0.25">
      <c r="B191" s="3"/>
      <c r="C191" s="3"/>
    </row>
    <row r="192" spans="2:3" x14ac:dyDescent="0.25">
      <c r="B192" s="3"/>
      <c r="C192" s="3"/>
    </row>
    <row r="193" spans="2:3" x14ac:dyDescent="0.25">
      <c r="B193" s="3"/>
      <c r="C193" s="3"/>
    </row>
    <row r="194" spans="2:3" x14ac:dyDescent="0.25">
      <c r="B194" s="3"/>
      <c r="C194" s="3"/>
    </row>
    <row r="195" spans="2:3" x14ac:dyDescent="0.25">
      <c r="B195" s="3"/>
      <c r="C195" s="3"/>
    </row>
    <row r="196" spans="2:3" x14ac:dyDescent="0.25">
      <c r="B196" s="3"/>
      <c r="C196" s="3"/>
    </row>
    <row r="197" spans="2:3" x14ac:dyDescent="0.25">
      <c r="B197" s="3"/>
      <c r="C197" s="3"/>
    </row>
    <row r="198" spans="2:3" x14ac:dyDescent="0.25">
      <c r="B198" s="3"/>
      <c r="C198" s="3"/>
    </row>
    <row r="199" spans="2:3" x14ac:dyDescent="0.25">
      <c r="B199" s="3"/>
      <c r="C199" s="3"/>
    </row>
    <row r="200" spans="2:3" x14ac:dyDescent="0.25">
      <c r="B200" s="3"/>
      <c r="C200" s="3"/>
    </row>
    <row r="201" spans="2:3" x14ac:dyDescent="0.25">
      <c r="B201" s="3"/>
      <c r="C201" s="3"/>
    </row>
    <row r="202" spans="2:3" x14ac:dyDescent="0.25">
      <c r="B202" s="3"/>
      <c r="C202" s="3"/>
    </row>
    <row r="203" spans="2:3" x14ac:dyDescent="0.25">
      <c r="B203" s="3"/>
      <c r="C203" s="3"/>
    </row>
    <row r="204" spans="2:3" x14ac:dyDescent="0.25">
      <c r="B204" s="3"/>
      <c r="C204" s="3"/>
    </row>
    <row r="205" spans="2:3" x14ac:dyDescent="0.25">
      <c r="B205" s="3"/>
      <c r="C205" s="3"/>
    </row>
    <row r="206" spans="2:3" x14ac:dyDescent="0.25">
      <c r="B206" s="3"/>
      <c r="C206" s="3"/>
    </row>
    <row r="207" spans="2:3" x14ac:dyDescent="0.25">
      <c r="B207" s="3"/>
      <c r="C207" s="3"/>
    </row>
    <row r="208" spans="2:3" x14ac:dyDescent="0.25">
      <c r="B208" s="3"/>
      <c r="C208" s="3"/>
    </row>
    <row r="209" spans="2:3" x14ac:dyDescent="0.25">
      <c r="B209" s="3"/>
      <c r="C209" s="3"/>
    </row>
    <row r="210" spans="2:3" x14ac:dyDescent="0.25">
      <c r="B210" s="3"/>
      <c r="C210" s="3"/>
    </row>
    <row r="211" spans="2:3" x14ac:dyDescent="0.25">
      <c r="B211" s="3"/>
      <c r="C211" s="3"/>
    </row>
    <row r="212" spans="2:3" x14ac:dyDescent="0.25">
      <c r="B212" s="3"/>
      <c r="C212" s="3"/>
    </row>
    <row r="213" spans="2:3" x14ac:dyDescent="0.25">
      <c r="B213" s="3"/>
      <c r="C213" s="3"/>
    </row>
    <row r="214" spans="2:3" x14ac:dyDescent="0.25">
      <c r="B214" s="3"/>
      <c r="C214" s="3"/>
    </row>
    <row r="215" spans="2:3" x14ac:dyDescent="0.25">
      <c r="B215" s="3"/>
      <c r="C215" s="3"/>
    </row>
    <row r="216" spans="2:3" x14ac:dyDescent="0.25">
      <c r="B216" s="3"/>
      <c r="C216" s="3"/>
    </row>
    <row r="217" spans="2:3" x14ac:dyDescent="0.25">
      <c r="B217" s="3"/>
      <c r="C217" s="3"/>
    </row>
    <row r="218" spans="2:3" x14ac:dyDescent="0.25">
      <c r="B218" s="3"/>
      <c r="C218" s="3"/>
    </row>
    <row r="219" spans="2:3" x14ac:dyDescent="0.25">
      <c r="B219" s="3"/>
      <c r="C219" s="3"/>
    </row>
    <row r="220" spans="2:3" x14ac:dyDescent="0.25">
      <c r="B220" s="3"/>
      <c r="C220" s="3"/>
    </row>
    <row r="221" spans="2:3" x14ac:dyDescent="0.25">
      <c r="B221" s="3"/>
      <c r="C221" s="3"/>
    </row>
    <row r="222" spans="2:3" x14ac:dyDescent="0.25">
      <c r="B222" s="3"/>
      <c r="C222" s="3"/>
    </row>
    <row r="223" spans="2:3" x14ac:dyDescent="0.25">
      <c r="B223" s="3"/>
      <c r="C223" s="3"/>
    </row>
    <row r="224" spans="2:3" x14ac:dyDescent="0.25">
      <c r="B224" s="3"/>
      <c r="C224" s="3"/>
    </row>
    <row r="225" spans="2:3" x14ac:dyDescent="0.25">
      <c r="B225" s="3"/>
      <c r="C225" s="3"/>
    </row>
    <row r="226" spans="2:3" x14ac:dyDescent="0.25">
      <c r="B226" s="3"/>
      <c r="C226" s="3"/>
    </row>
    <row r="227" spans="2:3" x14ac:dyDescent="0.25">
      <c r="B227" s="3"/>
      <c r="C227" s="3"/>
    </row>
    <row r="228" spans="2:3" x14ac:dyDescent="0.25">
      <c r="B228" s="3"/>
      <c r="C228" s="3"/>
    </row>
    <row r="229" spans="2:3" x14ac:dyDescent="0.25">
      <c r="B229" s="3"/>
      <c r="C229" s="3"/>
    </row>
    <row r="230" spans="2:3" x14ac:dyDescent="0.25">
      <c r="B230" s="3"/>
      <c r="C230" s="3"/>
    </row>
    <row r="231" spans="2:3" x14ac:dyDescent="0.25">
      <c r="B231" s="3"/>
      <c r="C231" s="3"/>
    </row>
    <row r="232" spans="2:3" x14ac:dyDescent="0.25">
      <c r="B232" s="3"/>
      <c r="C232" s="3"/>
    </row>
    <row r="233" spans="2:3" x14ac:dyDescent="0.25">
      <c r="B233" s="3"/>
      <c r="C233" s="3"/>
    </row>
    <row r="234" spans="2:3" x14ac:dyDescent="0.25">
      <c r="B234" s="3"/>
      <c r="C234" s="3"/>
    </row>
    <row r="235" spans="2:3" x14ac:dyDescent="0.25">
      <c r="B235" s="3"/>
      <c r="C235" s="3"/>
    </row>
    <row r="236" spans="2:3" x14ac:dyDescent="0.25">
      <c r="B236" s="3"/>
      <c r="C236" s="3"/>
    </row>
    <row r="237" spans="2:3" x14ac:dyDescent="0.25">
      <c r="B237" s="3"/>
      <c r="C237" s="3"/>
    </row>
    <row r="238" spans="2:3" x14ac:dyDescent="0.25">
      <c r="B238" s="3"/>
      <c r="C238" s="3"/>
    </row>
    <row r="239" spans="2:3" x14ac:dyDescent="0.25">
      <c r="B239" s="3"/>
      <c r="C239" s="3"/>
    </row>
    <row r="240" spans="2:3" x14ac:dyDescent="0.25">
      <c r="B240" s="3"/>
      <c r="C240" s="3"/>
    </row>
    <row r="241" spans="2:3" x14ac:dyDescent="0.25">
      <c r="B241" s="3"/>
      <c r="C241" s="3"/>
    </row>
    <row r="242" spans="2:3" x14ac:dyDescent="0.25">
      <c r="B242" s="3"/>
      <c r="C242" s="3"/>
    </row>
    <row r="243" spans="2:3" x14ac:dyDescent="0.25">
      <c r="B243" s="3"/>
      <c r="C243" s="3"/>
    </row>
    <row r="244" spans="2:3" x14ac:dyDescent="0.25">
      <c r="B244" s="3"/>
      <c r="C244" s="3"/>
    </row>
    <row r="245" spans="2:3" x14ac:dyDescent="0.25">
      <c r="B245" s="3"/>
      <c r="C245" s="3"/>
    </row>
    <row r="246" spans="2:3" x14ac:dyDescent="0.25">
      <c r="B246" s="3"/>
      <c r="C246" s="3"/>
    </row>
    <row r="247" spans="2:3" x14ac:dyDescent="0.25">
      <c r="B247" s="3"/>
      <c r="C247" s="3"/>
    </row>
    <row r="248" spans="2:3" x14ac:dyDescent="0.25">
      <c r="B248" s="3"/>
      <c r="C248" s="3"/>
    </row>
    <row r="249" spans="2:3" x14ac:dyDescent="0.25">
      <c r="B249" s="3"/>
      <c r="C249" s="3"/>
    </row>
    <row r="250" spans="2:3" x14ac:dyDescent="0.25">
      <c r="B250" s="3"/>
      <c r="C250" s="3"/>
    </row>
    <row r="251" spans="2:3" x14ac:dyDescent="0.25">
      <c r="B251" s="3"/>
      <c r="C251" s="3"/>
    </row>
    <row r="252" spans="2:3" x14ac:dyDescent="0.25">
      <c r="B252" s="3"/>
      <c r="C252" s="3"/>
    </row>
    <row r="253" spans="2:3" x14ac:dyDescent="0.25">
      <c r="B253" s="3"/>
      <c r="C253" s="3"/>
    </row>
    <row r="254" spans="2:3" x14ac:dyDescent="0.25">
      <c r="B254" s="3"/>
      <c r="C254" s="3"/>
    </row>
    <row r="255" spans="2:3" x14ac:dyDescent="0.25">
      <c r="B255" s="3"/>
      <c r="C255" s="3"/>
    </row>
    <row r="256" spans="2:3" x14ac:dyDescent="0.25">
      <c r="B256" s="3"/>
      <c r="C256" s="3"/>
    </row>
    <row r="257" spans="2:3" x14ac:dyDescent="0.25">
      <c r="B257" s="3"/>
      <c r="C257" s="3"/>
    </row>
    <row r="258" spans="2:3" x14ac:dyDescent="0.25">
      <c r="B258" s="3"/>
      <c r="C258" s="3"/>
    </row>
    <row r="259" spans="2:3" x14ac:dyDescent="0.25">
      <c r="B259" s="3"/>
      <c r="C259" s="3"/>
    </row>
    <row r="260" spans="2:3" x14ac:dyDescent="0.25">
      <c r="B260" s="3"/>
      <c r="C260" s="3"/>
    </row>
    <row r="261" spans="2:3" x14ac:dyDescent="0.25">
      <c r="B261" s="3"/>
      <c r="C261" s="3"/>
    </row>
    <row r="262" spans="2:3" x14ac:dyDescent="0.25">
      <c r="B262" s="3"/>
      <c r="C262" s="3"/>
    </row>
    <row r="263" spans="2:3" x14ac:dyDescent="0.25">
      <c r="B263" s="3"/>
      <c r="C263" s="3"/>
    </row>
    <row r="264" spans="2:3" x14ac:dyDescent="0.25">
      <c r="B264" s="3"/>
      <c r="C264" s="3"/>
    </row>
    <row r="265" spans="2:3" x14ac:dyDescent="0.25">
      <c r="B265" s="3"/>
      <c r="C265" s="3"/>
    </row>
    <row r="266" spans="2:3" x14ac:dyDescent="0.25">
      <c r="B266" s="3"/>
      <c r="C266" s="3"/>
    </row>
    <row r="267" spans="2:3" x14ac:dyDescent="0.25">
      <c r="B267" s="3"/>
      <c r="C267" s="3"/>
    </row>
    <row r="268" spans="2:3" x14ac:dyDescent="0.25">
      <c r="B268" s="3"/>
      <c r="C268" s="3"/>
    </row>
    <row r="269" spans="2:3" x14ac:dyDescent="0.25">
      <c r="B269" s="3"/>
      <c r="C269" s="3"/>
    </row>
    <row r="270" spans="2:3" x14ac:dyDescent="0.25">
      <c r="B270" s="3"/>
      <c r="C270" s="3"/>
    </row>
    <row r="271" spans="2:3" x14ac:dyDescent="0.25">
      <c r="B271" s="3"/>
      <c r="C271" s="3"/>
    </row>
    <row r="272" spans="2:3" x14ac:dyDescent="0.25">
      <c r="B272" s="3"/>
      <c r="C272" s="3"/>
    </row>
    <row r="273" spans="2:3" x14ac:dyDescent="0.25">
      <c r="B273" s="3"/>
      <c r="C273" s="3"/>
    </row>
    <row r="274" spans="2:3" x14ac:dyDescent="0.25">
      <c r="B274" s="3"/>
      <c r="C274" s="3"/>
    </row>
    <row r="275" spans="2:3" x14ac:dyDescent="0.25">
      <c r="B275" s="3"/>
      <c r="C275" s="3"/>
    </row>
    <row r="276" spans="2:3" x14ac:dyDescent="0.25">
      <c r="B276" s="3"/>
      <c r="C276" s="3"/>
    </row>
    <row r="277" spans="2:3" x14ac:dyDescent="0.25">
      <c r="B277" s="3"/>
      <c r="C277" s="3"/>
    </row>
    <row r="278" spans="2:3" x14ac:dyDescent="0.25">
      <c r="B278" s="3"/>
      <c r="C278" s="3"/>
    </row>
    <row r="279" spans="2:3" x14ac:dyDescent="0.25">
      <c r="B279" s="3"/>
      <c r="C279" s="3"/>
    </row>
    <row r="280" spans="2:3" x14ac:dyDescent="0.25">
      <c r="B280" s="3"/>
      <c r="C280" s="3"/>
    </row>
    <row r="281" spans="2:3" x14ac:dyDescent="0.25">
      <c r="B281" s="3"/>
      <c r="C281" s="3"/>
    </row>
    <row r="282" spans="2:3" x14ac:dyDescent="0.25">
      <c r="B282" s="3"/>
      <c r="C282" s="3"/>
    </row>
    <row r="283" spans="2:3" x14ac:dyDescent="0.25">
      <c r="B283" s="3"/>
      <c r="C283" s="3"/>
    </row>
    <row r="284" spans="2:3" x14ac:dyDescent="0.25">
      <c r="B284" s="3"/>
      <c r="C284" s="3"/>
    </row>
    <row r="285" spans="2:3" x14ac:dyDescent="0.25">
      <c r="B285" s="3"/>
      <c r="C285" s="3"/>
    </row>
    <row r="286" spans="2:3" x14ac:dyDescent="0.25">
      <c r="B286" s="3"/>
      <c r="C286" s="3"/>
    </row>
    <row r="287" spans="2:3" x14ac:dyDescent="0.25">
      <c r="B287" s="3"/>
      <c r="C287" s="3"/>
    </row>
    <row r="288" spans="2:3" x14ac:dyDescent="0.25">
      <c r="B288" s="3"/>
      <c r="C288" s="3"/>
    </row>
    <row r="289" spans="2:3" x14ac:dyDescent="0.25">
      <c r="B289" s="3"/>
      <c r="C289" s="3"/>
    </row>
    <row r="290" spans="2:3" x14ac:dyDescent="0.25">
      <c r="B290" s="3"/>
      <c r="C290" s="3"/>
    </row>
    <row r="291" spans="2:3" x14ac:dyDescent="0.25">
      <c r="B291" s="3"/>
      <c r="C291" s="3"/>
    </row>
    <row r="292" spans="2:3" x14ac:dyDescent="0.25">
      <c r="B292" s="3"/>
      <c r="C292" s="3"/>
    </row>
    <row r="293" spans="2:3" x14ac:dyDescent="0.25">
      <c r="B293" s="3"/>
      <c r="C293" s="3"/>
    </row>
    <row r="294" spans="2:3" x14ac:dyDescent="0.25">
      <c r="B294" s="3"/>
      <c r="C294" s="3"/>
    </row>
    <row r="295" spans="2:3" x14ac:dyDescent="0.25">
      <c r="B295" s="3"/>
      <c r="C295" s="3"/>
    </row>
    <row r="296" spans="2:3" x14ac:dyDescent="0.25">
      <c r="B296" s="3"/>
      <c r="C296" s="3"/>
    </row>
    <row r="297" spans="2:3" x14ac:dyDescent="0.25">
      <c r="B297" s="3"/>
      <c r="C297" s="3"/>
    </row>
    <row r="298" spans="2:3" x14ac:dyDescent="0.25">
      <c r="B298" s="3"/>
      <c r="C298" s="3"/>
    </row>
    <row r="299" spans="2:3" x14ac:dyDescent="0.25">
      <c r="B299" s="3"/>
      <c r="C299" s="3"/>
    </row>
    <row r="300" spans="2:3" x14ac:dyDescent="0.25">
      <c r="B300" s="3"/>
      <c r="C300" s="3"/>
    </row>
    <row r="301" spans="2:3" x14ac:dyDescent="0.25">
      <c r="B301" s="3"/>
      <c r="C301" s="3"/>
    </row>
    <row r="302" spans="2:3" x14ac:dyDescent="0.25">
      <c r="B302" s="3"/>
      <c r="C302" s="3"/>
    </row>
    <row r="303" spans="2:3" x14ac:dyDescent="0.25">
      <c r="B303" s="3"/>
      <c r="C303" s="3"/>
    </row>
    <row r="304" spans="2:3" x14ac:dyDescent="0.25">
      <c r="B304" s="3"/>
      <c r="C304" s="3"/>
    </row>
    <row r="305" spans="2:3" x14ac:dyDescent="0.25">
      <c r="B305" s="3"/>
      <c r="C305" s="3"/>
    </row>
    <row r="306" spans="2:3" x14ac:dyDescent="0.25">
      <c r="B306" s="3"/>
      <c r="C306" s="3"/>
    </row>
    <row r="307" spans="2:3" x14ac:dyDescent="0.25">
      <c r="B307" s="3"/>
      <c r="C307" s="3"/>
    </row>
    <row r="308" spans="2:3" x14ac:dyDescent="0.25">
      <c r="B308" s="3"/>
      <c r="C308" s="3"/>
    </row>
    <row r="309" spans="2:3" x14ac:dyDescent="0.25">
      <c r="B309" s="3"/>
      <c r="C309" s="3"/>
    </row>
    <row r="310" spans="2:3" x14ac:dyDescent="0.25">
      <c r="B310" s="3"/>
      <c r="C310" s="3"/>
    </row>
    <row r="311" spans="2:3" x14ac:dyDescent="0.25">
      <c r="B311" s="3"/>
      <c r="C311" s="3"/>
    </row>
    <row r="312" spans="2:3" x14ac:dyDescent="0.25">
      <c r="B312" s="3"/>
      <c r="C312" s="3"/>
    </row>
    <row r="313" spans="2:3" x14ac:dyDescent="0.25">
      <c r="B313" s="3"/>
      <c r="C313" s="3"/>
    </row>
    <row r="314" spans="2:3" x14ac:dyDescent="0.25">
      <c r="B314" s="3"/>
      <c r="C314" s="3"/>
    </row>
    <row r="315" spans="2:3" x14ac:dyDescent="0.25">
      <c r="B315" s="3"/>
      <c r="C315" s="3"/>
    </row>
    <row r="316" spans="2:3" x14ac:dyDescent="0.25">
      <c r="B316" s="3"/>
      <c r="C316" s="3"/>
    </row>
    <row r="317" spans="2:3" x14ac:dyDescent="0.25">
      <c r="B317" s="3"/>
      <c r="C317" s="3"/>
    </row>
    <row r="318" spans="2:3" x14ac:dyDescent="0.25">
      <c r="B318" s="3"/>
      <c r="C318" s="3"/>
    </row>
    <row r="319" spans="2:3" x14ac:dyDescent="0.25">
      <c r="B319" s="3"/>
      <c r="C319" s="3"/>
    </row>
    <row r="320" spans="2:3" x14ac:dyDescent="0.25">
      <c r="B320" s="3"/>
      <c r="C320" s="3"/>
    </row>
    <row r="321" spans="2:3" x14ac:dyDescent="0.25">
      <c r="B321" s="3"/>
      <c r="C321" s="3"/>
    </row>
    <row r="322" spans="2:3" x14ac:dyDescent="0.25">
      <c r="B322" s="3"/>
      <c r="C322" s="3"/>
    </row>
    <row r="323" spans="2:3" x14ac:dyDescent="0.25">
      <c r="B323" s="3"/>
      <c r="C323" s="3"/>
    </row>
    <row r="324" spans="2:3" x14ac:dyDescent="0.25">
      <c r="B324" s="3"/>
      <c r="C324" s="3"/>
    </row>
    <row r="325" spans="2:3" x14ac:dyDescent="0.25">
      <c r="B325" s="3"/>
      <c r="C325" s="3"/>
    </row>
    <row r="326" spans="2:3" x14ac:dyDescent="0.25">
      <c r="B326" s="3"/>
      <c r="C326" s="3"/>
    </row>
    <row r="327" spans="2:3" x14ac:dyDescent="0.25">
      <c r="B327" s="3"/>
      <c r="C327" s="3"/>
    </row>
    <row r="328" spans="2:3" x14ac:dyDescent="0.25">
      <c r="B328" s="3"/>
      <c r="C328" s="3"/>
    </row>
    <row r="329" spans="2:3" x14ac:dyDescent="0.25">
      <c r="B329" s="3"/>
      <c r="C329" s="3"/>
    </row>
    <row r="330" spans="2:3" x14ac:dyDescent="0.25">
      <c r="B330" s="3"/>
      <c r="C330" s="3"/>
    </row>
    <row r="331" spans="2:3" x14ac:dyDescent="0.25">
      <c r="B331" s="3"/>
      <c r="C331" s="3"/>
    </row>
    <row r="332" spans="2:3" x14ac:dyDescent="0.25">
      <c r="B332" s="3"/>
      <c r="C332" s="3"/>
    </row>
    <row r="333" spans="2:3" x14ac:dyDescent="0.25">
      <c r="B333" s="3"/>
      <c r="C333" s="3"/>
    </row>
    <row r="334" spans="2:3" x14ac:dyDescent="0.25">
      <c r="B334" s="3"/>
      <c r="C334" s="3"/>
    </row>
    <row r="335" spans="2:3" x14ac:dyDescent="0.25">
      <c r="B335" s="3"/>
      <c r="C335" s="3"/>
    </row>
    <row r="336" spans="2:3" x14ac:dyDescent="0.25">
      <c r="B336" s="3"/>
      <c r="C336" s="3"/>
    </row>
    <row r="337" spans="2:3" x14ac:dyDescent="0.25">
      <c r="B337" s="3"/>
      <c r="C337" s="3"/>
    </row>
    <row r="338" spans="2:3" x14ac:dyDescent="0.25">
      <c r="B338" s="3"/>
      <c r="C338" s="3"/>
    </row>
    <row r="339" spans="2:3" x14ac:dyDescent="0.25">
      <c r="B339" s="3"/>
      <c r="C339" s="3"/>
    </row>
    <row r="340" spans="2:3" x14ac:dyDescent="0.25">
      <c r="B340" s="3"/>
      <c r="C340" s="3"/>
    </row>
    <row r="341" spans="2:3" x14ac:dyDescent="0.25">
      <c r="B341" s="3"/>
      <c r="C341" s="3"/>
    </row>
    <row r="342" spans="2:3" x14ac:dyDescent="0.25">
      <c r="B342" s="3"/>
      <c r="C342" s="3"/>
    </row>
    <row r="343" spans="2:3" x14ac:dyDescent="0.25">
      <c r="B343" s="3"/>
      <c r="C343" s="3"/>
    </row>
    <row r="344" spans="2:3" x14ac:dyDescent="0.25">
      <c r="B344" s="3"/>
      <c r="C344" s="3"/>
    </row>
    <row r="345" spans="2:3" x14ac:dyDescent="0.25">
      <c r="B345" s="3"/>
      <c r="C345" s="3"/>
    </row>
    <row r="346" spans="2:3" x14ac:dyDescent="0.25">
      <c r="B346" s="3"/>
      <c r="C346" s="3"/>
    </row>
    <row r="347" spans="2:3" x14ac:dyDescent="0.25">
      <c r="B347" s="3"/>
      <c r="C347" s="3"/>
    </row>
    <row r="348" spans="2:3" x14ac:dyDescent="0.25">
      <c r="B348" s="3"/>
      <c r="C348" s="3"/>
    </row>
    <row r="349" spans="2:3" x14ac:dyDescent="0.25">
      <c r="B349" s="3"/>
      <c r="C349" s="3"/>
    </row>
    <row r="350" spans="2:3" x14ac:dyDescent="0.25">
      <c r="B350" s="3"/>
      <c r="C350" s="3"/>
    </row>
    <row r="351" spans="2:3" x14ac:dyDescent="0.25">
      <c r="B351" s="3"/>
      <c r="C351" s="3"/>
    </row>
    <row r="352" spans="2:3" x14ac:dyDescent="0.25">
      <c r="B352" s="3"/>
      <c r="C352" s="3"/>
    </row>
    <row r="353" spans="2:3" x14ac:dyDescent="0.25">
      <c r="B353" s="3"/>
      <c r="C353" s="3"/>
    </row>
    <row r="354" spans="2:3" x14ac:dyDescent="0.25">
      <c r="B354" s="3"/>
      <c r="C354" s="3"/>
    </row>
    <row r="355" spans="2:3" x14ac:dyDescent="0.25">
      <c r="B355" s="3"/>
      <c r="C355" s="3"/>
    </row>
    <row r="356" spans="2:3" x14ac:dyDescent="0.25">
      <c r="B356" s="3"/>
      <c r="C356" s="3"/>
    </row>
    <row r="357" spans="2:3" x14ac:dyDescent="0.25">
      <c r="B357" s="3"/>
      <c r="C357" s="3"/>
    </row>
    <row r="358" spans="2:3" x14ac:dyDescent="0.25">
      <c r="B358" s="3"/>
      <c r="C358" s="3"/>
    </row>
    <row r="359" spans="2:3" x14ac:dyDescent="0.25">
      <c r="B359" s="3"/>
      <c r="C359" s="3"/>
    </row>
    <row r="360" spans="2:3" x14ac:dyDescent="0.25">
      <c r="B360" s="3"/>
      <c r="C360" s="3"/>
    </row>
    <row r="361" spans="2:3" x14ac:dyDescent="0.25">
      <c r="B361" s="3"/>
      <c r="C361" s="3"/>
    </row>
    <row r="362" spans="2:3" x14ac:dyDescent="0.25">
      <c r="B362" s="3"/>
      <c r="C362" s="3"/>
    </row>
    <row r="363" spans="2:3" x14ac:dyDescent="0.25">
      <c r="B363" s="3"/>
      <c r="C363" s="3"/>
    </row>
    <row r="364" spans="2:3" x14ac:dyDescent="0.25">
      <c r="B364" s="3"/>
      <c r="C364" s="3"/>
    </row>
    <row r="365" spans="2:3" x14ac:dyDescent="0.25">
      <c r="B365" s="3"/>
      <c r="C365" s="3"/>
    </row>
    <row r="366" spans="2:3" x14ac:dyDescent="0.25">
      <c r="B366" s="3"/>
      <c r="C366" s="3"/>
    </row>
    <row r="367" spans="2:3" x14ac:dyDescent="0.25">
      <c r="B367" s="3"/>
      <c r="C367" s="3"/>
    </row>
    <row r="368" spans="2:3" x14ac:dyDescent="0.25">
      <c r="B368" s="3"/>
      <c r="C368" s="3"/>
    </row>
    <row r="369" spans="2:3" x14ac:dyDescent="0.25">
      <c r="B369" s="3"/>
      <c r="C369" s="3"/>
    </row>
    <row r="370" spans="2:3" x14ac:dyDescent="0.25">
      <c r="B370" s="3"/>
      <c r="C370" s="3"/>
    </row>
    <row r="371" spans="2:3" x14ac:dyDescent="0.25">
      <c r="B371" s="3"/>
      <c r="C371" s="3"/>
    </row>
    <row r="372" spans="2:3" x14ac:dyDescent="0.25">
      <c r="B372" s="3"/>
      <c r="C372" s="3"/>
    </row>
    <row r="373" spans="2:3" x14ac:dyDescent="0.25">
      <c r="B373" s="3"/>
      <c r="C373" s="3"/>
    </row>
    <row r="374" spans="2:3" x14ac:dyDescent="0.25">
      <c r="B374" s="3"/>
      <c r="C374" s="3"/>
    </row>
    <row r="375" spans="2:3" x14ac:dyDescent="0.25">
      <c r="B375" s="3"/>
      <c r="C375" s="3"/>
    </row>
    <row r="376" spans="2:3" x14ac:dyDescent="0.25">
      <c r="B376" s="3"/>
      <c r="C376" s="3"/>
    </row>
    <row r="377" spans="2:3" x14ac:dyDescent="0.25">
      <c r="B377" s="3"/>
      <c r="C377" s="3"/>
    </row>
    <row r="378" spans="2:3" x14ac:dyDescent="0.25">
      <c r="B378" s="3"/>
      <c r="C378" s="3"/>
    </row>
    <row r="379" spans="2:3" x14ac:dyDescent="0.25">
      <c r="B379" s="3"/>
      <c r="C379" s="3"/>
    </row>
    <row r="380" spans="2:3" x14ac:dyDescent="0.25">
      <c r="B380" s="3"/>
      <c r="C380" s="3"/>
    </row>
    <row r="381" spans="2:3" x14ac:dyDescent="0.25">
      <c r="B381" s="3"/>
      <c r="C381" s="3"/>
    </row>
    <row r="382" spans="2:3" x14ac:dyDescent="0.25">
      <c r="B382" s="3"/>
      <c r="C382" s="3"/>
    </row>
    <row r="383" spans="2:3" x14ac:dyDescent="0.25">
      <c r="B383" s="3"/>
      <c r="C383" s="3"/>
    </row>
    <row r="384" spans="2:3" x14ac:dyDescent="0.25">
      <c r="B384" s="3"/>
      <c r="C384" s="3"/>
    </row>
    <row r="385" spans="2:3" x14ac:dyDescent="0.25">
      <c r="B385" s="3"/>
      <c r="C385" s="3"/>
    </row>
    <row r="386" spans="2:3" x14ac:dyDescent="0.25">
      <c r="B386" s="3"/>
      <c r="C386" s="3"/>
    </row>
    <row r="387" spans="2:3" x14ac:dyDescent="0.25">
      <c r="B387" s="3"/>
      <c r="C387" s="3"/>
    </row>
    <row r="388" spans="2:3" x14ac:dyDescent="0.25">
      <c r="B388" s="3"/>
      <c r="C388" s="3"/>
    </row>
    <row r="389" spans="2:3" x14ac:dyDescent="0.25">
      <c r="B389" s="3"/>
      <c r="C389" s="3"/>
    </row>
    <row r="390" spans="2:3" x14ac:dyDescent="0.25">
      <c r="B390" s="3"/>
      <c r="C390" s="3"/>
    </row>
    <row r="391" spans="2:3" x14ac:dyDescent="0.25">
      <c r="B391" s="3"/>
      <c r="C391" s="3"/>
    </row>
    <row r="392" spans="2:3" x14ac:dyDescent="0.25">
      <c r="B392" s="3"/>
      <c r="C392" s="3"/>
    </row>
    <row r="393" spans="2:3" x14ac:dyDescent="0.25">
      <c r="B393" s="3"/>
      <c r="C393" s="3"/>
    </row>
    <row r="394" spans="2:3" x14ac:dyDescent="0.25">
      <c r="B394" s="3"/>
      <c r="C394" s="3"/>
    </row>
    <row r="395" spans="2:3" x14ac:dyDescent="0.25">
      <c r="B395" s="3"/>
      <c r="C395" s="3"/>
    </row>
    <row r="396" spans="2:3" x14ac:dyDescent="0.25">
      <c r="B396" s="3"/>
      <c r="C396" s="3"/>
    </row>
    <row r="397" spans="2:3" x14ac:dyDescent="0.25">
      <c r="B397" s="3"/>
      <c r="C397" s="3"/>
    </row>
    <row r="398" spans="2:3" x14ac:dyDescent="0.25">
      <c r="B398" s="3"/>
      <c r="C398" s="3"/>
    </row>
    <row r="399" spans="2:3" x14ac:dyDescent="0.25">
      <c r="B399" s="3"/>
      <c r="C399" s="3"/>
    </row>
    <row r="400" spans="2:3" x14ac:dyDescent="0.25">
      <c r="B400" s="3"/>
      <c r="C400" s="3"/>
    </row>
    <row r="401" spans="2:3" x14ac:dyDescent="0.25">
      <c r="B401" s="3"/>
      <c r="C401" s="3"/>
    </row>
    <row r="402" spans="2:3" x14ac:dyDescent="0.25">
      <c r="B402" s="3"/>
      <c r="C402" s="3"/>
    </row>
    <row r="403" spans="2:3" x14ac:dyDescent="0.25">
      <c r="B403" s="3"/>
      <c r="C403" s="3"/>
    </row>
    <row r="404" spans="2:3" x14ac:dyDescent="0.25">
      <c r="B404" s="3"/>
      <c r="C404" s="3"/>
    </row>
    <row r="405" spans="2:3" x14ac:dyDescent="0.25">
      <c r="B405" s="3"/>
      <c r="C405" s="3"/>
    </row>
    <row r="406" spans="2:3" x14ac:dyDescent="0.25">
      <c r="B406" s="3"/>
      <c r="C406" s="3"/>
    </row>
    <row r="407" spans="2:3" x14ac:dyDescent="0.25">
      <c r="B407" s="3"/>
      <c r="C407" s="3"/>
    </row>
    <row r="408" spans="2:3" x14ac:dyDescent="0.25">
      <c r="B408" s="3"/>
      <c r="C408" s="3"/>
    </row>
    <row r="409" spans="2:3" x14ac:dyDescent="0.25">
      <c r="B409" s="3"/>
      <c r="C409" s="3"/>
    </row>
    <row r="410" spans="2:3" x14ac:dyDescent="0.25">
      <c r="B410" s="3"/>
      <c r="C410" s="3"/>
    </row>
    <row r="411" spans="2:3" x14ac:dyDescent="0.25">
      <c r="B411" s="3"/>
      <c r="C411" s="3"/>
    </row>
    <row r="412" spans="2:3" x14ac:dyDescent="0.25">
      <c r="B412" s="3"/>
      <c r="C412" s="3"/>
    </row>
    <row r="413" spans="2:3" x14ac:dyDescent="0.25">
      <c r="B413" s="3"/>
      <c r="C413" s="3"/>
    </row>
    <row r="414" spans="2:3" x14ac:dyDescent="0.25">
      <c r="B414" s="3"/>
      <c r="C414" s="3"/>
    </row>
    <row r="415" spans="2:3" x14ac:dyDescent="0.25">
      <c r="B415" s="3"/>
      <c r="C415" s="3"/>
    </row>
    <row r="416" spans="2:3" x14ac:dyDescent="0.25">
      <c r="B416" s="3"/>
      <c r="C416" s="3"/>
    </row>
    <row r="417" spans="2:3" x14ac:dyDescent="0.25">
      <c r="B417" s="3"/>
      <c r="C417" s="3"/>
    </row>
    <row r="418" spans="2:3" x14ac:dyDescent="0.25">
      <c r="B418" s="3"/>
      <c r="C418" s="3"/>
    </row>
    <row r="419" spans="2:3" x14ac:dyDescent="0.25">
      <c r="B419" s="3"/>
      <c r="C419" s="3"/>
    </row>
    <row r="420" spans="2:3" x14ac:dyDescent="0.25">
      <c r="B420" s="3"/>
      <c r="C420" s="3"/>
    </row>
    <row r="421" spans="2:3" x14ac:dyDescent="0.25">
      <c r="B421" s="3"/>
      <c r="C421" s="3"/>
    </row>
    <row r="422" spans="2:3" x14ac:dyDescent="0.25">
      <c r="B422" s="3"/>
      <c r="C422" s="3"/>
    </row>
    <row r="423" spans="2:3" x14ac:dyDescent="0.25">
      <c r="B423" s="3"/>
      <c r="C423" s="3"/>
    </row>
    <row r="424" spans="2:3" x14ac:dyDescent="0.25">
      <c r="B424" s="3"/>
      <c r="C424" s="3"/>
    </row>
    <row r="425" spans="2:3" x14ac:dyDescent="0.25">
      <c r="B425" s="3"/>
      <c r="C425" s="3"/>
    </row>
    <row r="426" spans="2:3" x14ac:dyDescent="0.25">
      <c r="B426" s="3"/>
      <c r="C426" s="3"/>
    </row>
    <row r="427" spans="2:3" x14ac:dyDescent="0.25">
      <c r="B427" s="3"/>
      <c r="C427" s="3"/>
    </row>
    <row r="428" spans="2:3" x14ac:dyDescent="0.25">
      <c r="B428" s="3"/>
      <c r="C428" s="3"/>
    </row>
    <row r="429" spans="2:3" x14ac:dyDescent="0.25">
      <c r="B429" s="3"/>
      <c r="C429" s="3"/>
    </row>
    <row r="430" spans="2:3" x14ac:dyDescent="0.25">
      <c r="B430" s="3"/>
      <c r="C430" s="3"/>
    </row>
    <row r="431" spans="2:3" x14ac:dyDescent="0.25">
      <c r="B431" s="3"/>
      <c r="C431" s="3"/>
    </row>
    <row r="432" spans="2:3" x14ac:dyDescent="0.25">
      <c r="B432" s="3"/>
      <c r="C432" s="3"/>
    </row>
    <row r="433" spans="2:3" x14ac:dyDescent="0.25">
      <c r="B433" s="3"/>
      <c r="C433" s="3"/>
    </row>
    <row r="434" spans="2:3" x14ac:dyDescent="0.25">
      <c r="B434" s="3"/>
      <c r="C434" s="3"/>
    </row>
    <row r="435" spans="2:3" x14ac:dyDescent="0.25">
      <c r="B435" s="3"/>
      <c r="C435" s="3"/>
    </row>
    <row r="436" spans="2:3" x14ac:dyDescent="0.25">
      <c r="B436" s="3"/>
      <c r="C436" s="3"/>
    </row>
    <row r="437" spans="2:3" x14ac:dyDescent="0.25">
      <c r="B437" s="3"/>
      <c r="C437" s="3"/>
    </row>
    <row r="438" spans="2:3" x14ac:dyDescent="0.25">
      <c r="B438" s="3"/>
      <c r="C438" s="3"/>
    </row>
    <row r="439" spans="2:3" x14ac:dyDescent="0.25">
      <c r="B439" s="3"/>
      <c r="C439" s="3"/>
    </row>
    <row r="440" spans="2:3" x14ac:dyDescent="0.25">
      <c r="B440" s="3"/>
      <c r="C440" s="3"/>
    </row>
    <row r="441" spans="2:3" x14ac:dyDescent="0.25">
      <c r="B441" s="3"/>
      <c r="C441" s="3"/>
    </row>
    <row r="442" spans="2:3" x14ac:dyDescent="0.25">
      <c r="B442" s="3"/>
      <c r="C442" s="3"/>
    </row>
    <row r="443" spans="2:3" x14ac:dyDescent="0.25">
      <c r="B443" s="3"/>
      <c r="C443" s="3"/>
    </row>
    <row r="444" spans="2:3" x14ac:dyDescent="0.25">
      <c r="B444" s="3"/>
      <c r="C444" s="3"/>
    </row>
    <row r="445" spans="2:3" x14ac:dyDescent="0.25">
      <c r="B445" s="3"/>
      <c r="C445" s="3"/>
    </row>
    <row r="446" spans="2:3" x14ac:dyDescent="0.25">
      <c r="B446" s="3"/>
      <c r="C446" s="3"/>
    </row>
    <row r="447" spans="2:3" x14ac:dyDescent="0.25">
      <c r="B447" s="3"/>
      <c r="C447" s="3"/>
    </row>
    <row r="448" spans="2:3" x14ac:dyDescent="0.25">
      <c r="B448" s="3"/>
      <c r="C448" s="3"/>
    </row>
    <row r="449" spans="2:3" x14ac:dyDescent="0.25">
      <c r="B449" s="3"/>
      <c r="C449" s="3"/>
    </row>
    <row r="450" spans="2:3" x14ac:dyDescent="0.25">
      <c r="B450" s="3"/>
      <c r="C450" s="3"/>
    </row>
    <row r="451" spans="2:3" x14ac:dyDescent="0.25">
      <c r="B451" s="3"/>
      <c r="C451" s="3"/>
    </row>
    <row r="452" spans="2:3" x14ac:dyDescent="0.25">
      <c r="B452" s="3"/>
      <c r="C452" s="3"/>
    </row>
    <row r="453" spans="2:3" x14ac:dyDescent="0.25">
      <c r="B453" s="3"/>
      <c r="C453" s="3"/>
    </row>
    <row r="454" spans="2:3" x14ac:dyDescent="0.25">
      <c r="B454" s="3"/>
      <c r="C454" s="3"/>
    </row>
    <row r="455" spans="2:3" x14ac:dyDescent="0.25">
      <c r="B455" s="3"/>
      <c r="C455" s="3"/>
    </row>
    <row r="456" spans="2:3" x14ac:dyDescent="0.25">
      <c r="B456" s="3"/>
      <c r="C456" s="3"/>
    </row>
    <row r="457" spans="2:3" x14ac:dyDescent="0.25">
      <c r="B457" s="3"/>
      <c r="C457" s="3"/>
    </row>
    <row r="458" spans="2:3" x14ac:dyDescent="0.25">
      <c r="B458" s="3"/>
      <c r="C458" s="3"/>
    </row>
    <row r="459" spans="2:3" x14ac:dyDescent="0.25">
      <c r="B459" s="3"/>
      <c r="C459" s="3"/>
    </row>
    <row r="460" spans="2:3" x14ac:dyDescent="0.25">
      <c r="B460" s="3"/>
      <c r="C460" s="3"/>
    </row>
    <row r="461" spans="2:3" x14ac:dyDescent="0.25">
      <c r="B461" s="3"/>
      <c r="C461" s="3"/>
    </row>
    <row r="462" spans="2:3" x14ac:dyDescent="0.25">
      <c r="B462" s="3"/>
      <c r="C462" s="3"/>
    </row>
    <row r="463" spans="2:3" x14ac:dyDescent="0.25">
      <c r="B463" s="3"/>
      <c r="C463" s="3"/>
    </row>
    <row r="464" spans="2:3" x14ac:dyDescent="0.25">
      <c r="B464" s="3"/>
      <c r="C464" s="3"/>
    </row>
    <row r="465" spans="2:3" x14ac:dyDescent="0.25">
      <c r="B465" s="3"/>
      <c r="C465" s="3"/>
    </row>
    <row r="466" spans="2:3" x14ac:dyDescent="0.25">
      <c r="B466" s="3"/>
      <c r="C466" s="3"/>
    </row>
    <row r="467" spans="2:3" x14ac:dyDescent="0.25">
      <c r="B467" s="3"/>
      <c r="C467" s="3"/>
    </row>
    <row r="468" spans="2:3" x14ac:dyDescent="0.25">
      <c r="B468" s="3"/>
      <c r="C468" s="3"/>
    </row>
    <row r="469" spans="2:3" x14ac:dyDescent="0.25">
      <c r="B469" s="3"/>
      <c r="C469" s="3"/>
    </row>
    <row r="470" spans="2:3" x14ac:dyDescent="0.25">
      <c r="B470" s="3"/>
      <c r="C470" s="3"/>
    </row>
    <row r="471" spans="2:3" x14ac:dyDescent="0.25">
      <c r="B471" s="3"/>
      <c r="C471" s="3"/>
    </row>
    <row r="472" spans="2:3" x14ac:dyDescent="0.25">
      <c r="B472" s="3"/>
      <c r="C472" s="3"/>
    </row>
    <row r="473" spans="2:3" x14ac:dyDescent="0.25">
      <c r="B473" s="3"/>
      <c r="C473" s="3"/>
    </row>
    <row r="474" spans="2:3" x14ac:dyDescent="0.25">
      <c r="B474" s="3"/>
      <c r="C474" s="3"/>
    </row>
    <row r="475" spans="2:3" x14ac:dyDescent="0.25">
      <c r="B475" s="3"/>
      <c r="C475" s="3"/>
    </row>
    <row r="476" spans="2:3" x14ac:dyDescent="0.25">
      <c r="B476" s="3"/>
      <c r="C476" s="3"/>
    </row>
    <row r="477" spans="2:3" x14ac:dyDescent="0.25">
      <c r="B477" s="3"/>
      <c r="C477" s="3"/>
    </row>
    <row r="478" spans="2:3" x14ac:dyDescent="0.25">
      <c r="B478" s="3"/>
      <c r="C478" s="3"/>
    </row>
    <row r="479" spans="2:3" x14ac:dyDescent="0.25">
      <c r="B479" s="3"/>
      <c r="C479" s="3"/>
    </row>
    <row r="480" spans="2:3" x14ac:dyDescent="0.25">
      <c r="B480" s="3"/>
      <c r="C480" s="3"/>
    </row>
    <row r="481" spans="2:3" x14ac:dyDescent="0.25">
      <c r="B481" s="3"/>
      <c r="C481" s="3"/>
    </row>
    <row r="482" spans="2:3" x14ac:dyDescent="0.25">
      <c r="B482" s="3"/>
      <c r="C482" s="3"/>
    </row>
    <row r="483" spans="2:3" x14ac:dyDescent="0.25">
      <c r="B483" s="3"/>
      <c r="C483" s="3"/>
    </row>
    <row r="484" spans="2:3" x14ac:dyDescent="0.25">
      <c r="B484" s="3"/>
      <c r="C484" s="3"/>
    </row>
    <row r="485" spans="2:3" x14ac:dyDescent="0.25">
      <c r="B485" s="3"/>
      <c r="C485" s="3"/>
    </row>
    <row r="486" spans="2:3" x14ac:dyDescent="0.25">
      <c r="B486" s="3"/>
      <c r="C486" s="3"/>
    </row>
    <row r="487" spans="2:3" x14ac:dyDescent="0.25">
      <c r="B487" s="3"/>
      <c r="C487" s="3"/>
    </row>
    <row r="488" spans="2:3" x14ac:dyDescent="0.25">
      <c r="B488" s="3"/>
      <c r="C488" s="3"/>
    </row>
    <row r="489" spans="2:3" x14ac:dyDescent="0.25">
      <c r="B489" s="3"/>
      <c r="C489" s="3"/>
    </row>
    <row r="490" spans="2:3" x14ac:dyDescent="0.25">
      <c r="B490" s="3"/>
      <c r="C490" s="3"/>
    </row>
    <row r="491" spans="2:3" x14ac:dyDescent="0.25">
      <c r="B491" s="3"/>
      <c r="C491" s="3"/>
    </row>
    <row r="492" spans="2:3" x14ac:dyDescent="0.25">
      <c r="B492" s="3"/>
      <c r="C492" s="3"/>
    </row>
    <row r="493" spans="2:3" x14ac:dyDescent="0.25">
      <c r="B493" s="3"/>
      <c r="C493" s="3"/>
    </row>
    <row r="494" spans="2:3" x14ac:dyDescent="0.25">
      <c r="B494" s="3"/>
      <c r="C494" s="3"/>
    </row>
    <row r="495" spans="2:3" x14ac:dyDescent="0.25">
      <c r="B495" s="3"/>
      <c r="C495" s="3"/>
    </row>
    <row r="496" spans="2:3" x14ac:dyDescent="0.25">
      <c r="B496" s="3"/>
      <c r="C496" s="3"/>
    </row>
    <row r="497" spans="2:3" x14ac:dyDescent="0.25">
      <c r="B497" s="3"/>
      <c r="C497" s="3"/>
    </row>
    <row r="498" spans="2:3" x14ac:dyDescent="0.25">
      <c r="B498" s="3"/>
      <c r="C498" s="3"/>
    </row>
    <row r="499" spans="2:3" x14ac:dyDescent="0.25">
      <c r="B499" s="3"/>
      <c r="C499" s="3"/>
    </row>
    <row r="500" spans="2:3" x14ac:dyDescent="0.25">
      <c r="B500" s="3"/>
      <c r="C500" s="3"/>
    </row>
    <row r="501" spans="2:3" x14ac:dyDescent="0.25">
      <c r="B501" s="3"/>
      <c r="C501" s="3"/>
    </row>
    <row r="502" spans="2:3" x14ac:dyDescent="0.25">
      <c r="B502" s="3"/>
      <c r="C502" s="3"/>
    </row>
    <row r="503" spans="2:3" x14ac:dyDescent="0.25">
      <c r="B503" s="3"/>
      <c r="C503" s="3"/>
    </row>
    <row r="504" spans="2:3" x14ac:dyDescent="0.25">
      <c r="B504" s="3"/>
      <c r="C504" s="3"/>
    </row>
    <row r="505" spans="2:3" x14ac:dyDescent="0.25">
      <c r="B505" s="3"/>
      <c r="C505" s="3"/>
    </row>
    <row r="506" spans="2:3" x14ac:dyDescent="0.25">
      <c r="B506" s="3"/>
      <c r="C506" s="3"/>
    </row>
    <row r="507" spans="2:3" x14ac:dyDescent="0.25">
      <c r="B507" s="3"/>
      <c r="C507" s="3"/>
    </row>
    <row r="508" spans="2:3" x14ac:dyDescent="0.25">
      <c r="B508" s="3"/>
      <c r="C508" s="3"/>
    </row>
    <row r="509" spans="2:3" x14ac:dyDescent="0.25">
      <c r="B509" s="3"/>
      <c r="C509" s="3"/>
    </row>
    <row r="510" spans="2:3" x14ac:dyDescent="0.25">
      <c r="B510" s="3"/>
      <c r="C510" s="3"/>
    </row>
    <row r="511" spans="2:3" x14ac:dyDescent="0.25">
      <c r="B511" s="3"/>
      <c r="C511" s="3"/>
    </row>
    <row r="512" spans="2:3" x14ac:dyDescent="0.25">
      <c r="B512" s="3"/>
      <c r="C512" s="3"/>
    </row>
    <row r="513" spans="2:3" x14ac:dyDescent="0.25">
      <c r="B513" s="3"/>
      <c r="C513" s="3"/>
    </row>
    <row r="514" spans="2:3" x14ac:dyDescent="0.25">
      <c r="B514" s="3"/>
      <c r="C514" s="3"/>
    </row>
    <row r="515" spans="2:3" x14ac:dyDescent="0.25">
      <c r="B515" s="3"/>
      <c r="C515" s="3"/>
    </row>
    <row r="516" spans="2:3" x14ac:dyDescent="0.25">
      <c r="B516" s="3"/>
      <c r="C516" s="3"/>
    </row>
    <row r="517" spans="2:3" x14ac:dyDescent="0.25">
      <c r="B517" s="3"/>
      <c r="C517" s="3"/>
    </row>
    <row r="518" spans="2:3" x14ac:dyDescent="0.25">
      <c r="B518" s="3"/>
      <c r="C518" s="3"/>
    </row>
    <row r="519" spans="2:3" x14ac:dyDescent="0.25">
      <c r="B519" s="3"/>
      <c r="C519" s="3"/>
    </row>
    <row r="520" spans="2:3" x14ac:dyDescent="0.25">
      <c r="B520" s="3"/>
      <c r="C520" s="3"/>
    </row>
    <row r="521" spans="2:3" x14ac:dyDescent="0.25">
      <c r="B521" s="3"/>
      <c r="C521" s="3"/>
    </row>
    <row r="522" spans="2:3" x14ac:dyDescent="0.25">
      <c r="B522" s="3"/>
      <c r="C522" s="3"/>
    </row>
    <row r="523" spans="2:3" x14ac:dyDescent="0.25">
      <c r="B523" s="3"/>
      <c r="C523" s="3"/>
    </row>
    <row r="524" spans="2:3" x14ac:dyDescent="0.25">
      <c r="B524" s="3"/>
      <c r="C524" s="3"/>
    </row>
    <row r="525" spans="2:3" x14ac:dyDescent="0.25">
      <c r="B525" s="3"/>
      <c r="C525" s="3"/>
    </row>
    <row r="526" spans="2:3" x14ac:dyDescent="0.25">
      <c r="B526" s="3"/>
      <c r="C526" s="3"/>
    </row>
    <row r="527" spans="2:3" x14ac:dyDescent="0.25">
      <c r="B527" s="3"/>
      <c r="C527" s="3"/>
    </row>
    <row r="528" spans="2:3" x14ac:dyDescent="0.25">
      <c r="B528" s="3"/>
      <c r="C528" s="3"/>
    </row>
    <row r="529" spans="2:3" x14ac:dyDescent="0.25">
      <c r="B529" s="3"/>
      <c r="C529" s="3"/>
    </row>
    <row r="530" spans="2:3" x14ac:dyDescent="0.25">
      <c r="B530" s="3"/>
      <c r="C530" s="3"/>
    </row>
    <row r="531" spans="2:3" x14ac:dyDescent="0.25">
      <c r="B531" s="3"/>
      <c r="C531" s="3"/>
    </row>
    <row r="532" spans="2:3" x14ac:dyDescent="0.25">
      <c r="B532" s="3"/>
      <c r="C532" s="3"/>
    </row>
    <row r="533" spans="2:3" x14ac:dyDescent="0.25">
      <c r="B533" s="3"/>
      <c r="C533" s="3"/>
    </row>
    <row r="534" spans="2:3" x14ac:dyDescent="0.25">
      <c r="B534" s="3"/>
      <c r="C534" s="3"/>
    </row>
    <row r="535" spans="2:3" x14ac:dyDescent="0.25">
      <c r="B535" s="3"/>
      <c r="C535" s="3"/>
    </row>
    <row r="536" spans="2:3" x14ac:dyDescent="0.25">
      <c r="B536" s="3"/>
      <c r="C536" s="3"/>
    </row>
    <row r="537" spans="2:3" x14ac:dyDescent="0.25">
      <c r="B537" s="3"/>
      <c r="C537" s="3"/>
    </row>
    <row r="538" spans="2:3" x14ac:dyDescent="0.25">
      <c r="B538" s="3"/>
      <c r="C538" s="3"/>
    </row>
    <row r="539" spans="2:3" x14ac:dyDescent="0.25">
      <c r="B539" s="3"/>
      <c r="C539" s="3"/>
    </row>
    <row r="540" spans="2:3" x14ac:dyDescent="0.25">
      <c r="B540" s="3"/>
      <c r="C540" s="3"/>
    </row>
    <row r="541" spans="2:3" x14ac:dyDescent="0.25">
      <c r="B541" s="3"/>
      <c r="C541" s="3"/>
    </row>
    <row r="542" spans="2:3" x14ac:dyDescent="0.25">
      <c r="B542" s="3"/>
      <c r="C542" s="3"/>
    </row>
    <row r="543" spans="2:3" x14ac:dyDescent="0.25">
      <c r="B543" s="3"/>
      <c r="C543" s="3"/>
    </row>
    <row r="544" spans="2:3" x14ac:dyDescent="0.25">
      <c r="B544" s="3"/>
      <c r="C544" s="3"/>
    </row>
    <row r="545" spans="2:3" x14ac:dyDescent="0.25">
      <c r="B545" s="3"/>
      <c r="C545" s="3"/>
    </row>
    <row r="546" spans="2:3" x14ac:dyDescent="0.25">
      <c r="B546" s="3"/>
      <c r="C546" s="3"/>
    </row>
    <row r="547" spans="2:3" x14ac:dyDescent="0.25">
      <c r="B547" s="3"/>
      <c r="C547" s="3"/>
    </row>
    <row r="548" spans="2:3" x14ac:dyDescent="0.25">
      <c r="B548" s="3"/>
      <c r="C548" s="3"/>
    </row>
    <row r="549" spans="2:3" x14ac:dyDescent="0.25">
      <c r="B549" s="3"/>
      <c r="C549" s="3"/>
    </row>
    <row r="550" spans="2:3" x14ac:dyDescent="0.25">
      <c r="B550" s="3"/>
      <c r="C550" s="3"/>
    </row>
    <row r="551" spans="2:3" x14ac:dyDescent="0.25">
      <c r="B551" s="3"/>
      <c r="C551" s="3"/>
    </row>
    <row r="552" spans="2:3" x14ac:dyDescent="0.25">
      <c r="B552" s="3"/>
      <c r="C552" s="3"/>
    </row>
    <row r="553" spans="2:3" x14ac:dyDescent="0.25">
      <c r="B553" s="3"/>
      <c r="C553" s="3"/>
    </row>
    <row r="554" spans="2:3" x14ac:dyDescent="0.25">
      <c r="B554" s="3"/>
      <c r="C554" s="3"/>
    </row>
    <row r="555" spans="2:3" x14ac:dyDescent="0.25">
      <c r="B555" s="3"/>
      <c r="C555" s="3"/>
    </row>
    <row r="556" spans="2:3" x14ac:dyDescent="0.25">
      <c r="B556" s="3"/>
      <c r="C556" s="3"/>
    </row>
    <row r="557" spans="2:3" x14ac:dyDescent="0.25">
      <c r="B557" s="3"/>
      <c r="C557" s="3"/>
    </row>
    <row r="558" spans="2:3" x14ac:dyDescent="0.25">
      <c r="B558" s="3"/>
      <c r="C558" s="3"/>
    </row>
    <row r="559" spans="2:3" x14ac:dyDescent="0.25">
      <c r="B559" s="3"/>
      <c r="C559" s="3"/>
    </row>
    <row r="560" spans="2:3" x14ac:dyDescent="0.25">
      <c r="B560" s="3"/>
      <c r="C560" s="3"/>
    </row>
    <row r="561" spans="2:3" x14ac:dyDescent="0.25">
      <c r="B561" s="3"/>
      <c r="C561" s="3"/>
    </row>
    <row r="562" spans="2:3" x14ac:dyDescent="0.25">
      <c r="B562" s="3"/>
      <c r="C562" s="3"/>
    </row>
    <row r="563" spans="2:3" x14ac:dyDescent="0.25">
      <c r="B563" s="3"/>
      <c r="C563" s="3"/>
    </row>
    <row r="564" spans="2:3" x14ac:dyDescent="0.25">
      <c r="B564" s="3"/>
      <c r="C564" s="3"/>
    </row>
    <row r="565" spans="2:3" x14ac:dyDescent="0.25">
      <c r="B565" s="3"/>
      <c r="C565" s="3"/>
    </row>
    <row r="566" spans="2:3" x14ac:dyDescent="0.25">
      <c r="B566" s="3"/>
      <c r="C566" s="3"/>
    </row>
    <row r="567" spans="2:3" x14ac:dyDescent="0.25">
      <c r="B567" s="3"/>
      <c r="C567" s="3"/>
    </row>
    <row r="568" spans="2:3" x14ac:dyDescent="0.25">
      <c r="B568" s="3"/>
      <c r="C568" s="3"/>
    </row>
    <row r="569" spans="2:3" x14ac:dyDescent="0.25">
      <c r="B569" s="3"/>
      <c r="C569" s="3"/>
    </row>
    <row r="570" spans="2:3" x14ac:dyDescent="0.25">
      <c r="B570" s="3"/>
      <c r="C570" s="3"/>
    </row>
    <row r="571" spans="2:3" x14ac:dyDescent="0.25">
      <c r="B571" s="3"/>
      <c r="C571" s="3"/>
    </row>
    <row r="572" spans="2:3" x14ac:dyDescent="0.25">
      <c r="B572" s="3"/>
      <c r="C572" s="3"/>
    </row>
    <row r="573" spans="2:3" x14ac:dyDescent="0.25">
      <c r="B573" s="3"/>
      <c r="C573" s="3"/>
    </row>
    <row r="574" spans="2:3" x14ac:dyDescent="0.25">
      <c r="B574" s="3"/>
      <c r="C574" s="3"/>
    </row>
    <row r="575" spans="2:3" x14ac:dyDescent="0.25">
      <c r="B575" s="3"/>
      <c r="C575" s="3"/>
    </row>
    <row r="576" spans="2:3" x14ac:dyDescent="0.25">
      <c r="B576" s="3"/>
      <c r="C576" s="3"/>
    </row>
    <row r="577" spans="2:3" x14ac:dyDescent="0.25">
      <c r="B577" s="3"/>
      <c r="C577" s="3"/>
    </row>
    <row r="578" spans="2:3" x14ac:dyDescent="0.25">
      <c r="B578" s="3"/>
      <c r="C578" s="3"/>
    </row>
    <row r="579" spans="2:3" x14ac:dyDescent="0.25">
      <c r="B579" s="3"/>
      <c r="C579" s="3"/>
    </row>
    <row r="580" spans="2:3" x14ac:dyDescent="0.25">
      <c r="B580" s="3"/>
      <c r="C580" s="3"/>
    </row>
    <row r="581" spans="2:3" x14ac:dyDescent="0.25">
      <c r="B581" s="3"/>
      <c r="C581" s="3"/>
    </row>
    <row r="582" spans="2:3" x14ac:dyDescent="0.25">
      <c r="B582" s="3"/>
      <c r="C582" s="3"/>
    </row>
    <row r="583" spans="2:3" x14ac:dyDescent="0.25">
      <c r="B583" s="3"/>
      <c r="C583" s="3"/>
    </row>
    <row r="584" spans="2:3" x14ac:dyDescent="0.25">
      <c r="B584" s="3"/>
      <c r="C584" s="3"/>
    </row>
    <row r="585" spans="2:3" x14ac:dyDescent="0.25">
      <c r="B585" s="3"/>
      <c r="C585" s="3"/>
    </row>
    <row r="586" spans="2:3" x14ac:dyDescent="0.25">
      <c r="B586" s="3"/>
      <c r="C586" s="3"/>
    </row>
    <row r="587" spans="2:3" x14ac:dyDescent="0.25">
      <c r="B587" s="3"/>
      <c r="C587" s="3"/>
    </row>
    <row r="588" spans="2:3" x14ac:dyDescent="0.25">
      <c r="B588" s="3"/>
      <c r="C588" s="3"/>
    </row>
    <row r="589" spans="2:3" x14ac:dyDescent="0.25">
      <c r="B589" s="3"/>
      <c r="C589" s="3"/>
    </row>
    <row r="590" spans="2:3" x14ac:dyDescent="0.25">
      <c r="B590" s="3"/>
      <c r="C590" s="3"/>
    </row>
    <row r="591" spans="2:3" x14ac:dyDescent="0.25">
      <c r="B591" s="3"/>
      <c r="C591" s="3"/>
    </row>
    <row r="592" spans="2:3" x14ac:dyDescent="0.25">
      <c r="B592" s="3"/>
      <c r="C592" s="3"/>
    </row>
    <row r="593" spans="2:3" x14ac:dyDescent="0.25">
      <c r="B593" s="3"/>
      <c r="C593" s="3"/>
    </row>
    <row r="594" spans="2:3" x14ac:dyDescent="0.25">
      <c r="B594" s="3"/>
      <c r="C594" s="3"/>
    </row>
    <row r="595" spans="2:3" x14ac:dyDescent="0.25">
      <c r="B595" s="3"/>
      <c r="C595" s="3"/>
    </row>
    <row r="596" spans="2:3" x14ac:dyDescent="0.25">
      <c r="B596" s="3"/>
      <c r="C596" s="3"/>
    </row>
    <row r="597" spans="2:3" x14ac:dyDescent="0.25">
      <c r="B597" s="3"/>
      <c r="C597" s="3"/>
    </row>
    <row r="598" spans="2:3" x14ac:dyDescent="0.25">
      <c r="B598" s="3"/>
      <c r="C598" s="3"/>
    </row>
    <row r="599" spans="2:3" x14ac:dyDescent="0.25">
      <c r="B599" s="3"/>
      <c r="C599" s="3"/>
    </row>
    <row r="600" spans="2:3" x14ac:dyDescent="0.25">
      <c r="B600" s="3"/>
      <c r="C600" s="3"/>
    </row>
    <row r="601" spans="2:3" x14ac:dyDescent="0.25">
      <c r="B601" s="3"/>
      <c r="C601" s="3"/>
    </row>
    <row r="602" spans="2:3" x14ac:dyDescent="0.25">
      <c r="B602" s="3"/>
      <c r="C602" s="3"/>
    </row>
    <row r="603" spans="2:3" x14ac:dyDescent="0.25">
      <c r="B603" s="3"/>
      <c r="C603" s="3"/>
    </row>
    <row r="604" spans="2:3" x14ac:dyDescent="0.25">
      <c r="B604" s="3"/>
      <c r="C604" s="3"/>
    </row>
    <row r="605" spans="2:3" x14ac:dyDescent="0.25">
      <c r="B605" s="3"/>
      <c r="C605" s="3"/>
    </row>
    <row r="606" spans="2:3" x14ac:dyDescent="0.25">
      <c r="B606" s="3"/>
      <c r="C606" s="3"/>
    </row>
    <row r="607" spans="2:3" x14ac:dyDescent="0.25">
      <c r="B607" s="3"/>
      <c r="C607" s="3"/>
    </row>
    <row r="608" spans="2:3" x14ac:dyDescent="0.25">
      <c r="B608" s="3"/>
      <c r="C608" s="3"/>
    </row>
    <row r="609" spans="2:3" x14ac:dyDescent="0.25">
      <c r="B609" s="3"/>
      <c r="C609" s="3"/>
    </row>
    <row r="610" spans="2:3" x14ac:dyDescent="0.25">
      <c r="B610" s="3"/>
      <c r="C610" s="3"/>
    </row>
    <row r="611" spans="2:3" x14ac:dyDescent="0.25">
      <c r="B611" s="3"/>
      <c r="C611" s="3"/>
    </row>
    <row r="612" spans="2:3" x14ac:dyDescent="0.25">
      <c r="B612" s="3"/>
      <c r="C612" s="3"/>
    </row>
    <row r="613" spans="2:3" x14ac:dyDescent="0.25">
      <c r="B613" s="3"/>
      <c r="C613" s="3"/>
    </row>
    <row r="614" spans="2:3" x14ac:dyDescent="0.25">
      <c r="B614" s="3"/>
      <c r="C614" s="3"/>
    </row>
    <row r="615" spans="2:3" x14ac:dyDescent="0.25">
      <c r="B615" s="3"/>
      <c r="C615" s="3"/>
    </row>
    <row r="616" spans="2:3" x14ac:dyDescent="0.25">
      <c r="B616" s="3"/>
      <c r="C616" s="3"/>
    </row>
    <row r="617" spans="2:3" x14ac:dyDescent="0.25">
      <c r="B617" s="3"/>
      <c r="C617" s="3"/>
    </row>
    <row r="618" spans="2:3" x14ac:dyDescent="0.25">
      <c r="B618" s="3"/>
      <c r="C618" s="3"/>
    </row>
    <row r="619" spans="2:3" x14ac:dyDescent="0.25">
      <c r="B619" s="3"/>
      <c r="C619" s="3"/>
    </row>
    <row r="620" spans="2:3" x14ac:dyDescent="0.25">
      <c r="B620" s="3"/>
      <c r="C620" s="3"/>
    </row>
    <row r="621" spans="2:3" x14ac:dyDescent="0.25">
      <c r="B621" s="3"/>
      <c r="C621" s="3"/>
    </row>
    <row r="622" spans="2:3" x14ac:dyDescent="0.25">
      <c r="B622" s="3"/>
      <c r="C622" s="3"/>
    </row>
    <row r="623" spans="2:3" x14ac:dyDescent="0.25">
      <c r="B623" s="3"/>
      <c r="C623" s="3"/>
    </row>
    <row r="624" spans="2:3" x14ac:dyDescent="0.25">
      <c r="B624" s="3"/>
      <c r="C624" s="3"/>
    </row>
    <row r="625" spans="2:3" x14ac:dyDescent="0.25">
      <c r="B625" s="3"/>
      <c r="C625" s="3"/>
    </row>
    <row r="626" spans="2:3" x14ac:dyDescent="0.25">
      <c r="B626" s="3"/>
      <c r="C626" s="3"/>
    </row>
    <row r="627" spans="2:3" x14ac:dyDescent="0.25">
      <c r="B627" s="3"/>
      <c r="C627" s="3"/>
    </row>
    <row r="628" spans="2:3" x14ac:dyDescent="0.25">
      <c r="B628" s="3"/>
      <c r="C628" s="3"/>
    </row>
    <row r="629" spans="2:3" x14ac:dyDescent="0.25">
      <c r="B629" s="3"/>
      <c r="C629" s="3"/>
    </row>
    <row r="630" spans="2:3" x14ac:dyDescent="0.25">
      <c r="B630" s="3"/>
      <c r="C630" s="3"/>
    </row>
    <row r="631" spans="2:3" x14ac:dyDescent="0.25">
      <c r="B631" s="3"/>
      <c r="C631" s="3"/>
    </row>
    <row r="632" spans="2:3" x14ac:dyDescent="0.25">
      <c r="B632" s="3"/>
      <c r="C632" s="3"/>
    </row>
    <row r="633" spans="2:3" x14ac:dyDescent="0.25">
      <c r="B633" s="3"/>
      <c r="C633" s="3"/>
    </row>
    <row r="634" spans="2:3" x14ac:dyDescent="0.25">
      <c r="B634" s="3"/>
      <c r="C634" s="3"/>
    </row>
    <row r="635" spans="2:3" x14ac:dyDescent="0.25">
      <c r="B635" s="3"/>
      <c r="C635" s="3"/>
    </row>
    <row r="636" spans="2:3" x14ac:dyDescent="0.25">
      <c r="B636" s="3"/>
      <c r="C636" s="3"/>
    </row>
    <row r="637" spans="2:3" x14ac:dyDescent="0.25">
      <c r="B637" s="3"/>
      <c r="C637" s="3"/>
    </row>
    <row r="638" spans="2:3" x14ac:dyDescent="0.25">
      <c r="B638" s="3"/>
      <c r="C638" s="3"/>
    </row>
    <row r="639" spans="2:3" x14ac:dyDescent="0.25">
      <c r="B639" s="3"/>
      <c r="C639" s="3"/>
    </row>
    <row r="640" spans="2:3" x14ac:dyDescent="0.25">
      <c r="B640" s="3"/>
      <c r="C640" s="3"/>
    </row>
    <row r="641" spans="2:3" x14ac:dyDescent="0.25">
      <c r="B641" s="3"/>
      <c r="C641" s="3"/>
    </row>
    <row r="642" spans="2:3" x14ac:dyDescent="0.25">
      <c r="B642" s="3"/>
      <c r="C642" s="3"/>
    </row>
    <row r="643" spans="2:3" x14ac:dyDescent="0.25">
      <c r="B643" s="3"/>
      <c r="C643" s="3"/>
    </row>
    <row r="644" spans="2:3" x14ac:dyDescent="0.25">
      <c r="B644" s="3"/>
      <c r="C644" s="3"/>
    </row>
    <row r="645" spans="2:3" x14ac:dyDescent="0.25">
      <c r="B645" s="3"/>
      <c r="C645" s="3"/>
    </row>
    <row r="646" spans="2:3" x14ac:dyDescent="0.25">
      <c r="B646" s="3"/>
      <c r="C646" s="3"/>
    </row>
    <row r="647" spans="2:3" x14ac:dyDescent="0.25">
      <c r="B647" s="3"/>
      <c r="C647" s="3"/>
    </row>
    <row r="648" spans="2:3" x14ac:dyDescent="0.25">
      <c r="B648" s="3"/>
      <c r="C648" s="3"/>
    </row>
    <row r="649" spans="2:3" x14ac:dyDescent="0.25">
      <c r="B649" s="3"/>
      <c r="C649" s="3"/>
    </row>
    <row r="650" spans="2:3" x14ac:dyDescent="0.25">
      <c r="B650" s="3"/>
      <c r="C650" s="3"/>
    </row>
    <row r="651" spans="2:3" x14ac:dyDescent="0.25">
      <c r="B651" s="3"/>
      <c r="C651" s="3"/>
    </row>
    <row r="652" spans="2:3" x14ac:dyDescent="0.25">
      <c r="B652" s="3"/>
      <c r="C652" s="3"/>
    </row>
    <row r="653" spans="2:3" x14ac:dyDescent="0.25">
      <c r="B653" s="3"/>
      <c r="C653" s="3"/>
    </row>
    <row r="654" spans="2:3" x14ac:dyDescent="0.25">
      <c r="B654" s="3"/>
      <c r="C654" s="3"/>
    </row>
    <row r="655" spans="2:3" x14ac:dyDescent="0.25">
      <c r="B655" s="3"/>
      <c r="C655" s="3"/>
    </row>
    <row r="656" spans="2:3" x14ac:dyDescent="0.25">
      <c r="B656" s="3"/>
      <c r="C656" s="3"/>
    </row>
    <row r="657" spans="2:3" x14ac:dyDescent="0.25">
      <c r="B657" s="3"/>
      <c r="C657" s="3"/>
    </row>
    <row r="658" spans="2:3" x14ac:dyDescent="0.25">
      <c r="B658" s="3"/>
      <c r="C658" s="3"/>
    </row>
    <row r="659" spans="2:3" x14ac:dyDescent="0.25">
      <c r="B659" s="3"/>
      <c r="C659" s="3"/>
    </row>
    <row r="660" spans="2:3" x14ac:dyDescent="0.25">
      <c r="B660" s="3"/>
      <c r="C660" s="3"/>
    </row>
    <row r="661" spans="2:3" x14ac:dyDescent="0.25">
      <c r="B661" s="3"/>
      <c r="C661" s="3"/>
    </row>
    <row r="662" spans="2:3" x14ac:dyDescent="0.25">
      <c r="B662" s="3"/>
      <c r="C662" s="3"/>
    </row>
    <row r="663" spans="2:3" x14ac:dyDescent="0.25">
      <c r="B663" s="3"/>
      <c r="C663" s="3"/>
    </row>
    <row r="664" spans="2:3" x14ac:dyDescent="0.25">
      <c r="B664" s="3"/>
      <c r="C664" s="3"/>
    </row>
    <row r="665" spans="2:3" x14ac:dyDescent="0.25">
      <c r="B665" s="3"/>
      <c r="C665" s="3"/>
    </row>
    <row r="666" spans="2:3" x14ac:dyDescent="0.25">
      <c r="B666" s="3"/>
      <c r="C666" s="3"/>
    </row>
    <row r="667" spans="2:3" x14ac:dyDescent="0.25">
      <c r="B667" s="3"/>
      <c r="C667" s="3"/>
    </row>
    <row r="668" spans="2:3" x14ac:dyDescent="0.25">
      <c r="B668" s="3"/>
      <c r="C668" s="3"/>
    </row>
    <row r="669" spans="2:3" x14ac:dyDescent="0.25">
      <c r="B669" s="3"/>
      <c r="C669" s="3"/>
    </row>
    <row r="670" spans="2:3" x14ac:dyDescent="0.25">
      <c r="B670" s="3"/>
      <c r="C670" s="3"/>
    </row>
    <row r="671" spans="2:3" x14ac:dyDescent="0.25">
      <c r="B671" s="3"/>
      <c r="C671" s="3"/>
    </row>
    <row r="672" spans="2:3" x14ac:dyDescent="0.25">
      <c r="B672" s="3"/>
      <c r="C672" s="3"/>
    </row>
    <row r="673" spans="2:3" x14ac:dyDescent="0.25">
      <c r="B673" s="3"/>
      <c r="C673" s="3"/>
    </row>
    <row r="674" spans="2:3" x14ac:dyDescent="0.25">
      <c r="B674" s="3"/>
      <c r="C674" s="3"/>
    </row>
    <row r="675" spans="2:3" x14ac:dyDescent="0.25">
      <c r="B675" s="3"/>
      <c r="C675" s="3"/>
    </row>
    <row r="676" spans="2:3" x14ac:dyDescent="0.25">
      <c r="B676" s="3"/>
      <c r="C676" s="3"/>
    </row>
    <row r="677" spans="2:3" x14ac:dyDescent="0.25">
      <c r="B677" s="3"/>
      <c r="C677" s="3"/>
    </row>
    <row r="678" spans="2:3" x14ac:dyDescent="0.25">
      <c r="B678" s="3"/>
      <c r="C678" s="3"/>
    </row>
    <row r="679" spans="2:3" x14ac:dyDescent="0.25">
      <c r="B679" s="3"/>
      <c r="C679" s="3"/>
    </row>
    <row r="680" spans="2:3" x14ac:dyDescent="0.25">
      <c r="B680" s="3"/>
      <c r="C680" s="3"/>
    </row>
    <row r="681" spans="2:3" x14ac:dyDescent="0.25">
      <c r="B681" s="3"/>
      <c r="C681" s="3"/>
    </row>
    <row r="682" spans="2:3" x14ac:dyDescent="0.25">
      <c r="B682" s="3"/>
      <c r="C682" s="3"/>
    </row>
    <row r="683" spans="2:3" x14ac:dyDescent="0.25">
      <c r="B683" s="3"/>
      <c r="C683" s="3"/>
    </row>
    <row r="684" spans="2:3" x14ac:dyDescent="0.25">
      <c r="B684" s="3"/>
      <c r="C684" s="3"/>
    </row>
    <row r="685" spans="2:3" x14ac:dyDescent="0.25">
      <c r="B685" s="3"/>
      <c r="C685" s="3"/>
    </row>
    <row r="686" spans="2:3" x14ac:dyDescent="0.25">
      <c r="B686" s="3"/>
      <c r="C686" s="3"/>
    </row>
    <row r="687" spans="2:3" x14ac:dyDescent="0.25">
      <c r="B687" s="3"/>
      <c r="C687" s="3"/>
    </row>
    <row r="688" spans="2:3" x14ac:dyDescent="0.25">
      <c r="B688" s="3"/>
      <c r="C688" s="3"/>
    </row>
    <row r="689" spans="2:3" x14ac:dyDescent="0.25">
      <c r="B689" s="3"/>
      <c r="C689" s="3"/>
    </row>
    <row r="690" spans="2:3" x14ac:dyDescent="0.25">
      <c r="B690" s="3"/>
      <c r="C690" s="3"/>
    </row>
    <row r="691" spans="2:3" x14ac:dyDescent="0.25">
      <c r="B691" s="3"/>
      <c r="C691" s="3"/>
    </row>
    <row r="692" spans="2:3" x14ac:dyDescent="0.25">
      <c r="B692" s="3"/>
      <c r="C692" s="3"/>
    </row>
    <row r="693" spans="2:3" x14ac:dyDescent="0.25">
      <c r="B693" s="3"/>
      <c r="C693" s="3"/>
    </row>
    <row r="694" spans="2:3" x14ac:dyDescent="0.25">
      <c r="B694" s="3"/>
      <c r="C694" s="3"/>
    </row>
    <row r="695" spans="2:3" x14ac:dyDescent="0.25">
      <c r="B695" s="3"/>
      <c r="C695" s="3"/>
    </row>
    <row r="696" spans="2:3" x14ac:dyDescent="0.25">
      <c r="B696" s="3"/>
      <c r="C696" s="3"/>
    </row>
    <row r="697" spans="2:3" x14ac:dyDescent="0.25">
      <c r="B697" s="3"/>
      <c r="C697" s="3"/>
    </row>
    <row r="698" spans="2:3" x14ac:dyDescent="0.25">
      <c r="B698" s="3"/>
      <c r="C698" s="3"/>
    </row>
    <row r="699" spans="2:3" x14ac:dyDescent="0.25">
      <c r="B699" s="3"/>
      <c r="C699" s="3"/>
    </row>
    <row r="700" spans="2:3" x14ac:dyDescent="0.25">
      <c r="B700" s="3"/>
      <c r="C700" s="3"/>
    </row>
    <row r="701" spans="2:3" x14ac:dyDescent="0.25">
      <c r="B701" s="3"/>
      <c r="C701" s="3"/>
    </row>
    <row r="702" spans="2:3" x14ac:dyDescent="0.25">
      <c r="B702" s="3"/>
      <c r="C702" s="3"/>
    </row>
    <row r="703" spans="2:3" x14ac:dyDescent="0.25">
      <c r="B703" s="3"/>
      <c r="C703" s="3"/>
    </row>
    <row r="704" spans="2:3" x14ac:dyDescent="0.25">
      <c r="B704" s="3"/>
      <c r="C704" s="3"/>
    </row>
    <row r="705" spans="2:3" x14ac:dyDescent="0.25">
      <c r="B705" s="3"/>
      <c r="C705" s="3"/>
    </row>
    <row r="706" spans="2:3" x14ac:dyDescent="0.25">
      <c r="B706" s="3"/>
      <c r="C706" s="3"/>
    </row>
    <row r="707" spans="2:3" x14ac:dyDescent="0.25">
      <c r="B707" s="3"/>
      <c r="C707" s="3"/>
    </row>
    <row r="708" spans="2:3" x14ac:dyDescent="0.25">
      <c r="B708" s="3"/>
      <c r="C708" s="3"/>
    </row>
    <row r="709" spans="2:3" x14ac:dyDescent="0.25">
      <c r="B709" s="3"/>
      <c r="C709" s="3"/>
    </row>
    <row r="710" spans="2:3" x14ac:dyDescent="0.25">
      <c r="B710" s="3"/>
      <c r="C710" s="3"/>
    </row>
    <row r="711" spans="2:3" x14ac:dyDescent="0.25">
      <c r="B711" s="3"/>
      <c r="C711" s="3"/>
    </row>
    <row r="712" spans="2:3" x14ac:dyDescent="0.25">
      <c r="B712" s="3"/>
      <c r="C712" s="3"/>
    </row>
    <row r="713" spans="2:3" x14ac:dyDescent="0.25">
      <c r="B713" s="3"/>
      <c r="C713" s="3"/>
    </row>
    <row r="714" spans="2:3" x14ac:dyDescent="0.25">
      <c r="B714" s="3"/>
      <c r="C714" s="3"/>
    </row>
    <row r="715" spans="2:3" x14ac:dyDescent="0.25">
      <c r="B715" s="3"/>
      <c r="C715" s="3"/>
    </row>
    <row r="716" spans="2:3" x14ac:dyDescent="0.25">
      <c r="B716" s="3"/>
      <c r="C716" s="3"/>
    </row>
    <row r="717" spans="2:3" x14ac:dyDescent="0.25">
      <c r="B717" s="3"/>
      <c r="C717" s="3"/>
    </row>
    <row r="718" spans="2:3" x14ac:dyDescent="0.25">
      <c r="B718" s="3"/>
      <c r="C718" s="3"/>
    </row>
    <row r="719" spans="2:3" x14ac:dyDescent="0.25">
      <c r="B719" s="3"/>
      <c r="C719" s="3"/>
    </row>
    <row r="720" spans="2:3" x14ac:dyDescent="0.25">
      <c r="B720" s="3"/>
      <c r="C720" s="3"/>
    </row>
    <row r="721" spans="2:3" x14ac:dyDescent="0.25">
      <c r="B721" s="3"/>
      <c r="C721" s="3"/>
    </row>
    <row r="722" spans="2:3" x14ac:dyDescent="0.25">
      <c r="B722" s="3"/>
      <c r="C722" s="3"/>
    </row>
    <row r="723" spans="2:3" x14ac:dyDescent="0.25">
      <c r="B723" s="3"/>
      <c r="C723" s="3"/>
    </row>
    <row r="724" spans="2:3" x14ac:dyDescent="0.25">
      <c r="B724" s="3"/>
      <c r="C724" s="3"/>
    </row>
    <row r="725" spans="2:3" x14ac:dyDescent="0.25">
      <c r="B725" s="3"/>
      <c r="C725" s="3"/>
    </row>
    <row r="726" spans="2:3" x14ac:dyDescent="0.25">
      <c r="B726" s="3"/>
      <c r="C726" s="3"/>
    </row>
    <row r="727" spans="2:3" x14ac:dyDescent="0.25">
      <c r="B727" s="3"/>
      <c r="C727" s="3"/>
    </row>
    <row r="728" spans="2:3" x14ac:dyDescent="0.25">
      <c r="B728" s="3"/>
      <c r="C728" s="3"/>
    </row>
    <row r="729" spans="2:3" x14ac:dyDescent="0.25">
      <c r="B729" s="3"/>
      <c r="C729" s="3"/>
    </row>
    <row r="730" spans="2:3" x14ac:dyDescent="0.25">
      <c r="B730" s="3"/>
      <c r="C730" s="3"/>
    </row>
    <row r="731" spans="2:3" x14ac:dyDescent="0.25">
      <c r="B731" s="3"/>
      <c r="C731" s="3"/>
    </row>
    <row r="732" spans="2:3" x14ac:dyDescent="0.25">
      <c r="B732" s="3"/>
      <c r="C732" s="3"/>
    </row>
    <row r="733" spans="2:3" x14ac:dyDescent="0.25">
      <c r="B733" s="3"/>
      <c r="C733" s="3"/>
    </row>
    <row r="734" spans="2:3" x14ac:dyDescent="0.25">
      <c r="B734" s="3"/>
      <c r="C734" s="3"/>
    </row>
    <row r="735" spans="2:3" x14ac:dyDescent="0.25">
      <c r="B735" s="3"/>
      <c r="C735" s="3"/>
    </row>
    <row r="736" spans="2:3" x14ac:dyDescent="0.25">
      <c r="B736" s="3"/>
      <c r="C736" s="3"/>
    </row>
    <row r="737" spans="2:3" x14ac:dyDescent="0.25">
      <c r="B737" s="3"/>
      <c r="C737" s="3"/>
    </row>
    <row r="738" spans="2:3" x14ac:dyDescent="0.25">
      <c r="B738" s="3"/>
      <c r="C738" s="3"/>
    </row>
    <row r="739" spans="2:3" x14ac:dyDescent="0.25">
      <c r="B739" s="3"/>
      <c r="C739" s="3"/>
    </row>
    <row r="740" spans="2:3" x14ac:dyDescent="0.25">
      <c r="B740" s="3"/>
      <c r="C740" s="3"/>
    </row>
    <row r="741" spans="2:3" x14ac:dyDescent="0.25">
      <c r="B741" s="3"/>
      <c r="C741" s="3"/>
    </row>
    <row r="742" spans="2:3" x14ac:dyDescent="0.25">
      <c r="B742" s="3"/>
      <c r="C742" s="3"/>
    </row>
    <row r="743" spans="2:3" x14ac:dyDescent="0.25">
      <c r="B743" s="3"/>
      <c r="C743" s="3"/>
    </row>
    <row r="744" spans="2:3" x14ac:dyDescent="0.25">
      <c r="B744" s="3"/>
      <c r="C744" s="3"/>
    </row>
    <row r="745" spans="2:3" x14ac:dyDescent="0.25">
      <c r="B745" s="3"/>
      <c r="C745" s="3"/>
    </row>
    <row r="746" spans="2:3" x14ac:dyDescent="0.25">
      <c r="B746" s="3"/>
      <c r="C746" s="3"/>
    </row>
    <row r="747" spans="2:3" x14ac:dyDescent="0.25">
      <c r="B747" s="3"/>
      <c r="C747" s="3"/>
    </row>
    <row r="748" spans="2:3" x14ac:dyDescent="0.25">
      <c r="B748" s="3"/>
      <c r="C748" s="3"/>
    </row>
    <row r="749" spans="2:3" x14ac:dyDescent="0.25">
      <c r="B749" s="3"/>
      <c r="C749" s="3"/>
    </row>
    <row r="750" spans="2:3" x14ac:dyDescent="0.25">
      <c r="B750" s="3"/>
      <c r="C750" s="3"/>
    </row>
    <row r="751" spans="2:3" x14ac:dyDescent="0.25">
      <c r="B751" s="3"/>
      <c r="C751" s="3"/>
    </row>
    <row r="752" spans="2:3" x14ac:dyDescent="0.25">
      <c r="B752" s="3"/>
      <c r="C752" s="3"/>
    </row>
    <row r="753" spans="2:3" x14ac:dyDescent="0.25">
      <c r="B753" s="3"/>
      <c r="C753" s="3"/>
    </row>
    <row r="754" spans="2:3" x14ac:dyDescent="0.25">
      <c r="B754" s="3"/>
      <c r="C754" s="3"/>
    </row>
    <row r="755" spans="2:3" x14ac:dyDescent="0.25">
      <c r="B755" s="3"/>
      <c r="C755" s="3"/>
    </row>
    <row r="756" spans="2:3" x14ac:dyDescent="0.25">
      <c r="B756" s="3"/>
      <c r="C756" s="3"/>
    </row>
    <row r="757" spans="2:3" x14ac:dyDescent="0.25">
      <c r="B757" s="3"/>
      <c r="C757" s="3"/>
    </row>
    <row r="758" spans="2:3" x14ac:dyDescent="0.25">
      <c r="B758" s="3"/>
      <c r="C758" s="3"/>
    </row>
    <row r="759" spans="2:3" x14ac:dyDescent="0.25">
      <c r="B759" s="3"/>
      <c r="C759" s="3"/>
    </row>
    <row r="760" spans="2:3" x14ac:dyDescent="0.25">
      <c r="B760" s="3"/>
      <c r="C760" s="3"/>
    </row>
    <row r="761" spans="2:3" x14ac:dyDescent="0.25">
      <c r="B761" s="3"/>
      <c r="C761" s="3"/>
    </row>
    <row r="762" spans="2:3" x14ac:dyDescent="0.25">
      <c r="B762" s="3"/>
      <c r="C762" s="3"/>
    </row>
    <row r="763" spans="2:3" x14ac:dyDescent="0.25">
      <c r="B763" s="3"/>
      <c r="C763" s="3"/>
    </row>
    <row r="764" spans="2:3" x14ac:dyDescent="0.25">
      <c r="B764" s="3"/>
      <c r="C764" s="3"/>
    </row>
    <row r="765" spans="2:3" x14ac:dyDescent="0.25">
      <c r="B765" s="3"/>
      <c r="C765" s="3"/>
    </row>
    <row r="766" spans="2:3" x14ac:dyDescent="0.25">
      <c r="B766" s="3"/>
      <c r="C766" s="3"/>
    </row>
    <row r="767" spans="2:3" x14ac:dyDescent="0.25">
      <c r="B767" s="3"/>
      <c r="C767" s="3"/>
    </row>
    <row r="768" spans="2:3" x14ac:dyDescent="0.25">
      <c r="B768" s="3"/>
      <c r="C768" s="3"/>
    </row>
    <row r="769" spans="2:3" x14ac:dyDescent="0.25">
      <c r="B769" s="3"/>
      <c r="C769" s="3"/>
    </row>
    <row r="770" spans="2:3" x14ac:dyDescent="0.25">
      <c r="B770" s="3"/>
      <c r="C770" s="3"/>
    </row>
    <row r="771" spans="2:3" x14ac:dyDescent="0.25">
      <c r="B771" s="3"/>
      <c r="C771" s="3"/>
    </row>
    <row r="772" spans="2:3" x14ac:dyDescent="0.25">
      <c r="B772" s="3"/>
      <c r="C772" s="3"/>
    </row>
    <row r="773" spans="2:3" x14ac:dyDescent="0.25">
      <c r="B773" s="3"/>
      <c r="C773" s="3"/>
    </row>
    <row r="774" spans="2:3" x14ac:dyDescent="0.25">
      <c r="B774" s="3"/>
      <c r="C774" s="3"/>
    </row>
    <row r="775" spans="2:3" x14ac:dyDescent="0.25">
      <c r="B775" s="3"/>
      <c r="C775" s="3"/>
    </row>
    <row r="776" spans="2:3" x14ac:dyDescent="0.25">
      <c r="B776" s="3"/>
      <c r="C776" s="3"/>
    </row>
    <row r="777" spans="2:3" x14ac:dyDescent="0.25">
      <c r="B777" s="3"/>
      <c r="C777" s="3"/>
    </row>
    <row r="778" spans="2:3" x14ac:dyDescent="0.25">
      <c r="B778" s="3"/>
      <c r="C778" s="3"/>
    </row>
    <row r="779" spans="2:3" x14ac:dyDescent="0.25">
      <c r="B779" s="3"/>
      <c r="C779" s="3"/>
    </row>
    <row r="780" spans="2:3" x14ac:dyDescent="0.25">
      <c r="B780" s="3"/>
      <c r="C780" s="3"/>
    </row>
    <row r="781" spans="2:3" x14ac:dyDescent="0.25">
      <c r="B781" s="3"/>
      <c r="C781" s="3"/>
    </row>
    <row r="782" spans="2:3" x14ac:dyDescent="0.25">
      <c r="B782" s="3"/>
      <c r="C782" s="3"/>
    </row>
    <row r="783" spans="2:3" x14ac:dyDescent="0.25">
      <c r="B783" s="3"/>
      <c r="C783" s="3"/>
    </row>
    <row r="784" spans="2:3" x14ac:dyDescent="0.25">
      <c r="B784" s="3"/>
      <c r="C784" s="3"/>
    </row>
    <row r="785" spans="2:3" x14ac:dyDescent="0.25">
      <c r="B785" s="3"/>
      <c r="C785" s="3"/>
    </row>
    <row r="786" spans="2:3" x14ac:dyDescent="0.25">
      <c r="B786" s="3"/>
      <c r="C786" s="3"/>
    </row>
    <row r="787" spans="2:3" x14ac:dyDescent="0.25">
      <c r="B787" s="3"/>
      <c r="C787" s="3"/>
    </row>
    <row r="788" spans="2:3" x14ac:dyDescent="0.25">
      <c r="B788" s="3"/>
      <c r="C788" s="3"/>
    </row>
    <row r="789" spans="2:3" x14ac:dyDescent="0.25">
      <c r="B789" s="3"/>
      <c r="C789" s="3"/>
    </row>
    <row r="790" spans="2:3" x14ac:dyDescent="0.25">
      <c r="B790" s="3"/>
      <c r="C790" s="3"/>
    </row>
    <row r="791" spans="2:3" x14ac:dyDescent="0.25">
      <c r="B791" s="3"/>
      <c r="C791" s="3"/>
    </row>
    <row r="792" spans="2:3" x14ac:dyDescent="0.25">
      <c r="B792" s="3"/>
      <c r="C792" s="3"/>
    </row>
    <row r="793" spans="2:3" x14ac:dyDescent="0.25">
      <c r="B793" s="3"/>
      <c r="C793" s="3"/>
    </row>
    <row r="794" spans="2:3" x14ac:dyDescent="0.25">
      <c r="B794" s="3"/>
      <c r="C794" s="3"/>
    </row>
    <row r="795" spans="2:3" x14ac:dyDescent="0.25">
      <c r="B795" s="3"/>
      <c r="C795" s="3"/>
    </row>
    <row r="796" spans="2:3" x14ac:dyDescent="0.25">
      <c r="B796" s="3"/>
      <c r="C796" s="3"/>
    </row>
    <row r="797" spans="2:3" x14ac:dyDescent="0.25">
      <c r="B797" s="3"/>
      <c r="C797" s="3"/>
    </row>
    <row r="798" spans="2:3" x14ac:dyDescent="0.25">
      <c r="B798" s="3"/>
      <c r="C798" s="3"/>
    </row>
    <row r="799" spans="2:3" x14ac:dyDescent="0.25">
      <c r="B799" s="3"/>
      <c r="C799" s="3"/>
    </row>
    <row r="800" spans="2:3" x14ac:dyDescent="0.25">
      <c r="B800" s="3"/>
      <c r="C800" s="3"/>
    </row>
    <row r="801" spans="2:3" x14ac:dyDescent="0.25">
      <c r="B801" s="3"/>
      <c r="C801" s="3"/>
    </row>
    <row r="802" spans="2:3" x14ac:dyDescent="0.25">
      <c r="B802" s="3"/>
      <c r="C802" s="3"/>
    </row>
    <row r="803" spans="2:3" x14ac:dyDescent="0.25">
      <c r="B803" s="3"/>
      <c r="C803" s="3"/>
    </row>
    <row r="804" spans="2:3" x14ac:dyDescent="0.25">
      <c r="B804" s="3"/>
      <c r="C804" s="3"/>
    </row>
    <row r="805" spans="2:3" x14ac:dyDescent="0.25">
      <c r="B805" s="3"/>
      <c r="C805" s="3"/>
    </row>
    <row r="806" spans="2:3" x14ac:dyDescent="0.25">
      <c r="B806" s="3"/>
      <c r="C806" s="3"/>
    </row>
    <row r="807" spans="2:3" x14ac:dyDescent="0.25">
      <c r="B807" s="3"/>
      <c r="C807" s="3"/>
    </row>
    <row r="808" spans="2:3" x14ac:dyDescent="0.25">
      <c r="B808" s="3"/>
      <c r="C808" s="3"/>
    </row>
    <row r="809" spans="2:3" x14ac:dyDescent="0.25">
      <c r="B809" s="3"/>
      <c r="C809" s="3"/>
    </row>
    <row r="810" spans="2:3" x14ac:dyDescent="0.25">
      <c r="B810" s="3"/>
      <c r="C810" s="3"/>
    </row>
    <row r="811" spans="2:3" x14ac:dyDescent="0.25">
      <c r="B811" s="3"/>
      <c r="C811" s="3"/>
    </row>
    <row r="812" spans="2:3" x14ac:dyDescent="0.25">
      <c r="B812" s="3"/>
      <c r="C812" s="3"/>
    </row>
    <row r="813" spans="2:3" x14ac:dyDescent="0.25">
      <c r="B813" s="3"/>
      <c r="C813" s="3"/>
    </row>
    <row r="814" spans="2:3" x14ac:dyDescent="0.25">
      <c r="B814" s="3"/>
      <c r="C814" s="3"/>
    </row>
    <row r="815" spans="2:3" x14ac:dyDescent="0.25">
      <c r="B815" s="3"/>
      <c r="C815" s="3"/>
    </row>
    <row r="816" spans="2:3" x14ac:dyDescent="0.25">
      <c r="B816" s="3"/>
      <c r="C816" s="3"/>
    </row>
    <row r="817" spans="2:3" x14ac:dyDescent="0.25">
      <c r="B817" s="3"/>
      <c r="C817" s="3"/>
    </row>
    <row r="818" spans="2:3" x14ac:dyDescent="0.25">
      <c r="B818" s="3"/>
      <c r="C818" s="3"/>
    </row>
    <row r="819" spans="2:3" x14ac:dyDescent="0.25">
      <c r="B819" s="3"/>
      <c r="C819" s="3"/>
    </row>
    <row r="820" spans="2:3" x14ac:dyDescent="0.25">
      <c r="B820" s="3"/>
      <c r="C820" s="3"/>
    </row>
    <row r="821" spans="2:3" x14ac:dyDescent="0.25">
      <c r="B821" s="3"/>
      <c r="C821" s="3"/>
    </row>
    <row r="822" spans="2:3" x14ac:dyDescent="0.25">
      <c r="B822" s="3"/>
      <c r="C822" s="3"/>
    </row>
    <row r="823" spans="2:3" x14ac:dyDescent="0.25">
      <c r="B823" s="3"/>
      <c r="C823" s="3"/>
    </row>
    <row r="824" spans="2:3" x14ac:dyDescent="0.25">
      <c r="B824" s="3"/>
      <c r="C824" s="3"/>
    </row>
    <row r="825" spans="2:3" x14ac:dyDescent="0.25">
      <c r="B825" s="3"/>
      <c r="C825" s="3"/>
    </row>
    <row r="826" spans="2:3" x14ac:dyDescent="0.25">
      <c r="B826" s="3"/>
      <c r="C826" s="3"/>
    </row>
    <row r="827" spans="2:3" x14ac:dyDescent="0.25">
      <c r="B827" s="3"/>
      <c r="C827" s="3"/>
    </row>
    <row r="828" spans="2:3" x14ac:dyDescent="0.25">
      <c r="B828" s="3"/>
      <c r="C828" s="3"/>
    </row>
    <row r="829" spans="2:3" x14ac:dyDescent="0.25">
      <c r="B829" s="3"/>
      <c r="C829" s="3"/>
    </row>
    <row r="830" spans="2:3" x14ac:dyDescent="0.25">
      <c r="B830" s="3"/>
      <c r="C830" s="3"/>
    </row>
    <row r="831" spans="2:3" x14ac:dyDescent="0.25">
      <c r="B831" s="3"/>
      <c r="C831" s="3"/>
    </row>
    <row r="832" spans="2:3" x14ac:dyDescent="0.25">
      <c r="B832" s="3"/>
      <c r="C832" s="3"/>
    </row>
    <row r="833" spans="2:3" x14ac:dyDescent="0.25">
      <c r="B833" s="3"/>
      <c r="C833" s="3"/>
    </row>
    <row r="834" spans="2:3" x14ac:dyDescent="0.25">
      <c r="B834" s="3"/>
      <c r="C834" s="3"/>
    </row>
    <row r="835" spans="2:3" x14ac:dyDescent="0.25">
      <c r="B835" s="3"/>
      <c r="C835" s="3"/>
    </row>
    <row r="836" spans="2:3" x14ac:dyDescent="0.25">
      <c r="B836" s="3"/>
      <c r="C836" s="3"/>
    </row>
    <row r="837" spans="2:3" x14ac:dyDescent="0.25">
      <c r="B837" s="3"/>
      <c r="C837" s="3"/>
    </row>
    <row r="838" spans="2:3" x14ac:dyDescent="0.25">
      <c r="B838" s="3"/>
      <c r="C838" s="3"/>
    </row>
    <row r="839" spans="2:3" x14ac:dyDescent="0.25">
      <c r="B839" s="3"/>
      <c r="C839" s="3"/>
    </row>
    <row r="840" spans="2:3" x14ac:dyDescent="0.25">
      <c r="B840" s="3"/>
      <c r="C840" s="3"/>
    </row>
    <row r="841" spans="2:3" x14ac:dyDescent="0.25">
      <c r="B841" s="3"/>
      <c r="C841" s="3"/>
    </row>
    <row r="842" spans="2:3" x14ac:dyDescent="0.25">
      <c r="B842" s="3"/>
      <c r="C842" s="3"/>
    </row>
    <row r="843" spans="2:3" x14ac:dyDescent="0.25">
      <c r="B843" s="3"/>
      <c r="C843" s="3"/>
    </row>
    <row r="844" spans="2:3" x14ac:dyDescent="0.25">
      <c r="B844" s="3"/>
      <c r="C844" s="3"/>
    </row>
    <row r="845" spans="2:3" x14ac:dyDescent="0.25">
      <c r="B845" s="3"/>
      <c r="C845" s="3"/>
    </row>
    <row r="846" spans="2:3" x14ac:dyDescent="0.25">
      <c r="B846" s="3"/>
      <c r="C846" s="3"/>
    </row>
    <row r="847" spans="2:3" x14ac:dyDescent="0.25">
      <c r="B847" s="3"/>
      <c r="C847" s="3"/>
    </row>
    <row r="848" spans="2:3" x14ac:dyDescent="0.25">
      <c r="B848" s="3"/>
      <c r="C848" s="3"/>
    </row>
    <row r="849" spans="2:3" x14ac:dyDescent="0.25">
      <c r="B849" s="3"/>
      <c r="C849" s="3"/>
    </row>
    <row r="850" spans="2:3" x14ac:dyDescent="0.25">
      <c r="B850" s="3"/>
      <c r="C850" s="3"/>
    </row>
    <row r="851" spans="2:3" x14ac:dyDescent="0.25">
      <c r="B851" s="3"/>
      <c r="C851" s="3"/>
    </row>
    <row r="852" spans="2:3" x14ac:dyDescent="0.25">
      <c r="B852" s="3"/>
      <c r="C852" s="3"/>
    </row>
    <row r="853" spans="2:3" x14ac:dyDescent="0.25">
      <c r="B853" s="3"/>
      <c r="C853" s="3"/>
    </row>
    <row r="854" spans="2:3" x14ac:dyDescent="0.25">
      <c r="B854" s="3"/>
      <c r="C854" s="3"/>
    </row>
    <row r="855" spans="2:3" x14ac:dyDescent="0.25">
      <c r="B855" s="3"/>
      <c r="C855" s="3"/>
    </row>
    <row r="856" spans="2:3" x14ac:dyDescent="0.25">
      <c r="B856" s="3"/>
      <c r="C856" s="3"/>
    </row>
    <row r="857" spans="2:3" x14ac:dyDescent="0.25">
      <c r="B857" s="3"/>
      <c r="C857" s="3"/>
    </row>
    <row r="858" spans="2:3" x14ac:dyDescent="0.25">
      <c r="B858" s="3"/>
      <c r="C858" s="3"/>
    </row>
    <row r="859" spans="2:3" x14ac:dyDescent="0.25">
      <c r="B859" s="3"/>
      <c r="C859" s="3"/>
    </row>
    <row r="860" spans="2:3" x14ac:dyDescent="0.25">
      <c r="B860" s="3"/>
      <c r="C860" s="3"/>
    </row>
    <row r="861" spans="2:3" x14ac:dyDescent="0.25">
      <c r="B861" s="3"/>
      <c r="C861" s="3"/>
    </row>
    <row r="862" spans="2:3" x14ac:dyDescent="0.25">
      <c r="B862" s="3"/>
      <c r="C862" s="3"/>
    </row>
    <row r="863" spans="2:3" x14ac:dyDescent="0.25">
      <c r="B863" s="3"/>
      <c r="C863" s="3"/>
    </row>
    <row r="864" spans="2:3" x14ac:dyDescent="0.25">
      <c r="B864" s="3"/>
      <c r="C864" s="3"/>
    </row>
    <row r="865" spans="2:3" x14ac:dyDescent="0.25">
      <c r="B865" s="3"/>
      <c r="C865" s="3"/>
    </row>
    <row r="866" spans="2:3" x14ac:dyDescent="0.25">
      <c r="B866" s="3"/>
      <c r="C866" s="3"/>
    </row>
    <row r="867" spans="2:3" x14ac:dyDescent="0.25">
      <c r="B867" s="3"/>
      <c r="C867" s="3"/>
    </row>
    <row r="868" spans="2:3" x14ac:dyDescent="0.25">
      <c r="B868" s="3"/>
      <c r="C868" s="3"/>
    </row>
    <row r="869" spans="2:3" x14ac:dyDescent="0.25">
      <c r="B869" s="3"/>
      <c r="C869" s="3"/>
    </row>
    <row r="870" spans="2:3" x14ac:dyDescent="0.25">
      <c r="B870" s="3"/>
      <c r="C870" s="3"/>
    </row>
    <row r="871" spans="2:3" x14ac:dyDescent="0.25">
      <c r="B871" s="3"/>
      <c r="C871" s="3"/>
    </row>
    <row r="872" spans="2:3" x14ac:dyDescent="0.25">
      <c r="B872" s="3"/>
      <c r="C872" s="3"/>
    </row>
    <row r="873" spans="2:3" x14ac:dyDescent="0.25">
      <c r="B873" s="3"/>
      <c r="C873" s="3"/>
    </row>
    <row r="874" spans="2:3" x14ac:dyDescent="0.25">
      <c r="B874" s="3"/>
      <c r="C874" s="3"/>
    </row>
    <row r="875" spans="2:3" x14ac:dyDescent="0.25">
      <c r="B875" s="3"/>
      <c r="C875" s="3"/>
    </row>
    <row r="876" spans="2:3" x14ac:dyDescent="0.25">
      <c r="B876" s="3"/>
      <c r="C876" s="3"/>
    </row>
    <row r="877" spans="2:3" x14ac:dyDescent="0.25">
      <c r="B877" s="3"/>
      <c r="C877" s="3"/>
    </row>
    <row r="878" spans="2:3" x14ac:dyDescent="0.25">
      <c r="B878" s="3"/>
      <c r="C878" s="3"/>
    </row>
    <row r="879" spans="2:3" x14ac:dyDescent="0.25">
      <c r="B879" s="3"/>
      <c r="C879" s="3"/>
    </row>
    <row r="880" spans="2:3" x14ac:dyDescent="0.25">
      <c r="B880" s="3"/>
      <c r="C880" s="3"/>
    </row>
    <row r="881" spans="2:3" x14ac:dyDescent="0.25">
      <c r="B881" s="3"/>
      <c r="C881" s="3"/>
    </row>
    <row r="882" spans="2:3" x14ac:dyDescent="0.25">
      <c r="B882" s="3"/>
      <c r="C882" s="3"/>
    </row>
    <row r="883" spans="2:3" x14ac:dyDescent="0.25">
      <c r="B883" s="3"/>
      <c r="C883" s="3"/>
    </row>
    <row r="884" spans="2:3" x14ac:dyDescent="0.25">
      <c r="B884" s="3"/>
      <c r="C884" s="3"/>
    </row>
    <row r="885" spans="2:3" x14ac:dyDescent="0.25">
      <c r="B885" s="3"/>
      <c r="C885" s="3"/>
    </row>
    <row r="886" spans="2:3" x14ac:dyDescent="0.25">
      <c r="B886" s="3"/>
      <c r="C886" s="3"/>
    </row>
    <row r="887" spans="2:3" x14ac:dyDescent="0.25">
      <c r="B887" s="3"/>
      <c r="C887" s="3"/>
    </row>
    <row r="888" spans="2:3" x14ac:dyDescent="0.25">
      <c r="B888" s="3"/>
      <c r="C888" s="3"/>
    </row>
    <row r="889" spans="2:3" x14ac:dyDescent="0.25">
      <c r="B889" s="3"/>
      <c r="C889" s="3"/>
    </row>
    <row r="890" spans="2:3" x14ac:dyDescent="0.25">
      <c r="B890" s="3"/>
      <c r="C890" s="3"/>
    </row>
    <row r="891" spans="2:3" x14ac:dyDescent="0.25">
      <c r="B891" s="3"/>
      <c r="C891" s="3"/>
    </row>
    <row r="892" spans="2:3" x14ac:dyDescent="0.25">
      <c r="B892" s="3"/>
      <c r="C892" s="3"/>
    </row>
    <row r="893" spans="2:3" x14ac:dyDescent="0.25">
      <c r="B893" s="3"/>
      <c r="C893" s="3"/>
    </row>
    <row r="894" spans="2:3" x14ac:dyDescent="0.25">
      <c r="B894" s="3"/>
      <c r="C894" s="3"/>
    </row>
    <row r="895" spans="2:3" x14ac:dyDescent="0.25">
      <c r="B895" s="3"/>
      <c r="C895" s="3"/>
    </row>
    <row r="896" spans="2:3" x14ac:dyDescent="0.25">
      <c r="B896" s="3"/>
      <c r="C896" s="3"/>
    </row>
    <row r="897" spans="2:3" x14ac:dyDescent="0.25">
      <c r="B897" s="3"/>
      <c r="C897" s="3"/>
    </row>
    <row r="898" spans="2:3" x14ac:dyDescent="0.25">
      <c r="B898" s="3"/>
      <c r="C898" s="3"/>
    </row>
    <row r="899" spans="2:3" x14ac:dyDescent="0.25">
      <c r="B899" s="3"/>
      <c r="C899" s="3"/>
    </row>
    <row r="900" spans="2:3" x14ac:dyDescent="0.25">
      <c r="B900" s="3"/>
      <c r="C900" s="3"/>
    </row>
    <row r="901" spans="2:3" x14ac:dyDescent="0.25">
      <c r="B901" s="3"/>
      <c r="C901" s="3"/>
    </row>
    <row r="902" spans="2:3" x14ac:dyDescent="0.25">
      <c r="B902" s="3"/>
      <c r="C902" s="3"/>
    </row>
    <row r="903" spans="2:3" x14ac:dyDescent="0.25">
      <c r="B903" s="3"/>
      <c r="C903" s="3"/>
    </row>
    <row r="904" spans="2:3" x14ac:dyDescent="0.25">
      <c r="B904" s="3"/>
      <c r="C904" s="3"/>
    </row>
    <row r="905" spans="2:3" x14ac:dyDescent="0.25">
      <c r="B905" s="3"/>
      <c r="C905" s="3"/>
    </row>
    <row r="906" spans="2:3" x14ac:dyDescent="0.25">
      <c r="B906" s="3"/>
      <c r="C906" s="3"/>
    </row>
    <row r="907" spans="2:3" x14ac:dyDescent="0.25">
      <c r="B907" s="3"/>
      <c r="C907" s="3"/>
    </row>
    <row r="908" spans="2:3" x14ac:dyDescent="0.25">
      <c r="B908" s="3"/>
      <c r="C908" s="3"/>
    </row>
    <row r="909" spans="2:3" x14ac:dyDescent="0.25">
      <c r="B909" s="3"/>
      <c r="C909" s="3"/>
    </row>
    <row r="910" spans="2:3" x14ac:dyDescent="0.25">
      <c r="B910" s="3"/>
      <c r="C910" s="3"/>
    </row>
    <row r="911" spans="2:3" x14ac:dyDescent="0.25">
      <c r="B911" s="3"/>
      <c r="C911" s="3"/>
    </row>
    <row r="912" spans="2:3" x14ac:dyDescent="0.25">
      <c r="B912" s="3"/>
      <c r="C912" s="3"/>
    </row>
    <row r="913" spans="2:3" x14ac:dyDescent="0.25">
      <c r="B913" s="3"/>
      <c r="C913" s="3"/>
    </row>
    <row r="914" spans="2:3" x14ac:dyDescent="0.25">
      <c r="B914" s="3"/>
      <c r="C914" s="3"/>
    </row>
    <row r="915" spans="2:3" x14ac:dyDescent="0.25">
      <c r="B915" s="3"/>
      <c r="C915" s="3"/>
    </row>
    <row r="916" spans="2:3" x14ac:dyDescent="0.25">
      <c r="B916" s="3"/>
      <c r="C916" s="3"/>
    </row>
    <row r="917" spans="2:3" x14ac:dyDescent="0.25">
      <c r="B917" s="3"/>
      <c r="C917" s="3"/>
    </row>
    <row r="918" spans="2:3" x14ac:dyDescent="0.25">
      <c r="B918" s="3"/>
      <c r="C918" s="3"/>
    </row>
    <row r="919" spans="2:3" x14ac:dyDescent="0.25">
      <c r="B919" s="3"/>
      <c r="C919" s="3"/>
    </row>
    <row r="920" spans="2:3" x14ac:dyDescent="0.25">
      <c r="B920" s="3"/>
      <c r="C920" s="3"/>
    </row>
    <row r="921" spans="2:3" x14ac:dyDescent="0.25">
      <c r="B921" s="3"/>
      <c r="C921" s="3"/>
    </row>
    <row r="922" spans="2:3" x14ac:dyDescent="0.25">
      <c r="B922" s="3"/>
      <c r="C922" s="3"/>
    </row>
    <row r="923" spans="2:3" x14ac:dyDescent="0.25">
      <c r="B923" s="3"/>
      <c r="C923" s="3"/>
    </row>
    <row r="924" spans="2:3" x14ac:dyDescent="0.25">
      <c r="B924" s="3"/>
      <c r="C924" s="3"/>
    </row>
    <row r="925" spans="2:3" x14ac:dyDescent="0.25">
      <c r="B925" s="3"/>
      <c r="C925" s="3"/>
    </row>
    <row r="926" spans="2:3" x14ac:dyDescent="0.25">
      <c r="B926" s="3"/>
      <c r="C926" s="3"/>
    </row>
    <row r="927" spans="2:3" x14ac:dyDescent="0.25">
      <c r="B927" s="3"/>
      <c r="C927" s="3"/>
    </row>
    <row r="928" spans="2:3" x14ac:dyDescent="0.25">
      <c r="B928" s="3"/>
      <c r="C928" s="3"/>
    </row>
    <row r="929" spans="2:3" x14ac:dyDescent="0.25">
      <c r="B929" s="3"/>
      <c r="C929" s="3"/>
    </row>
    <row r="930" spans="2:3" x14ac:dyDescent="0.25">
      <c r="B930" s="3"/>
      <c r="C930" s="3"/>
    </row>
    <row r="931" spans="2:3" x14ac:dyDescent="0.25">
      <c r="B931" s="3"/>
      <c r="C931" s="3"/>
    </row>
    <row r="932" spans="2:3" x14ac:dyDescent="0.25">
      <c r="B932" s="3"/>
      <c r="C932" s="3"/>
    </row>
    <row r="933" spans="2:3" x14ac:dyDescent="0.25">
      <c r="B933" s="3"/>
      <c r="C933" s="3"/>
    </row>
    <row r="934" spans="2:3" x14ac:dyDescent="0.25">
      <c r="B934" s="3"/>
      <c r="C934" s="3"/>
    </row>
    <row r="935" spans="2:3" x14ac:dyDescent="0.25">
      <c r="B935" s="3"/>
      <c r="C935" s="3"/>
    </row>
    <row r="936" spans="2:3" x14ac:dyDescent="0.25">
      <c r="B936" s="3"/>
      <c r="C936" s="3"/>
    </row>
    <row r="937" spans="2:3" x14ac:dyDescent="0.25">
      <c r="B937" s="3"/>
      <c r="C937" s="3"/>
    </row>
    <row r="938" spans="2:3" x14ac:dyDescent="0.25">
      <c r="B938" s="3"/>
      <c r="C938" s="3"/>
    </row>
    <row r="939" spans="2:3" x14ac:dyDescent="0.25">
      <c r="B939" s="3"/>
      <c r="C939" s="3"/>
    </row>
    <row r="940" spans="2:3" x14ac:dyDescent="0.25">
      <c r="B940" s="3"/>
      <c r="C940" s="3"/>
    </row>
    <row r="941" spans="2:3" x14ac:dyDescent="0.25">
      <c r="B941" s="3"/>
      <c r="C941" s="3"/>
    </row>
    <row r="942" spans="2:3" x14ac:dyDescent="0.25">
      <c r="B942" s="3"/>
      <c r="C942" s="3"/>
    </row>
    <row r="943" spans="2:3" x14ac:dyDescent="0.25">
      <c r="B943" s="3"/>
      <c r="C943" s="3"/>
    </row>
    <row r="944" spans="2:3" x14ac:dyDescent="0.25">
      <c r="B944" s="3"/>
      <c r="C944" s="3"/>
    </row>
    <row r="945" spans="2:3" x14ac:dyDescent="0.25">
      <c r="B945" s="3"/>
      <c r="C945" s="3"/>
    </row>
    <row r="946" spans="2:3" x14ac:dyDescent="0.25">
      <c r="B946" s="3"/>
      <c r="C946" s="3"/>
    </row>
    <row r="947" spans="2:3" x14ac:dyDescent="0.25">
      <c r="B947" s="3"/>
      <c r="C947" s="3"/>
    </row>
    <row r="948" spans="2:3" x14ac:dyDescent="0.25">
      <c r="B948" s="3"/>
      <c r="C948" s="3"/>
    </row>
    <row r="949" spans="2:3" x14ac:dyDescent="0.25">
      <c r="B949" s="3"/>
      <c r="C949" s="3"/>
    </row>
    <row r="950" spans="2:3" x14ac:dyDescent="0.25">
      <c r="B950" s="3"/>
      <c r="C950" s="3"/>
    </row>
    <row r="951" spans="2:3" x14ac:dyDescent="0.25">
      <c r="B951" s="3"/>
      <c r="C951" s="3"/>
    </row>
    <row r="952" spans="2:3" x14ac:dyDescent="0.25">
      <c r="B952" s="3"/>
      <c r="C952" s="3"/>
    </row>
    <row r="953" spans="2:3" x14ac:dyDescent="0.25">
      <c r="B953" s="3"/>
      <c r="C953" s="3"/>
    </row>
    <row r="954" spans="2:3" x14ac:dyDescent="0.25">
      <c r="B954" s="3"/>
      <c r="C954" s="3"/>
    </row>
    <row r="955" spans="2:3" x14ac:dyDescent="0.25">
      <c r="B955" s="3"/>
      <c r="C955" s="3"/>
    </row>
    <row r="956" spans="2:3" x14ac:dyDescent="0.25">
      <c r="B956" s="3"/>
      <c r="C956" s="3"/>
    </row>
    <row r="957" spans="2:3" x14ac:dyDescent="0.25">
      <c r="B957" s="3"/>
      <c r="C957" s="3"/>
    </row>
    <row r="958" spans="2:3" x14ac:dyDescent="0.25">
      <c r="B958" s="3"/>
      <c r="C958" s="3"/>
    </row>
    <row r="959" spans="2:3" x14ac:dyDescent="0.25">
      <c r="B959" s="3"/>
      <c r="C959" s="3"/>
    </row>
    <row r="960" spans="2:3" x14ac:dyDescent="0.25">
      <c r="B960" s="3"/>
      <c r="C960" s="3"/>
    </row>
    <row r="961" spans="2:3" x14ac:dyDescent="0.25">
      <c r="B961" s="3"/>
      <c r="C961" s="3"/>
    </row>
    <row r="962" spans="2:3" x14ac:dyDescent="0.25">
      <c r="B962" s="3"/>
      <c r="C962" s="3"/>
    </row>
    <row r="963" spans="2:3" x14ac:dyDescent="0.25">
      <c r="B963" s="3"/>
      <c r="C963" s="3"/>
    </row>
    <row r="964" spans="2:3" x14ac:dyDescent="0.25">
      <c r="B964" s="3"/>
      <c r="C964" s="3"/>
    </row>
    <row r="965" spans="2:3" x14ac:dyDescent="0.25">
      <c r="B965" s="3"/>
      <c r="C965" s="3"/>
    </row>
    <row r="966" spans="2:3" x14ac:dyDescent="0.25">
      <c r="B966" s="3"/>
      <c r="C966" s="3"/>
    </row>
    <row r="967" spans="2:3" x14ac:dyDescent="0.25">
      <c r="B967" s="3"/>
      <c r="C967" s="3"/>
    </row>
    <row r="968" spans="2:3" x14ac:dyDescent="0.25">
      <c r="B968" s="3"/>
      <c r="C968" s="3"/>
    </row>
    <row r="969" spans="2:3" x14ac:dyDescent="0.25">
      <c r="B969" s="3"/>
      <c r="C969" s="3"/>
    </row>
    <row r="970" spans="2:3" x14ac:dyDescent="0.25">
      <c r="B970" s="3"/>
      <c r="C970" s="3"/>
    </row>
    <row r="971" spans="2:3" x14ac:dyDescent="0.25">
      <c r="B971" s="3"/>
      <c r="C971" s="3"/>
    </row>
    <row r="972" spans="2:3" x14ac:dyDescent="0.25">
      <c r="B972" s="3"/>
      <c r="C972" s="3"/>
    </row>
    <row r="973" spans="2:3" x14ac:dyDescent="0.25">
      <c r="B973" s="3"/>
      <c r="C973" s="3"/>
    </row>
    <row r="974" spans="2:3" x14ac:dyDescent="0.25">
      <c r="B974" s="3"/>
      <c r="C974" s="3"/>
    </row>
    <row r="975" spans="2:3" x14ac:dyDescent="0.25">
      <c r="B975" s="3"/>
      <c r="C975" s="3"/>
    </row>
    <row r="976" spans="2:3" x14ac:dyDescent="0.25">
      <c r="B976" s="3"/>
      <c r="C976" s="3"/>
    </row>
    <row r="977" spans="2:3" x14ac:dyDescent="0.25">
      <c r="B977" s="3"/>
      <c r="C977" s="3"/>
    </row>
    <row r="978" spans="2:3" x14ac:dyDescent="0.25">
      <c r="B978" s="3"/>
      <c r="C978" s="3"/>
    </row>
    <row r="979" spans="2:3" x14ac:dyDescent="0.25">
      <c r="B979" s="3"/>
      <c r="C979" s="3"/>
    </row>
    <row r="980" spans="2:3" x14ac:dyDescent="0.25">
      <c r="B980" s="3"/>
      <c r="C980" s="3"/>
    </row>
    <row r="981" spans="2:3" x14ac:dyDescent="0.25">
      <c r="B981" s="3"/>
      <c r="C981" s="3"/>
    </row>
    <row r="982" spans="2:3" x14ac:dyDescent="0.25">
      <c r="B982" s="3"/>
      <c r="C982" s="3"/>
    </row>
    <row r="983" spans="2:3" x14ac:dyDescent="0.25">
      <c r="B983" s="3"/>
      <c r="C983" s="3"/>
    </row>
    <row r="984" spans="2:3" x14ac:dyDescent="0.25">
      <c r="B984" s="3"/>
      <c r="C984" s="3"/>
    </row>
    <row r="985" spans="2:3" x14ac:dyDescent="0.25">
      <c r="B985" s="3"/>
      <c r="C985" s="3"/>
    </row>
    <row r="986" spans="2:3" x14ac:dyDescent="0.25">
      <c r="B986" s="3"/>
      <c r="C986" s="3"/>
    </row>
    <row r="987" spans="2:3" x14ac:dyDescent="0.25">
      <c r="B987" s="3"/>
      <c r="C987" s="3"/>
    </row>
    <row r="988" spans="2:3" x14ac:dyDescent="0.25">
      <c r="B988" s="3"/>
      <c r="C988" s="3"/>
    </row>
    <row r="989" spans="2:3" x14ac:dyDescent="0.25">
      <c r="B989" s="3"/>
      <c r="C989" s="3"/>
    </row>
    <row r="990" spans="2:3" x14ac:dyDescent="0.25">
      <c r="B990" s="3"/>
      <c r="C990" s="3"/>
    </row>
    <row r="991" spans="2:3" x14ac:dyDescent="0.25">
      <c r="B991" s="3"/>
      <c r="C991" s="3"/>
    </row>
    <row r="992" spans="2:3" x14ac:dyDescent="0.25">
      <c r="B992" s="3"/>
      <c r="C992" s="3"/>
    </row>
    <row r="993" spans="2:3" x14ac:dyDescent="0.25">
      <c r="B993" s="3"/>
      <c r="C993" s="3"/>
    </row>
    <row r="994" spans="2:3" x14ac:dyDescent="0.25">
      <c r="B994" s="3"/>
      <c r="C994" s="3"/>
    </row>
    <row r="995" spans="2:3" x14ac:dyDescent="0.25">
      <c r="B995" s="3"/>
      <c r="C995" s="3"/>
    </row>
    <row r="996" spans="2:3" x14ac:dyDescent="0.25">
      <c r="B996" s="3"/>
      <c r="C996" s="3"/>
    </row>
    <row r="997" spans="2:3" x14ac:dyDescent="0.25">
      <c r="B997" s="3"/>
      <c r="C997" s="3"/>
    </row>
    <row r="998" spans="2:3" x14ac:dyDescent="0.25">
      <c r="B998" s="3"/>
      <c r="C998" s="3"/>
    </row>
    <row r="999" spans="2:3" x14ac:dyDescent="0.25">
      <c r="B999" s="3"/>
      <c r="C999" s="3"/>
    </row>
    <row r="1000" spans="2:3" x14ac:dyDescent="0.25">
      <c r="B1000" s="3"/>
      <c r="C1000" s="3"/>
    </row>
    <row r="1001" spans="2:3" x14ac:dyDescent="0.25">
      <c r="B1001" s="3"/>
      <c r="C1001" s="3"/>
    </row>
    <row r="1002" spans="2:3" x14ac:dyDescent="0.25">
      <c r="B1002" s="3"/>
      <c r="C1002" s="3"/>
    </row>
    <row r="1003" spans="2:3" x14ac:dyDescent="0.25">
      <c r="B1003" s="3"/>
      <c r="C1003" s="3"/>
    </row>
    <row r="1004" spans="2:3" x14ac:dyDescent="0.25">
      <c r="B1004" s="3"/>
      <c r="C1004" s="3"/>
    </row>
    <row r="1005" spans="2:3" x14ac:dyDescent="0.25">
      <c r="B1005" s="3"/>
      <c r="C1005" s="3"/>
    </row>
    <row r="1006" spans="2:3" x14ac:dyDescent="0.25">
      <c r="B1006" s="3"/>
      <c r="C1006" s="3"/>
    </row>
    <row r="1007" spans="2:3" x14ac:dyDescent="0.25">
      <c r="B1007" s="3"/>
      <c r="C1007" s="3"/>
    </row>
    <row r="1008" spans="2:3" x14ac:dyDescent="0.25">
      <c r="B1008" s="3"/>
      <c r="C1008" s="3"/>
    </row>
    <row r="1009" spans="2:3" x14ac:dyDescent="0.25">
      <c r="B1009" s="3"/>
      <c r="C1009" s="3"/>
    </row>
    <row r="1010" spans="2:3" x14ac:dyDescent="0.25">
      <c r="B1010" s="3"/>
      <c r="C1010" s="3"/>
    </row>
    <row r="1011" spans="2:3" x14ac:dyDescent="0.25">
      <c r="B1011" s="3"/>
      <c r="C1011" s="3"/>
    </row>
    <row r="1012" spans="2:3" x14ac:dyDescent="0.25">
      <c r="B1012" s="3"/>
      <c r="C1012" s="3"/>
    </row>
    <row r="1013" spans="2:3" x14ac:dyDescent="0.25">
      <c r="B1013" s="3"/>
      <c r="C1013" s="3"/>
    </row>
    <row r="1014" spans="2:3" x14ac:dyDescent="0.25">
      <c r="B1014" s="3"/>
      <c r="C1014" s="3"/>
    </row>
    <row r="1015" spans="2:3" x14ac:dyDescent="0.25">
      <c r="B1015" s="3"/>
      <c r="C1015" s="3"/>
    </row>
    <row r="1016" spans="2:3" x14ac:dyDescent="0.25">
      <c r="B1016" s="3"/>
      <c r="C1016" s="3"/>
    </row>
    <row r="1017" spans="2:3" x14ac:dyDescent="0.25">
      <c r="B1017" s="3"/>
      <c r="C1017" s="3"/>
    </row>
    <row r="1018" spans="2:3" x14ac:dyDescent="0.25">
      <c r="B1018" s="3"/>
      <c r="C1018" s="3"/>
    </row>
    <row r="1019" spans="2:3" x14ac:dyDescent="0.25">
      <c r="B1019" s="3"/>
      <c r="C1019" s="3"/>
    </row>
    <row r="1020" spans="2:3" x14ac:dyDescent="0.25">
      <c r="B1020" s="3"/>
      <c r="C1020" s="3"/>
    </row>
    <row r="1021" spans="2:3" x14ac:dyDescent="0.25">
      <c r="B1021" s="3"/>
      <c r="C1021" s="3"/>
    </row>
    <row r="1022" spans="2:3" x14ac:dyDescent="0.25">
      <c r="B1022" s="3"/>
      <c r="C1022" s="3"/>
    </row>
    <row r="1023" spans="2:3" x14ac:dyDescent="0.25">
      <c r="B1023" s="3"/>
      <c r="C1023" s="3"/>
    </row>
    <row r="1024" spans="2:3" x14ac:dyDescent="0.25">
      <c r="B1024" s="3"/>
      <c r="C1024" s="3"/>
    </row>
    <row r="1025" spans="2:3" x14ac:dyDescent="0.25">
      <c r="B1025" s="3"/>
      <c r="C1025" s="3"/>
    </row>
    <row r="1026" spans="2:3" x14ac:dyDescent="0.25">
      <c r="B1026" s="3"/>
      <c r="C1026" s="3"/>
    </row>
    <row r="1027" spans="2:3" x14ac:dyDescent="0.25">
      <c r="B1027" s="3"/>
      <c r="C1027" s="3"/>
    </row>
    <row r="1028" spans="2:3" x14ac:dyDescent="0.25">
      <c r="B1028" s="3"/>
      <c r="C1028" s="3"/>
    </row>
    <row r="1029" spans="2:3" x14ac:dyDescent="0.25">
      <c r="B1029" s="3"/>
      <c r="C1029" s="3"/>
    </row>
    <row r="1030" spans="2:3" x14ac:dyDescent="0.25">
      <c r="B1030" s="3"/>
      <c r="C1030" s="3"/>
    </row>
    <row r="1031" spans="2:3" x14ac:dyDescent="0.25">
      <c r="B1031" s="3"/>
      <c r="C1031" s="3"/>
    </row>
    <row r="1032" spans="2:3" x14ac:dyDescent="0.25">
      <c r="B1032" s="3"/>
      <c r="C1032" s="3"/>
    </row>
    <row r="1033" spans="2:3" x14ac:dyDescent="0.25">
      <c r="B1033" s="3"/>
      <c r="C1033" s="3"/>
    </row>
    <row r="1034" spans="2:3" x14ac:dyDescent="0.25">
      <c r="B1034" s="3"/>
      <c r="C1034" s="3"/>
    </row>
    <row r="1035" spans="2:3" x14ac:dyDescent="0.25">
      <c r="B1035" s="3"/>
      <c r="C1035" s="3"/>
    </row>
    <row r="1036" spans="2:3" x14ac:dyDescent="0.25">
      <c r="B1036" s="3"/>
      <c r="C1036" s="3"/>
    </row>
    <row r="1037" spans="2:3" x14ac:dyDescent="0.25">
      <c r="B1037" s="3"/>
      <c r="C1037" s="3"/>
    </row>
    <row r="1038" spans="2:3" x14ac:dyDescent="0.25">
      <c r="B1038" s="3"/>
      <c r="C1038" s="3"/>
    </row>
    <row r="1039" spans="2:3" x14ac:dyDescent="0.25">
      <c r="B1039" s="3"/>
      <c r="C1039" s="3"/>
    </row>
    <row r="1040" spans="2:3" x14ac:dyDescent="0.25">
      <c r="B1040" s="3"/>
      <c r="C1040" s="3"/>
    </row>
    <row r="1041" spans="2:3" x14ac:dyDescent="0.25">
      <c r="B1041" s="3"/>
      <c r="C1041" s="3"/>
    </row>
    <row r="1042" spans="2:3" x14ac:dyDescent="0.25">
      <c r="B1042" s="3"/>
      <c r="C1042" s="3"/>
    </row>
    <row r="1043" spans="2:3" x14ac:dyDescent="0.25">
      <c r="B1043" s="3"/>
      <c r="C1043" s="3"/>
    </row>
    <row r="1044" spans="2:3" x14ac:dyDescent="0.25">
      <c r="B1044" s="3"/>
      <c r="C1044" s="3"/>
    </row>
    <row r="1045" spans="2:3" x14ac:dyDescent="0.25">
      <c r="B1045" s="3"/>
      <c r="C1045" s="3"/>
    </row>
    <row r="1046" spans="2:3" x14ac:dyDescent="0.25">
      <c r="B1046" s="3"/>
      <c r="C1046" s="3"/>
    </row>
    <row r="1047" spans="2:3" x14ac:dyDescent="0.25">
      <c r="B1047" s="3"/>
      <c r="C1047" s="3"/>
    </row>
    <row r="1048" spans="2:3" x14ac:dyDescent="0.25">
      <c r="B1048" s="3"/>
      <c r="C1048" s="3"/>
    </row>
    <row r="1049" spans="2:3" x14ac:dyDescent="0.25">
      <c r="B1049" s="3"/>
      <c r="C1049" s="3"/>
    </row>
    <row r="1050" spans="2:3" x14ac:dyDescent="0.25">
      <c r="B1050" s="3"/>
      <c r="C1050" s="3"/>
    </row>
    <row r="1051" spans="2:3" x14ac:dyDescent="0.25">
      <c r="B1051" s="3"/>
      <c r="C1051" s="3"/>
    </row>
    <row r="1052" spans="2:3" x14ac:dyDescent="0.25">
      <c r="B1052" s="3"/>
      <c r="C1052" s="3"/>
    </row>
    <row r="1053" spans="2:3" x14ac:dyDescent="0.25">
      <c r="B1053" s="3"/>
      <c r="C1053" s="3"/>
    </row>
    <row r="1054" spans="2:3" x14ac:dyDescent="0.25">
      <c r="B1054" s="3"/>
      <c r="C1054" s="3"/>
    </row>
    <row r="1055" spans="2:3" x14ac:dyDescent="0.25">
      <c r="B1055" s="3"/>
      <c r="C1055" s="3"/>
    </row>
    <row r="1056" spans="2:3" x14ac:dyDescent="0.25">
      <c r="B1056" s="3"/>
      <c r="C1056" s="3"/>
    </row>
    <row r="1057" spans="2:3" x14ac:dyDescent="0.25">
      <c r="B1057" s="3"/>
      <c r="C1057" s="3"/>
    </row>
    <row r="1058" spans="2:3" x14ac:dyDescent="0.25">
      <c r="B1058" s="3"/>
      <c r="C1058" s="3"/>
    </row>
    <row r="1059" spans="2:3" x14ac:dyDescent="0.25">
      <c r="B1059" s="3"/>
      <c r="C1059" s="3"/>
    </row>
    <row r="1060" spans="2:3" x14ac:dyDescent="0.25">
      <c r="B1060" s="3"/>
      <c r="C1060" s="3"/>
    </row>
    <row r="1061" spans="2:3" x14ac:dyDescent="0.25">
      <c r="B1061" s="3"/>
      <c r="C1061" s="3"/>
    </row>
    <row r="1062" spans="2:3" x14ac:dyDescent="0.25">
      <c r="B1062" s="3"/>
      <c r="C1062" s="3"/>
    </row>
    <row r="1063" spans="2:3" x14ac:dyDescent="0.25">
      <c r="B1063" s="3"/>
      <c r="C1063" s="3"/>
    </row>
    <row r="1064" spans="2:3" x14ac:dyDescent="0.25">
      <c r="B1064" s="3"/>
      <c r="C1064" s="3"/>
    </row>
    <row r="1065" spans="2:3" x14ac:dyDescent="0.25">
      <c r="B1065" s="3"/>
      <c r="C1065" s="3"/>
    </row>
    <row r="1066" spans="2:3" x14ac:dyDescent="0.25">
      <c r="B1066" s="3"/>
      <c r="C1066" s="3"/>
    </row>
    <row r="1067" spans="2:3" x14ac:dyDescent="0.25">
      <c r="B1067" s="3"/>
      <c r="C1067" s="3"/>
    </row>
    <row r="1068" spans="2:3" x14ac:dyDescent="0.25">
      <c r="B1068" s="3"/>
      <c r="C1068" s="3"/>
    </row>
    <row r="1069" spans="2:3" x14ac:dyDescent="0.25">
      <c r="B1069" s="3"/>
      <c r="C1069" s="3"/>
    </row>
    <row r="1070" spans="2:3" x14ac:dyDescent="0.25">
      <c r="B1070" s="3"/>
      <c r="C1070" s="3"/>
    </row>
    <row r="1071" spans="2:3" x14ac:dyDescent="0.25">
      <c r="B1071" s="3"/>
      <c r="C1071" s="3"/>
    </row>
    <row r="1072" spans="2:3" x14ac:dyDescent="0.25">
      <c r="B1072" s="3"/>
      <c r="C1072" s="3"/>
    </row>
    <row r="1073" spans="2:3" x14ac:dyDescent="0.25">
      <c r="B1073" s="3"/>
      <c r="C1073" s="3"/>
    </row>
    <row r="1074" spans="2:3" x14ac:dyDescent="0.25">
      <c r="B1074" s="3"/>
      <c r="C1074" s="3"/>
    </row>
    <row r="1075" spans="2:3" x14ac:dyDescent="0.25">
      <c r="B1075" s="3"/>
      <c r="C1075" s="3"/>
    </row>
    <row r="1076" spans="2:3" x14ac:dyDescent="0.25">
      <c r="B1076" s="3"/>
      <c r="C1076" s="3"/>
    </row>
    <row r="1077" spans="2:3" x14ac:dyDescent="0.25">
      <c r="B1077" s="3"/>
      <c r="C1077" s="3"/>
    </row>
    <row r="1078" spans="2:3" x14ac:dyDescent="0.25">
      <c r="B1078" s="3"/>
      <c r="C1078" s="3"/>
    </row>
    <row r="1079" spans="2:3" x14ac:dyDescent="0.25">
      <c r="B1079" s="3"/>
      <c r="C1079" s="3"/>
    </row>
    <row r="1080" spans="2:3" x14ac:dyDescent="0.25">
      <c r="B1080" s="3"/>
      <c r="C1080" s="3"/>
    </row>
    <row r="1081" spans="2:3" x14ac:dyDescent="0.25">
      <c r="B1081" s="3"/>
      <c r="C1081" s="3"/>
    </row>
    <row r="1082" spans="2:3" x14ac:dyDescent="0.25">
      <c r="B1082" s="3"/>
      <c r="C1082" s="3"/>
    </row>
    <row r="1083" spans="2:3" x14ac:dyDescent="0.25">
      <c r="B1083" s="3"/>
      <c r="C1083" s="3"/>
    </row>
    <row r="1084" spans="2:3" x14ac:dyDescent="0.25">
      <c r="B1084" s="3"/>
      <c r="C1084" s="3"/>
    </row>
    <row r="1085" spans="2:3" x14ac:dyDescent="0.25">
      <c r="B1085" s="3"/>
      <c r="C1085" s="3"/>
    </row>
    <row r="1086" spans="2:3" x14ac:dyDescent="0.25">
      <c r="B1086" s="3"/>
      <c r="C1086" s="3"/>
    </row>
    <row r="1087" spans="2:3" x14ac:dyDescent="0.25">
      <c r="B1087" s="3"/>
      <c r="C1087" s="3"/>
    </row>
    <row r="1088" spans="2:3" x14ac:dyDescent="0.25">
      <c r="B1088" s="3"/>
      <c r="C1088" s="3"/>
    </row>
    <row r="1089" spans="2:3" x14ac:dyDescent="0.25">
      <c r="B1089" s="3"/>
      <c r="C1089" s="3"/>
    </row>
    <row r="1090" spans="2:3" x14ac:dyDescent="0.25">
      <c r="B1090" s="3"/>
      <c r="C1090" s="3"/>
    </row>
    <row r="1091" spans="2:3" x14ac:dyDescent="0.25">
      <c r="B1091" s="3"/>
      <c r="C1091" s="3"/>
    </row>
    <row r="1092" spans="2:3" x14ac:dyDescent="0.25">
      <c r="B1092" s="3"/>
      <c r="C1092" s="3"/>
    </row>
    <row r="1093" spans="2:3" x14ac:dyDescent="0.25">
      <c r="B1093" s="3"/>
      <c r="C1093" s="3"/>
    </row>
    <row r="1094" spans="2:3" x14ac:dyDescent="0.25">
      <c r="B1094" s="3"/>
      <c r="C1094" s="3"/>
    </row>
    <row r="1095" spans="2:3" x14ac:dyDescent="0.25">
      <c r="B1095" s="3"/>
      <c r="C1095" s="3"/>
    </row>
    <row r="1096" spans="2:3" x14ac:dyDescent="0.25">
      <c r="B1096" s="3"/>
      <c r="C1096" s="3"/>
    </row>
    <row r="1097" spans="2:3" x14ac:dyDescent="0.25">
      <c r="B1097" s="3"/>
      <c r="C1097" s="3"/>
    </row>
    <row r="1098" spans="2:3" x14ac:dyDescent="0.25">
      <c r="B1098" s="3"/>
      <c r="C1098" s="3"/>
    </row>
    <row r="1099" spans="2:3" x14ac:dyDescent="0.25">
      <c r="B1099" s="3"/>
      <c r="C1099" s="3"/>
    </row>
    <row r="1100" spans="2:3" x14ac:dyDescent="0.25">
      <c r="B1100" s="3"/>
      <c r="C1100" s="3"/>
    </row>
    <row r="1101" spans="2:3" x14ac:dyDescent="0.25">
      <c r="B1101" s="3"/>
      <c r="C1101" s="3"/>
    </row>
    <row r="1102" spans="2:3" x14ac:dyDescent="0.25">
      <c r="B1102" s="3"/>
      <c r="C1102" s="3"/>
    </row>
    <row r="1103" spans="2:3" x14ac:dyDescent="0.25">
      <c r="B1103" s="3"/>
      <c r="C1103" s="3"/>
    </row>
    <row r="1104" spans="2:3" x14ac:dyDescent="0.25">
      <c r="B1104" s="3"/>
      <c r="C1104" s="3"/>
    </row>
    <row r="1105" spans="2:3" x14ac:dyDescent="0.25">
      <c r="B1105" s="3"/>
      <c r="C1105" s="3"/>
    </row>
    <row r="1106" spans="2:3" x14ac:dyDescent="0.25">
      <c r="B1106" s="3"/>
      <c r="C1106" s="3"/>
    </row>
    <row r="1107" spans="2:3" x14ac:dyDescent="0.25">
      <c r="B1107" s="3"/>
      <c r="C1107" s="3"/>
    </row>
    <row r="1108" spans="2:3" x14ac:dyDescent="0.25">
      <c r="B1108" s="3"/>
      <c r="C1108" s="3"/>
    </row>
    <row r="1109" spans="2:3" x14ac:dyDescent="0.25">
      <c r="B1109" s="3"/>
      <c r="C1109" s="3"/>
    </row>
    <row r="1110" spans="2:3" x14ac:dyDescent="0.25">
      <c r="B1110" s="3"/>
      <c r="C1110" s="3"/>
    </row>
    <row r="1111" spans="2:3" x14ac:dyDescent="0.25">
      <c r="B1111" s="3"/>
      <c r="C1111" s="3"/>
    </row>
    <row r="1112" spans="2:3" x14ac:dyDescent="0.25">
      <c r="B1112" s="3"/>
      <c r="C1112" s="3"/>
    </row>
    <row r="1113" spans="2:3" x14ac:dyDescent="0.25">
      <c r="B1113" s="3"/>
      <c r="C1113" s="3"/>
    </row>
    <row r="1114" spans="2:3" x14ac:dyDescent="0.25">
      <c r="B1114" s="3"/>
      <c r="C1114" s="3"/>
    </row>
    <row r="1115" spans="2:3" x14ac:dyDescent="0.25">
      <c r="B1115" s="3"/>
      <c r="C1115" s="3"/>
    </row>
    <row r="1116" spans="2:3" x14ac:dyDescent="0.25">
      <c r="B1116" s="3"/>
      <c r="C1116" s="3"/>
    </row>
    <row r="1117" spans="2:3" x14ac:dyDescent="0.25">
      <c r="B1117" s="3"/>
      <c r="C1117" s="3"/>
    </row>
    <row r="1118" spans="2:3" x14ac:dyDescent="0.25">
      <c r="B1118" s="3"/>
      <c r="C1118" s="3"/>
    </row>
    <row r="1119" spans="2:3" x14ac:dyDescent="0.25">
      <c r="B1119" s="3"/>
      <c r="C1119" s="3"/>
    </row>
    <row r="1120" spans="2:3" x14ac:dyDescent="0.25">
      <c r="B1120" s="3"/>
      <c r="C1120" s="3"/>
    </row>
    <row r="1121" spans="2:3" x14ac:dyDescent="0.25">
      <c r="B1121" s="3"/>
      <c r="C1121" s="3"/>
    </row>
    <row r="1122" spans="2:3" x14ac:dyDescent="0.25">
      <c r="B1122" s="3"/>
      <c r="C1122" s="3"/>
    </row>
    <row r="1123" spans="2:3" x14ac:dyDescent="0.25">
      <c r="B1123" s="3"/>
      <c r="C1123" s="3"/>
    </row>
    <row r="1124" spans="2:3" x14ac:dyDescent="0.25">
      <c r="B1124" s="3"/>
      <c r="C1124" s="3"/>
    </row>
    <row r="1125" spans="2:3" x14ac:dyDescent="0.25">
      <c r="B1125" s="3"/>
      <c r="C1125" s="3"/>
    </row>
    <row r="1126" spans="2:3" x14ac:dyDescent="0.25">
      <c r="B1126" s="3"/>
      <c r="C1126" s="3"/>
    </row>
    <row r="1127" spans="2:3" x14ac:dyDescent="0.25">
      <c r="B1127" s="3"/>
      <c r="C1127" s="3"/>
    </row>
    <row r="1128" spans="2:3" x14ac:dyDescent="0.25">
      <c r="B1128" s="3"/>
      <c r="C1128" s="3"/>
    </row>
    <row r="1129" spans="2:3" x14ac:dyDescent="0.25">
      <c r="B1129" s="3"/>
      <c r="C1129" s="3"/>
    </row>
    <row r="1130" spans="2:3" x14ac:dyDescent="0.25">
      <c r="B1130" s="3"/>
      <c r="C1130" s="3"/>
    </row>
    <row r="1131" spans="2:3" x14ac:dyDescent="0.25">
      <c r="B1131" s="3"/>
      <c r="C1131" s="3"/>
    </row>
    <row r="1132" spans="2:3" x14ac:dyDescent="0.25">
      <c r="B1132" s="3"/>
      <c r="C1132" s="3"/>
    </row>
    <row r="1133" spans="2:3" x14ac:dyDescent="0.25">
      <c r="B1133" s="3"/>
      <c r="C1133" s="3"/>
    </row>
    <row r="1134" spans="2:3" x14ac:dyDescent="0.25">
      <c r="B1134" s="3"/>
      <c r="C1134" s="3"/>
    </row>
    <row r="1135" spans="2:3" x14ac:dyDescent="0.25">
      <c r="B1135" s="3"/>
      <c r="C1135" s="3"/>
    </row>
    <row r="1136" spans="2:3" x14ac:dyDescent="0.25">
      <c r="B1136" s="3"/>
      <c r="C1136" s="3"/>
    </row>
    <row r="1137" spans="2:3" x14ac:dyDescent="0.25">
      <c r="B1137" s="3"/>
      <c r="C1137" s="3"/>
    </row>
    <row r="1138" spans="2:3" x14ac:dyDescent="0.25">
      <c r="B1138" s="3"/>
      <c r="C1138" s="3"/>
    </row>
    <row r="1139" spans="2:3" x14ac:dyDescent="0.25">
      <c r="B1139" s="3"/>
      <c r="C1139" s="3"/>
    </row>
    <row r="1140" spans="2:3" x14ac:dyDescent="0.25">
      <c r="B1140" s="3"/>
      <c r="C1140" s="3"/>
    </row>
    <row r="1141" spans="2:3" x14ac:dyDescent="0.25">
      <c r="B1141" s="3"/>
      <c r="C1141" s="3"/>
    </row>
    <row r="1142" spans="2:3" x14ac:dyDescent="0.25">
      <c r="B1142" s="3"/>
      <c r="C1142" s="3"/>
    </row>
    <row r="1143" spans="2:3" x14ac:dyDescent="0.25">
      <c r="B1143" s="3"/>
      <c r="C1143" s="3"/>
    </row>
    <row r="1144" spans="2:3" x14ac:dyDescent="0.25">
      <c r="B1144" s="3"/>
      <c r="C1144" s="3"/>
    </row>
    <row r="1145" spans="2:3" x14ac:dyDescent="0.25">
      <c r="B1145" s="3"/>
      <c r="C1145" s="3"/>
    </row>
    <row r="1146" spans="2:3" x14ac:dyDescent="0.25">
      <c r="B1146" s="3"/>
      <c r="C1146" s="3"/>
    </row>
    <row r="1147" spans="2:3" x14ac:dyDescent="0.25">
      <c r="B1147" s="3"/>
      <c r="C1147" s="3"/>
    </row>
    <row r="1148" spans="2:3" x14ac:dyDescent="0.25">
      <c r="B1148" s="3"/>
      <c r="C1148" s="3"/>
    </row>
    <row r="1149" spans="2:3" x14ac:dyDescent="0.25">
      <c r="B1149" s="3"/>
      <c r="C1149" s="3"/>
    </row>
    <row r="1150" spans="2:3" x14ac:dyDescent="0.25">
      <c r="B1150" s="3"/>
      <c r="C1150" s="3"/>
    </row>
    <row r="1151" spans="2:3" x14ac:dyDescent="0.25">
      <c r="B1151" s="3"/>
      <c r="C1151" s="3"/>
    </row>
    <row r="1152" spans="2:3" x14ac:dyDescent="0.25">
      <c r="B1152" s="3"/>
      <c r="C1152" s="3"/>
    </row>
    <row r="1153" spans="2:3" x14ac:dyDescent="0.25">
      <c r="B1153" s="3"/>
      <c r="C1153" s="3"/>
    </row>
    <row r="1154" spans="2:3" x14ac:dyDescent="0.25">
      <c r="B1154" s="3"/>
      <c r="C1154" s="3"/>
    </row>
    <row r="1155" spans="2:3" x14ac:dyDescent="0.25">
      <c r="B1155" s="3"/>
      <c r="C1155" s="3"/>
    </row>
    <row r="1156" spans="2:3" x14ac:dyDescent="0.25">
      <c r="B1156" s="3"/>
      <c r="C1156" s="3"/>
    </row>
    <row r="1157" spans="2:3" x14ac:dyDescent="0.25">
      <c r="B1157" s="3"/>
      <c r="C1157" s="3"/>
    </row>
    <row r="1158" spans="2:3" x14ac:dyDescent="0.25">
      <c r="B1158" s="3"/>
      <c r="C1158" s="3"/>
    </row>
    <row r="1159" spans="2:3" x14ac:dyDescent="0.25">
      <c r="B1159" s="3"/>
      <c r="C1159" s="3"/>
    </row>
    <row r="1160" spans="2:3" x14ac:dyDescent="0.25">
      <c r="B1160" s="3"/>
      <c r="C1160" s="3"/>
    </row>
    <row r="1161" spans="2:3" x14ac:dyDescent="0.25">
      <c r="B1161" s="3"/>
      <c r="C1161" s="3"/>
    </row>
    <row r="1162" spans="2:3" x14ac:dyDescent="0.25">
      <c r="B1162" s="3"/>
      <c r="C1162" s="3"/>
    </row>
    <row r="1163" spans="2:3" x14ac:dyDescent="0.25">
      <c r="B1163" s="3"/>
      <c r="C1163" s="3"/>
    </row>
    <row r="1164" spans="2:3" x14ac:dyDescent="0.25">
      <c r="B1164" s="3"/>
      <c r="C1164" s="3"/>
    </row>
    <row r="1165" spans="2:3" x14ac:dyDescent="0.25">
      <c r="B1165" s="3"/>
      <c r="C1165" s="3"/>
    </row>
    <row r="1166" spans="2:3" x14ac:dyDescent="0.25">
      <c r="B1166" s="3"/>
      <c r="C1166" s="3"/>
    </row>
    <row r="1167" spans="2:3" x14ac:dyDescent="0.25">
      <c r="B1167" s="3"/>
      <c r="C1167" s="3"/>
    </row>
    <row r="1168" spans="2:3" x14ac:dyDescent="0.25">
      <c r="B1168" s="3"/>
      <c r="C1168" s="3"/>
    </row>
    <row r="1169" spans="2:3" x14ac:dyDescent="0.25">
      <c r="B1169" s="3"/>
      <c r="C1169" s="3"/>
    </row>
    <row r="1170" spans="2:3" x14ac:dyDescent="0.25">
      <c r="B1170" s="3"/>
      <c r="C1170" s="3"/>
    </row>
    <row r="1171" spans="2:3" x14ac:dyDescent="0.25">
      <c r="B1171" s="3"/>
      <c r="C1171" s="3"/>
    </row>
    <row r="1172" spans="2:3" x14ac:dyDescent="0.25">
      <c r="B1172" s="3"/>
      <c r="C1172" s="3"/>
    </row>
    <row r="1173" spans="2:3" x14ac:dyDescent="0.25">
      <c r="B1173" s="3"/>
      <c r="C1173" s="3"/>
    </row>
    <row r="1174" spans="2:3" x14ac:dyDescent="0.25">
      <c r="B1174" s="3"/>
      <c r="C1174" s="3"/>
    </row>
    <row r="1175" spans="2:3" x14ac:dyDescent="0.25">
      <c r="B1175" s="3"/>
      <c r="C1175" s="3"/>
    </row>
    <row r="1176" spans="2:3" x14ac:dyDescent="0.25">
      <c r="B1176" s="3"/>
      <c r="C1176" s="3"/>
    </row>
    <row r="1177" spans="2:3" x14ac:dyDescent="0.25">
      <c r="B1177" s="3"/>
      <c r="C1177" s="3"/>
    </row>
    <row r="1178" spans="2:3" x14ac:dyDescent="0.25">
      <c r="B1178" s="3"/>
      <c r="C1178" s="3"/>
    </row>
    <row r="1179" spans="2:3" x14ac:dyDescent="0.25">
      <c r="B1179" s="3"/>
      <c r="C1179" s="3"/>
    </row>
    <row r="1180" spans="2:3" x14ac:dyDescent="0.25">
      <c r="B1180" s="3"/>
      <c r="C1180" s="3"/>
    </row>
    <row r="1181" spans="2:3" x14ac:dyDescent="0.25">
      <c r="B1181" s="3"/>
      <c r="C1181" s="3"/>
    </row>
    <row r="1182" spans="2:3" x14ac:dyDescent="0.25">
      <c r="B1182" s="3"/>
      <c r="C1182" s="3"/>
    </row>
    <row r="1183" spans="2:3" x14ac:dyDescent="0.25">
      <c r="B1183" s="3"/>
      <c r="C1183" s="3"/>
    </row>
    <row r="1184" spans="2:3" x14ac:dyDescent="0.25">
      <c r="B1184" s="3"/>
      <c r="C1184" s="3"/>
    </row>
    <row r="1185" spans="2:3" x14ac:dyDescent="0.25">
      <c r="B1185" s="3"/>
      <c r="C1185" s="3"/>
    </row>
    <row r="1186" spans="2:3" x14ac:dyDescent="0.25">
      <c r="B1186" s="3"/>
      <c r="C1186" s="3"/>
    </row>
    <row r="1187" spans="2:3" x14ac:dyDescent="0.25">
      <c r="B1187" s="3"/>
      <c r="C1187" s="3"/>
    </row>
    <row r="1188" spans="2:3" x14ac:dyDescent="0.25">
      <c r="B1188" s="3"/>
      <c r="C1188" s="3"/>
    </row>
    <row r="1189" spans="2:3" x14ac:dyDescent="0.25">
      <c r="B1189" s="3"/>
      <c r="C1189" s="3"/>
    </row>
    <row r="1190" spans="2:3" x14ac:dyDescent="0.25">
      <c r="B1190" s="3"/>
      <c r="C1190" s="3"/>
    </row>
    <row r="1191" spans="2:3" x14ac:dyDescent="0.25">
      <c r="B1191" s="3"/>
      <c r="C1191" s="3"/>
    </row>
    <row r="1192" spans="2:3" x14ac:dyDescent="0.25">
      <c r="B1192" s="3"/>
      <c r="C1192" s="3"/>
    </row>
    <row r="1193" spans="2:3" x14ac:dyDescent="0.25">
      <c r="B1193" s="3"/>
      <c r="C1193" s="3"/>
    </row>
    <row r="1194" spans="2:3" x14ac:dyDescent="0.25">
      <c r="B1194" s="3"/>
      <c r="C1194" s="3"/>
    </row>
    <row r="1195" spans="2:3" x14ac:dyDescent="0.25">
      <c r="B1195" s="3"/>
      <c r="C1195" s="3"/>
    </row>
    <row r="1196" spans="2:3" x14ac:dyDescent="0.25">
      <c r="B1196" s="3"/>
      <c r="C1196" s="3"/>
    </row>
    <row r="1197" spans="2:3" x14ac:dyDescent="0.25">
      <c r="B1197" s="3"/>
      <c r="C1197" s="3"/>
    </row>
    <row r="1198" spans="2:3" x14ac:dyDescent="0.25">
      <c r="B1198" s="3"/>
      <c r="C1198" s="3"/>
    </row>
    <row r="1199" spans="2:3" x14ac:dyDescent="0.25">
      <c r="B1199" s="3"/>
      <c r="C1199" s="3"/>
    </row>
    <row r="1200" spans="2:3" x14ac:dyDescent="0.25">
      <c r="B1200" s="3"/>
      <c r="C1200" s="3"/>
    </row>
    <row r="1201" spans="2:3" x14ac:dyDescent="0.25">
      <c r="B1201" s="3"/>
      <c r="C1201" s="3"/>
    </row>
    <row r="1202" spans="2:3" x14ac:dyDescent="0.25">
      <c r="B1202" s="3"/>
      <c r="C1202" s="3"/>
    </row>
    <row r="1203" spans="2:3" x14ac:dyDescent="0.25">
      <c r="B1203" s="3"/>
      <c r="C1203" s="3"/>
    </row>
    <row r="1204" spans="2:3" x14ac:dyDescent="0.25">
      <c r="B1204" s="3"/>
      <c r="C1204" s="3"/>
    </row>
    <row r="1205" spans="2:3" x14ac:dyDescent="0.25">
      <c r="B1205" s="3"/>
      <c r="C1205" s="3"/>
    </row>
    <row r="1206" spans="2:3" x14ac:dyDescent="0.25">
      <c r="B1206" s="3"/>
      <c r="C1206" s="3"/>
    </row>
    <row r="1207" spans="2:3" x14ac:dyDescent="0.25">
      <c r="B1207" s="3"/>
      <c r="C1207" s="3"/>
    </row>
    <row r="1208" spans="2:3" x14ac:dyDescent="0.25">
      <c r="B1208" s="3"/>
      <c r="C1208" s="3"/>
    </row>
    <row r="1209" spans="2:3" x14ac:dyDescent="0.25">
      <c r="B1209" s="3"/>
      <c r="C1209" s="3"/>
    </row>
    <row r="1210" spans="2:3" x14ac:dyDescent="0.25">
      <c r="B1210" s="3"/>
      <c r="C1210" s="3"/>
    </row>
    <row r="1211" spans="2:3" x14ac:dyDescent="0.25">
      <c r="B1211" s="3"/>
      <c r="C1211" s="3"/>
    </row>
    <row r="1212" spans="2:3" x14ac:dyDescent="0.25">
      <c r="B1212" s="3"/>
      <c r="C1212" s="3"/>
    </row>
    <row r="1213" spans="2:3" x14ac:dyDescent="0.25">
      <c r="B1213" s="3"/>
      <c r="C1213" s="3"/>
    </row>
    <row r="1214" spans="2:3" x14ac:dyDescent="0.25">
      <c r="B1214" s="3"/>
      <c r="C1214" s="3"/>
    </row>
    <row r="1215" spans="2:3" x14ac:dyDescent="0.25">
      <c r="B1215" s="3"/>
      <c r="C1215" s="3"/>
    </row>
    <row r="1216" spans="2:3" x14ac:dyDescent="0.25">
      <c r="B1216" s="3"/>
      <c r="C1216" s="3"/>
    </row>
    <row r="1217" spans="2:3" x14ac:dyDescent="0.25">
      <c r="B1217" s="3"/>
      <c r="C1217" s="3"/>
    </row>
    <row r="1218" spans="2:3" x14ac:dyDescent="0.25">
      <c r="B1218" s="3"/>
      <c r="C1218" s="3"/>
    </row>
    <row r="1219" spans="2:3" x14ac:dyDescent="0.25">
      <c r="B1219" s="3"/>
      <c r="C1219" s="3"/>
    </row>
    <row r="1220" spans="2:3" x14ac:dyDescent="0.25">
      <c r="B1220" s="3"/>
      <c r="C1220" s="3"/>
    </row>
    <row r="1221" spans="2:3" x14ac:dyDescent="0.25">
      <c r="B1221" s="3"/>
      <c r="C1221" s="3"/>
    </row>
    <row r="1222" spans="2:3" x14ac:dyDescent="0.25">
      <c r="B1222" s="3"/>
      <c r="C1222" s="3"/>
    </row>
    <row r="1223" spans="2:3" x14ac:dyDescent="0.25">
      <c r="B1223" s="3"/>
      <c r="C1223" s="3"/>
    </row>
    <row r="1224" spans="2:3" x14ac:dyDescent="0.25">
      <c r="B1224" s="3"/>
      <c r="C1224" s="3"/>
    </row>
    <row r="1225" spans="2:3" x14ac:dyDescent="0.25">
      <c r="B1225" s="3"/>
      <c r="C1225" s="3"/>
    </row>
    <row r="1226" spans="2:3" x14ac:dyDescent="0.25">
      <c r="B1226" s="3"/>
      <c r="C1226" s="3"/>
    </row>
    <row r="1227" spans="2:3" x14ac:dyDescent="0.25">
      <c r="B1227" s="3"/>
      <c r="C1227" s="3"/>
    </row>
    <row r="1228" spans="2:3" x14ac:dyDescent="0.25">
      <c r="B1228" s="3"/>
      <c r="C1228" s="3"/>
    </row>
    <row r="1229" spans="2:3" x14ac:dyDescent="0.25">
      <c r="B1229" s="3"/>
      <c r="C1229" s="3"/>
    </row>
    <row r="1230" spans="2:3" x14ac:dyDescent="0.25">
      <c r="B1230" s="3"/>
      <c r="C1230" s="3"/>
    </row>
    <row r="1231" spans="2:3" x14ac:dyDescent="0.25">
      <c r="B1231" s="3"/>
      <c r="C1231" s="3"/>
    </row>
    <row r="1232" spans="2:3" x14ac:dyDescent="0.25">
      <c r="B1232" s="3"/>
      <c r="C1232" s="3"/>
    </row>
    <row r="1233" spans="2:3" x14ac:dyDescent="0.25">
      <c r="B1233" s="3"/>
      <c r="C1233" s="3"/>
    </row>
    <row r="1234" spans="2:3" x14ac:dyDescent="0.25">
      <c r="B1234" s="3"/>
      <c r="C1234" s="3"/>
    </row>
    <row r="1235" spans="2:3" x14ac:dyDescent="0.25">
      <c r="B1235" s="3"/>
      <c r="C1235" s="3"/>
    </row>
    <row r="1236" spans="2:3" x14ac:dyDescent="0.25">
      <c r="B1236" s="3"/>
      <c r="C1236" s="3"/>
    </row>
    <row r="1237" spans="2:3" x14ac:dyDescent="0.25">
      <c r="B1237" s="3"/>
      <c r="C1237" s="3"/>
    </row>
    <row r="1238" spans="2:3" x14ac:dyDescent="0.25">
      <c r="B1238" s="3"/>
      <c r="C1238" s="3"/>
    </row>
    <row r="1239" spans="2:3" x14ac:dyDescent="0.25">
      <c r="B1239" s="3"/>
      <c r="C1239" s="3"/>
    </row>
    <row r="1240" spans="2:3" x14ac:dyDescent="0.25">
      <c r="B1240" s="3"/>
      <c r="C1240" s="3"/>
    </row>
    <row r="1241" spans="2:3" x14ac:dyDescent="0.25">
      <c r="B1241" s="3"/>
      <c r="C1241" s="3"/>
    </row>
    <row r="1242" spans="2:3" x14ac:dyDescent="0.25">
      <c r="B1242" s="3"/>
      <c r="C1242" s="3"/>
    </row>
    <row r="1243" spans="2:3" x14ac:dyDescent="0.25">
      <c r="B1243" s="3"/>
      <c r="C1243" s="3"/>
    </row>
    <row r="1244" spans="2:3" x14ac:dyDescent="0.25">
      <c r="B1244" s="3"/>
      <c r="C1244" s="3"/>
    </row>
    <row r="1245" spans="2:3" x14ac:dyDescent="0.25">
      <c r="B1245" s="3"/>
      <c r="C1245" s="3"/>
    </row>
    <row r="1246" spans="2:3" x14ac:dyDescent="0.25">
      <c r="B1246" s="3"/>
      <c r="C1246" s="3"/>
    </row>
    <row r="1247" spans="2:3" x14ac:dyDescent="0.25">
      <c r="B1247" s="3"/>
      <c r="C1247" s="3"/>
    </row>
    <row r="1248" spans="2:3" x14ac:dyDescent="0.25">
      <c r="B1248" s="3"/>
      <c r="C1248" s="3"/>
    </row>
    <row r="1249" spans="2:3" x14ac:dyDescent="0.25">
      <c r="B1249" s="3"/>
      <c r="C1249" s="3"/>
    </row>
    <row r="1250" spans="2:3" x14ac:dyDescent="0.25">
      <c r="B1250" s="3"/>
      <c r="C1250" s="3"/>
    </row>
    <row r="1251" spans="2:3" x14ac:dyDescent="0.25">
      <c r="B1251" s="3"/>
      <c r="C1251" s="3"/>
    </row>
    <row r="1252" spans="2:3" x14ac:dyDescent="0.25">
      <c r="B1252" s="3"/>
      <c r="C1252" s="3"/>
    </row>
    <row r="1253" spans="2:3" x14ac:dyDescent="0.25">
      <c r="B1253" s="3"/>
      <c r="C1253" s="3"/>
    </row>
    <row r="1254" spans="2:3" x14ac:dyDescent="0.25">
      <c r="B1254" s="3"/>
      <c r="C1254" s="3"/>
    </row>
    <row r="1255" spans="2:3" x14ac:dyDescent="0.25">
      <c r="B1255" s="3"/>
      <c r="C1255" s="3"/>
    </row>
    <row r="1256" spans="2:3" x14ac:dyDescent="0.25">
      <c r="B1256" s="3"/>
      <c r="C1256" s="3"/>
    </row>
    <row r="1257" spans="2:3" x14ac:dyDescent="0.25">
      <c r="B1257" s="3"/>
      <c r="C1257" s="3"/>
    </row>
    <row r="1258" spans="2:3" x14ac:dyDescent="0.25">
      <c r="B1258" s="3"/>
      <c r="C1258" s="3"/>
    </row>
    <row r="1259" spans="2:3" x14ac:dyDescent="0.25">
      <c r="B1259" s="3"/>
      <c r="C1259" s="3"/>
    </row>
    <row r="1260" spans="2:3" x14ac:dyDescent="0.25">
      <c r="B1260" s="3"/>
      <c r="C1260" s="3"/>
    </row>
    <row r="1261" spans="2:3" x14ac:dyDescent="0.25">
      <c r="B1261" s="3"/>
      <c r="C1261" s="3"/>
    </row>
    <row r="1262" spans="2:3" x14ac:dyDescent="0.25">
      <c r="B1262" s="3"/>
      <c r="C1262" s="3"/>
    </row>
    <row r="1263" spans="2:3" x14ac:dyDescent="0.25">
      <c r="B1263" s="3"/>
      <c r="C1263" s="3"/>
    </row>
    <row r="1264" spans="2:3" x14ac:dyDescent="0.25">
      <c r="B1264" s="3"/>
      <c r="C1264" s="3"/>
    </row>
    <row r="1265" spans="2:3" x14ac:dyDescent="0.25">
      <c r="B1265" s="3"/>
      <c r="C1265" s="3"/>
    </row>
    <row r="1266" spans="2:3" x14ac:dyDescent="0.25">
      <c r="B1266" s="3"/>
      <c r="C1266" s="3"/>
    </row>
    <row r="1267" spans="2:3" x14ac:dyDescent="0.25">
      <c r="B1267" s="3"/>
      <c r="C1267" s="3"/>
    </row>
    <row r="1268" spans="2:3" x14ac:dyDescent="0.25">
      <c r="B1268" s="3"/>
      <c r="C1268" s="3"/>
    </row>
    <row r="1269" spans="2:3" x14ac:dyDescent="0.25">
      <c r="B1269" s="3"/>
      <c r="C1269" s="3"/>
    </row>
    <row r="1270" spans="2:3" x14ac:dyDescent="0.25">
      <c r="B1270" s="3"/>
      <c r="C1270" s="3"/>
    </row>
    <row r="1271" spans="2:3" x14ac:dyDescent="0.25">
      <c r="B1271" s="3"/>
      <c r="C1271" s="3"/>
    </row>
    <row r="1272" spans="2:3" x14ac:dyDescent="0.25">
      <c r="B1272" s="3"/>
      <c r="C1272" s="3"/>
    </row>
    <row r="1273" spans="2:3" x14ac:dyDescent="0.25">
      <c r="B1273" s="3"/>
      <c r="C1273" s="3"/>
    </row>
    <row r="1274" spans="2:3" x14ac:dyDescent="0.25">
      <c r="B1274" s="3"/>
      <c r="C1274" s="3"/>
    </row>
    <row r="1275" spans="2:3" x14ac:dyDescent="0.25">
      <c r="B1275" s="3"/>
      <c r="C1275" s="3"/>
    </row>
    <row r="1276" spans="2:3" x14ac:dyDescent="0.25">
      <c r="B1276" s="3"/>
      <c r="C1276" s="3"/>
    </row>
    <row r="1277" spans="2:3" x14ac:dyDescent="0.25">
      <c r="B1277" s="3"/>
      <c r="C1277" s="3"/>
    </row>
    <row r="1278" spans="2:3" x14ac:dyDescent="0.25">
      <c r="B1278" s="3"/>
      <c r="C1278" s="3"/>
    </row>
    <row r="1279" spans="2:3" x14ac:dyDescent="0.25">
      <c r="B1279" s="3"/>
      <c r="C1279" s="3"/>
    </row>
    <row r="1280" spans="2:3" x14ac:dyDescent="0.25">
      <c r="B1280" s="3"/>
      <c r="C1280" s="3"/>
    </row>
    <row r="1281" spans="2:3" x14ac:dyDescent="0.25">
      <c r="B1281" s="3"/>
      <c r="C1281" s="3"/>
    </row>
    <row r="1282" spans="2:3" x14ac:dyDescent="0.25">
      <c r="B1282" s="3"/>
      <c r="C1282" s="3"/>
    </row>
    <row r="1283" spans="2:3" x14ac:dyDescent="0.25">
      <c r="B1283" s="3"/>
      <c r="C1283" s="3"/>
    </row>
    <row r="1284" spans="2:3" x14ac:dyDescent="0.25">
      <c r="B1284" s="3"/>
      <c r="C1284" s="3"/>
    </row>
    <row r="1285" spans="2:3" x14ac:dyDescent="0.25">
      <c r="B1285" s="3"/>
      <c r="C1285" s="3"/>
    </row>
    <row r="1286" spans="2:3" x14ac:dyDescent="0.25">
      <c r="B1286" s="3"/>
      <c r="C1286" s="3"/>
    </row>
    <row r="1287" spans="2:3" x14ac:dyDescent="0.25">
      <c r="B1287" s="3"/>
      <c r="C1287" s="3"/>
    </row>
    <row r="1288" spans="2:3" x14ac:dyDescent="0.25">
      <c r="B1288" s="3"/>
      <c r="C1288" s="3"/>
    </row>
    <row r="1289" spans="2:3" x14ac:dyDescent="0.25">
      <c r="B1289" s="3"/>
      <c r="C1289" s="3"/>
    </row>
    <row r="1290" spans="2:3" x14ac:dyDescent="0.25">
      <c r="B1290" s="3"/>
      <c r="C1290" s="3"/>
    </row>
    <row r="1291" spans="2:3" x14ac:dyDescent="0.25">
      <c r="B1291" s="3"/>
      <c r="C1291" s="3"/>
    </row>
    <row r="1292" spans="2:3" x14ac:dyDescent="0.25">
      <c r="B1292" s="3"/>
      <c r="C1292" s="3"/>
    </row>
    <row r="1293" spans="2:3" x14ac:dyDescent="0.25">
      <c r="B1293" s="3"/>
      <c r="C1293" s="3"/>
    </row>
    <row r="1294" spans="2:3" x14ac:dyDescent="0.25">
      <c r="B1294" s="3"/>
      <c r="C1294" s="3"/>
    </row>
    <row r="1295" spans="2:3" x14ac:dyDescent="0.25">
      <c r="B1295" s="3"/>
      <c r="C1295" s="3"/>
    </row>
    <row r="1296" spans="2:3" x14ac:dyDescent="0.25">
      <c r="B1296" s="3"/>
      <c r="C1296" s="3"/>
    </row>
    <row r="1297" spans="2:3" x14ac:dyDescent="0.25">
      <c r="B1297" s="3"/>
      <c r="C1297" s="3"/>
    </row>
    <row r="1298" spans="2:3" x14ac:dyDescent="0.25">
      <c r="B1298" s="3"/>
      <c r="C1298" s="3"/>
    </row>
    <row r="1299" spans="2:3" x14ac:dyDescent="0.25">
      <c r="B1299" s="3"/>
      <c r="C1299" s="3"/>
    </row>
    <row r="1300" spans="2:3" x14ac:dyDescent="0.25">
      <c r="B1300" s="3"/>
      <c r="C1300" s="3"/>
    </row>
    <row r="1301" spans="2:3" x14ac:dyDescent="0.25">
      <c r="B1301" s="3"/>
      <c r="C1301" s="3"/>
    </row>
    <row r="1302" spans="2:3" x14ac:dyDescent="0.25">
      <c r="B1302" s="3"/>
      <c r="C1302" s="3"/>
    </row>
    <row r="1303" spans="2:3" x14ac:dyDescent="0.25">
      <c r="B1303" s="3"/>
      <c r="C1303" s="3"/>
    </row>
    <row r="1304" spans="2:3" x14ac:dyDescent="0.25">
      <c r="B1304" s="3"/>
      <c r="C1304" s="3"/>
    </row>
    <row r="1305" spans="2:3" x14ac:dyDescent="0.25">
      <c r="B1305" s="3"/>
      <c r="C1305" s="3"/>
    </row>
    <row r="1306" spans="2:3" x14ac:dyDescent="0.25">
      <c r="B1306" s="3"/>
      <c r="C1306" s="3"/>
    </row>
    <row r="1307" spans="2:3" x14ac:dyDescent="0.25">
      <c r="B1307" s="3"/>
      <c r="C1307" s="3"/>
    </row>
    <row r="1308" spans="2:3" x14ac:dyDescent="0.25">
      <c r="B1308" s="3"/>
      <c r="C1308" s="3"/>
    </row>
    <row r="1309" spans="2:3" x14ac:dyDescent="0.25">
      <c r="B1309" s="3"/>
      <c r="C1309" s="3"/>
    </row>
    <row r="1310" spans="2:3" x14ac:dyDescent="0.25">
      <c r="B1310" s="3"/>
      <c r="C1310" s="3"/>
    </row>
    <row r="1311" spans="2:3" x14ac:dyDescent="0.25">
      <c r="B1311" s="3"/>
      <c r="C1311" s="3"/>
    </row>
    <row r="1312" spans="2:3" x14ac:dyDescent="0.25">
      <c r="B1312" s="3"/>
      <c r="C1312" s="3"/>
    </row>
    <row r="1313" spans="2:3" x14ac:dyDescent="0.25">
      <c r="B1313" s="3"/>
      <c r="C1313" s="3"/>
    </row>
    <row r="1314" spans="2:3" x14ac:dyDescent="0.25">
      <c r="B1314" s="3"/>
      <c r="C1314" s="3"/>
    </row>
    <row r="1315" spans="2:3" x14ac:dyDescent="0.25">
      <c r="B1315" s="3"/>
      <c r="C1315" s="3"/>
    </row>
    <row r="1316" spans="2:3" x14ac:dyDescent="0.25">
      <c r="B1316" s="3"/>
      <c r="C1316" s="3"/>
    </row>
    <row r="1317" spans="2:3" x14ac:dyDescent="0.25">
      <c r="B1317" s="3"/>
      <c r="C1317" s="3"/>
    </row>
    <row r="1318" spans="2:3" x14ac:dyDescent="0.25">
      <c r="B1318" s="3"/>
      <c r="C1318" s="3"/>
    </row>
    <row r="1319" spans="2:3" x14ac:dyDescent="0.25">
      <c r="B1319" s="3"/>
      <c r="C1319" s="3"/>
    </row>
    <row r="1320" spans="2:3" x14ac:dyDescent="0.25">
      <c r="B1320" s="3"/>
      <c r="C1320" s="3"/>
    </row>
    <row r="1321" spans="2:3" x14ac:dyDescent="0.25">
      <c r="B1321" s="3"/>
      <c r="C1321" s="3"/>
    </row>
    <row r="1322" spans="2:3" x14ac:dyDescent="0.25">
      <c r="B1322" s="3"/>
      <c r="C1322" s="3"/>
    </row>
    <row r="1323" spans="2:3" x14ac:dyDescent="0.25">
      <c r="B1323" s="3"/>
      <c r="C1323" s="3"/>
    </row>
    <row r="1324" spans="2:3" x14ac:dyDescent="0.25">
      <c r="B1324" s="3"/>
      <c r="C1324" s="3"/>
    </row>
    <row r="1325" spans="2:3" x14ac:dyDescent="0.25">
      <c r="B1325" s="3"/>
      <c r="C1325" s="3"/>
    </row>
    <row r="1326" spans="2:3" x14ac:dyDescent="0.25">
      <c r="B1326" s="3"/>
      <c r="C1326" s="3"/>
    </row>
    <row r="1327" spans="2:3" x14ac:dyDescent="0.25">
      <c r="B1327" s="3"/>
      <c r="C1327" s="3"/>
    </row>
    <row r="1328" spans="2:3" x14ac:dyDescent="0.25">
      <c r="B1328" s="3"/>
      <c r="C1328" s="3"/>
    </row>
    <row r="1329" spans="2:3" x14ac:dyDescent="0.25">
      <c r="B1329" s="3"/>
      <c r="C1329" s="3"/>
    </row>
    <row r="1330" spans="2:3" x14ac:dyDescent="0.25">
      <c r="B1330" s="3"/>
      <c r="C1330" s="3"/>
    </row>
    <row r="1331" spans="2:3" x14ac:dyDescent="0.25">
      <c r="B1331" s="3"/>
      <c r="C1331" s="3"/>
    </row>
    <row r="1332" spans="2:3" x14ac:dyDescent="0.25">
      <c r="B1332" s="3"/>
      <c r="C1332" s="3"/>
    </row>
    <row r="1333" spans="2:3" x14ac:dyDescent="0.25">
      <c r="B1333" s="3"/>
      <c r="C1333" s="3"/>
    </row>
    <row r="1334" spans="2:3" x14ac:dyDescent="0.25">
      <c r="B1334" s="3"/>
      <c r="C1334" s="3"/>
    </row>
    <row r="1335" spans="2:3" x14ac:dyDescent="0.25">
      <c r="B1335" s="3"/>
      <c r="C1335" s="3"/>
    </row>
    <row r="1336" spans="2:3" x14ac:dyDescent="0.25">
      <c r="B1336" s="3"/>
      <c r="C1336" s="3"/>
    </row>
    <row r="1337" spans="2:3" x14ac:dyDescent="0.25">
      <c r="B1337" s="3"/>
      <c r="C1337" s="3"/>
    </row>
    <row r="1338" spans="2:3" x14ac:dyDescent="0.25">
      <c r="B1338" s="3"/>
      <c r="C1338" s="3"/>
    </row>
    <row r="1339" spans="2:3" x14ac:dyDescent="0.25">
      <c r="B1339" s="3"/>
      <c r="C1339" s="3"/>
    </row>
    <row r="1340" spans="2:3" x14ac:dyDescent="0.25">
      <c r="B1340" s="3"/>
      <c r="C1340" s="3"/>
    </row>
    <row r="1341" spans="2:3" x14ac:dyDescent="0.25">
      <c r="B1341" s="3"/>
      <c r="C1341" s="3"/>
    </row>
    <row r="1342" spans="2:3" x14ac:dyDescent="0.25">
      <c r="B1342" s="3"/>
      <c r="C1342" s="3"/>
    </row>
    <row r="1343" spans="2:3" x14ac:dyDescent="0.25">
      <c r="B1343" s="3"/>
      <c r="C1343" s="3"/>
    </row>
    <row r="1344" spans="2:3" x14ac:dyDescent="0.25">
      <c r="B1344" s="3"/>
      <c r="C1344" s="3"/>
    </row>
    <row r="1345" spans="2:3" x14ac:dyDescent="0.25">
      <c r="B1345" s="3"/>
      <c r="C1345" s="3"/>
    </row>
    <row r="1346" spans="2:3" x14ac:dyDescent="0.25">
      <c r="B1346" s="3"/>
      <c r="C1346" s="3"/>
    </row>
    <row r="1347" spans="2:3" x14ac:dyDescent="0.25">
      <c r="B1347" s="3"/>
      <c r="C1347" s="3"/>
    </row>
    <row r="1348" spans="2:3" x14ac:dyDescent="0.25">
      <c r="B1348" s="3"/>
      <c r="C1348" s="3"/>
    </row>
    <row r="1349" spans="2:3" x14ac:dyDescent="0.25">
      <c r="B1349" s="3"/>
      <c r="C1349" s="3"/>
    </row>
    <row r="1350" spans="2:3" x14ac:dyDescent="0.25">
      <c r="B1350" s="3"/>
      <c r="C1350" s="3"/>
    </row>
    <row r="1351" spans="2:3" x14ac:dyDescent="0.25">
      <c r="B1351" s="3"/>
      <c r="C1351" s="3"/>
    </row>
    <row r="1352" spans="2:3" x14ac:dyDescent="0.25">
      <c r="B1352" s="3"/>
      <c r="C1352" s="3"/>
    </row>
    <row r="1353" spans="2:3" x14ac:dyDescent="0.25">
      <c r="B1353" s="3"/>
      <c r="C1353" s="3"/>
    </row>
    <row r="1354" spans="2:3" x14ac:dyDescent="0.25">
      <c r="B1354" s="3"/>
      <c r="C1354" s="3"/>
    </row>
    <row r="1355" spans="2:3" x14ac:dyDescent="0.25">
      <c r="B1355" s="3"/>
      <c r="C1355" s="3"/>
    </row>
    <row r="1356" spans="2:3" x14ac:dyDescent="0.25">
      <c r="B1356" s="3"/>
      <c r="C1356" s="3"/>
    </row>
    <row r="1357" spans="2:3" x14ac:dyDescent="0.25">
      <c r="B1357" s="3"/>
      <c r="C1357" s="3"/>
    </row>
    <row r="1358" spans="2:3" x14ac:dyDescent="0.25">
      <c r="B1358" s="3"/>
      <c r="C1358" s="3"/>
    </row>
    <row r="1359" spans="2:3" x14ac:dyDescent="0.25">
      <c r="B1359" s="3"/>
      <c r="C1359" s="3"/>
    </row>
    <row r="1360" spans="2:3" x14ac:dyDescent="0.25">
      <c r="B1360" s="3"/>
      <c r="C1360" s="3"/>
    </row>
    <row r="1361" spans="2:3" x14ac:dyDescent="0.25">
      <c r="B1361" s="3"/>
      <c r="C1361" s="3"/>
    </row>
    <row r="1362" spans="2:3" x14ac:dyDescent="0.25">
      <c r="B1362" s="3"/>
      <c r="C1362" s="3"/>
    </row>
    <row r="1363" spans="2:3" x14ac:dyDescent="0.25">
      <c r="B1363" s="3"/>
      <c r="C1363" s="3"/>
    </row>
    <row r="1364" spans="2:3" x14ac:dyDescent="0.25">
      <c r="B1364" s="3"/>
      <c r="C1364" s="3"/>
    </row>
    <row r="1365" spans="2:3" x14ac:dyDescent="0.25">
      <c r="B1365" s="3"/>
      <c r="C1365" s="3"/>
    </row>
    <row r="1366" spans="2:3" x14ac:dyDescent="0.25">
      <c r="B1366" s="3"/>
      <c r="C1366" s="3"/>
    </row>
    <row r="1367" spans="2:3" x14ac:dyDescent="0.25">
      <c r="B1367" s="3"/>
      <c r="C1367" s="3"/>
    </row>
    <row r="1368" spans="2:3" x14ac:dyDescent="0.25">
      <c r="B1368" s="3"/>
      <c r="C1368" s="3"/>
    </row>
    <row r="1369" spans="2:3" x14ac:dyDescent="0.25">
      <c r="B1369" s="3"/>
      <c r="C1369" s="3"/>
    </row>
    <row r="1370" spans="2:3" x14ac:dyDescent="0.25">
      <c r="B1370" s="3"/>
      <c r="C1370" s="3"/>
    </row>
    <row r="1371" spans="2:3" x14ac:dyDescent="0.25">
      <c r="B1371" s="3"/>
      <c r="C1371" s="3"/>
    </row>
    <row r="1372" spans="2:3" x14ac:dyDescent="0.25">
      <c r="B1372" s="3"/>
      <c r="C1372" s="3"/>
    </row>
    <row r="1373" spans="2:3" x14ac:dyDescent="0.25">
      <c r="B1373" s="3"/>
      <c r="C1373" s="3"/>
    </row>
    <row r="1374" spans="2:3" x14ac:dyDescent="0.25">
      <c r="B1374" s="3"/>
      <c r="C1374" s="3"/>
    </row>
    <row r="1375" spans="2:3" x14ac:dyDescent="0.25">
      <c r="B1375" s="3"/>
      <c r="C1375" s="3"/>
    </row>
    <row r="1376" spans="2:3" x14ac:dyDescent="0.25">
      <c r="B1376" s="3"/>
      <c r="C1376" s="3"/>
    </row>
    <row r="1377" spans="2:3" x14ac:dyDescent="0.25">
      <c r="B1377" s="3"/>
      <c r="C1377" s="3"/>
    </row>
    <row r="1378" spans="2:3" x14ac:dyDescent="0.25">
      <c r="B1378" s="3"/>
      <c r="C1378" s="3"/>
    </row>
    <row r="1379" spans="2:3" x14ac:dyDescent="0.25">
      <c r="B1379" s="3"/>
      <c r="C1379" s="3"/>
    </row>
    <row r="1380" spans="2:3" x14ac:dyDescent="0.25">
      <c r="B1380" s="3"/>
      <c r="C1380" s="3"/>
    </row>
    <row r="1381" spans="2:3" x14ac:dyDescent="0.25">
      <c r="B1381" s="3"/>
      <c r="C1381" s="3"/>
    </row>
    <row r="1382" spans="2:3" x14ac:dyDescent="0.25">
      <c r="B1382" s="3"/>
      <c r="C1382" s="3"/>
    </row>
    <row r="1383" spans="2:3" x14ac:dyDescent="0.25">
      <c r="B1383" s="3"/>
      <c r="C1383" s="3"/>
    </row>
    <row r="1384" spans="2:3" x14ac:dyDescent="0.25">
      <c r="B1384" s="3"/>
      <c r="C1384" s="3"/>
    </row>
    <row r="1385" spans="2:3" x14ac:dyDescent="0.25">
      <c r="B1385" s="3"/>
      <c r="C1385" s="3"/>
    </row>
    <row r="1386" spans="2:3" x14ac:dyDescent="0.25">
      <c r="B1386" s="3"/>
      <c r="C1386" s="3"/>
    </row>
    <row r="1387" spans="2:3" x14ac:dyDescent="0.25">
      <c r="B1387" s="3"/>
      <c r="C1387" s="3"/>
    </row>
    <row r="1388" spans="2:3" x14ac:dyDescent="0.25">
      <c r="B1388" s="3"/>
      <c r="C1388" s="3"/>
    </row>
    <row r="1389" spans="2:3" x14ac:dyDescent="0.25">
      <c r="B1389" s="3"/>
      <c r="C1389" s="3"/>
    </row>
    <row r="1390" spans="2:3" x14ac:dyDescent="0.25">
      <c r="B1390" s="3"/>
      <c r="C1390" s="3"/>
    </row>
    <row r="1391" spans="2:3" x14ac:dyDescent="0.25">
      <c r="B1391" s="3"/>
      <c r="C1391" s="3"/>
    </row>
    <row r="1392" spans="2:3" x14ac:dyDescent="0.25">
      <c r="B1392" s="3"/>
      <c r="C1392" s="3"/>
    </row>
    <row r="1393" spans="2:3" x14ac:dyDescent="0.25">
      <c r="B1393" s="3"/>
      <c r="C1393" s="3"/>
    </row>
    <row r="1394" spans="2:3" x14ac:dyDescent="0.25">
      <c r="B1394" s="3"/>
      <c r="C1394" s="3"/>
    </row>
    <row r="1395" spans="2:3" x14ac:dyDescent="0.25">
      <c r="B1395" s="3"/>
      <c r="C1395" s="3"/>
    </row>
    <row r="1396" spans="2:3" x14ac:dyDescent="0.25">
      <c r="B1396" s="3"/>
      <c r="C1396" s="3"/>
    </row>
  </sheetData>
  <conditionalFormatting sqref="W1:W1048576">
    <cfRule type="expression" dxfId="0" priority="1">
      <formula>B1&lt;&gt;W1</formula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D5CD3-4F87-4C65-B3D0-E406E92724AB}">
  <dimension ref="A1:O52"/>
  <sheetViews>
    <sheetView workbookViewId="0">
      <selection activeCell="L8" sqref="L8"/>
    </sheetView>
    <sheetView workbookViewId="1"/>
    <sheetView workbookViewId="2"/>
  </sheetViews>
  <sheetFormatPr defaultRowHeight="15" x14ac:dyDescent="0.25"/>
  <cols>
    <col min="1" max="3" width="3" bestFit="1" customWidth="1"/>
    <col min="4" max="4" width="4" bestFit="1" customWidth="1"/>
    <col min="5" max="7" width="8.28515625" bestFit="1" customWidth="1"/>
    <col min="8" max="8" width="8.140625" bestFit="1" customWidth="1"/>
    <col min="9" max="9" width="7.5703125" bestFit="1" customWidth="1"/>
    <col min="10" max="10" width="7" bestFit="1" customWidth="1"/>
    <col min="11" max="11" width="12.140625" bestFit="1" customWidth="1"/>
    <col min="12" max="12" width="11.28515625" bestFit="1" customWidth="1"/>
    <col min="13" max="13" width="20.140625" customWidth="1"/>
  </cols>
  <sheetData>
    <row r="1" spans="1:15" x14ac:dyDescent="0.25">
      <c r="A1" t="s">
        <v>152</v>
      </c>
      <c r="B1" s="11" t="s">
        <v>154</v>
      </c>
      <c r="C1" t="s">
        <v>153</v>
      </c>
      <c r="D1" t="s">
        <v>160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97</v>
      </c>
      <c r="K1" t="s">
        <v>162</v>
      </c>
      <c r="L1" t="s">
        <v>161</v>
      </c>
      <c r="M1" t="s">
        <v>150</v>
      </c>
      <c r="O1" t="s">
        <v>163</v>
      </c>
    </row>
    <row r="2" spans="1:15" x14ac:dyDescent="0.25">
      <c r="A2" t="e" cm="1">
        <f t="array" ref="A2:A52">SEARCH(A$1,_xlfn.ANCHORARRAY($M2))</f>
        <v>#VALUE!</v>
      </c>
      <c r="B2" t="e" cm="1">
        <f t="array" ref="B2:B52">SEARCH(B$1,_xlfn.ANCHORARRAY($M2))</f>
        <v>#VALUE!</v>
      </c>
      <c r="C2" t="e" cm="1">
        <f t="array" ref="C2:C52">SEARCH(C$1,_xlfn.ANCHORARRAY($M2))</f>
        <v>#VALUE!</v>
      </c>
      <c r="D2" t="e" cm="1">
        <f t="array" ref="D2:D52">SEARCH(D$1,_xlfn.ANCHORARRAY($M2))</f>
        <v>#VALUE!</v>
      </c>
      <c r="E2" t="e" cm="1">
        <f t="array" ref="E2:E52">VALUE(MID(_xlfn.ANCHORARRAY($M2),_xlfn.ANCHORARRAY(A2)-3,3))</f>
        <v>#VALUE!</v>
      </c>
      <c r="F2" t="e" cm="1">
        <f t="array" ref="F2:F52">VALUE(MID(_xlfn.ANCHORARRAY($M2),_xlfn.ANCHORARRAY(B2)-2,2))</f>
        <v>#VALUE!</v>
      </c>
      <c r="G2" t="e" cm="1">
        <f t="array" ref="G2:G52">VALUE(MID(_xlfn.ANCHORARRAY($M2),_xlfn.ANCHORARRAY(C2)-2,2))</f>
        <v>#VALUE!</v>
      </c>
      <c r="H2" s="6" t="e" cm="1">
        <f t="array" ref="H2:H52">_xlfn.ANCHORARRAY(E2)+_xlfn.ANCHORARRAY(F2)/60+_xlfn.ANCHORARRAY(G2)/60/60</f>
        <v>#VALUE!</v>
      </c>
      <c r="I2" s="6" t="e" cm="1">
        <f t="array" ref="I2:I52">90+_xlfn.ANCHORARRAY(H2)</f>
        <v>#VALUE!</v>
      </c>
      <c r="J2" s="6" t="e" cm="1">
        <f t="array" ref="J2:J52">_xlfn.ANCHORARRAY(I2)</f>
        <v>#VALUE!</v>
      </c>
      <c r="K2" t="e" cm="1">
        <f t="array" ref="K2:K52">RIGHT(_xlfn.ANCHORARRAY(M2),LEN(_xlfn.ANCHORARRAY(M2))-_xlfn.ANCHORARRAY(D2))</f>
        <v>#VALUE!</v>
      </c>
      <c r="L2" t="e" cm="1">
        <f t="array" ref="L2:L52">LEFT(_xlfn.ANCHORARRAY(K2),LEN(_xlfn.ANCHORARRAY(K2))-1)</f>
        <v>#VALUE!</v>
      </c>
      <c r="M2" t="str" cm="1">
        <f t="array" ref="M2:M52">_xlfn._xlws.FILTER('BGER-12D-Road.rpt'!A:A,'BGER-12D-Road.rpt'!A:A&lt;&gt;"")</f>
        <v>-----------------------------------------------------------------------------------------------------------</v>
      </c>
    </row>
    <row r="3" spans="1:15" x14ac:dyDescent="0.25">
      <c r="A3" t="e">
        <v>#VALUE!</v>
      </c>
      <c r="B3" t="e">
        <v>#VALUE!</v>
      </c>
      <c r="C3">
        <v>21</v>
      </c>
      <c r="D3" t="e">
        <v>#VALUE!</v>
      </c>
      <c r="E3" t="e">
        <v>#VALUE!</v>
      </c>
      <c r="F3" t="e">
        <v>#VALUE!</v>
      </c>
      <c r="G3" t="e">
        <v>#VALUE!</v>
      </c>
      <c r="H3" s="6" t="e">
        <v>#VALUE!</v>
      </c>
      <c r="I3" s="6" t="e">
        <v>#VALUE!</v>
      </c>
      <c r="J3" s="6" t="e">
        <v>#VALUE!</v>
      </c>
      <c r="K3" t="e">
        <v>#VALUE!</v>
      </c>
      <c r="L3" t="e">
        <v>#VALUE!</v>
      </c>
      <c r="M3" t="str">
        <v xml:space="preserve"> Road centre line   "north chinnamon floodway"</v>
      </c>
    </row>
    <row r="4" spans="1:15" x14ac:dyDescent="0.25">
      <c r="A4" t="e">
        <v>#VALUE!</v>
      </c>
      <c r="B4" t="e">
        <v>#VALUE!</v>
      </c>
      <c r="C4" t="e">
        <v>#VALUE!</v>
      </c>
      <c r="D4" t="e">
        <v>#VALUE!</v>
      </c>
      <c r="E4" t="e">
        <v>#VALUE!</v>
      </c>
      <c r="F4" t="e">
        <v>#VALUE!</v>
      </c>
      <c r="G4" t="e">
        <v>#VALUE!</v>
      </c>
      <c r="H4" s="6" t="e">
        <v>#VALUE!</v>
      </c>
      <c r="I4" s="6" t="e">
        <v>#VALUE!</v>
      </c>
      <c r="J4" s="6" t="e">
        <v>#VALUE!</v>
      </c>
      <c r="K4" t="e">
        <v>#VALUE!</v>
      </c>
      <c r="L4" t="e">
        <v>#VALUE!</v>
      </c>
      <c r="M4" t="str">
        <v>-----------------------------------------------------------------------------------------------------------</v>
      </c>
    </row>
    <row r="5" spans="1:15" x14ac:dyDescent="0.25">
      <c r="A5" t="e">
        <v>#VALUE!</v>
      </c>
      <c r="B5" t="e">
        <v>#VALUE!</v>
      </c>
      <c r="C5" t="e">
        <v>#VALUE!</v>
      </c>
      <c r="D5" t="e">
        <v>#VALUE!</v>
      </c>
      <c r="E5" t="e">
        <v>#VALUE!</v>
      </c>
      <c r="F5" t="e">
        <v>#VALUE!</v>
      </c>
      <c r="G5" t="e">
        <v>#VALUE!</v>
      </c>
      <c r="H5" s="6" t="e">
        <v>#VALUE!</v>
      </c>
      <c r="I5" s="6" t="e">
        <v>#VALUE!</v>
      </c>
      <c r="J5" s="6" t="e">
        <v>#VALUE!</v>
      </c>
      <c r="K5" t="e">
        <v>#VALUE!</v>
      </c>
      <c r="L5" t="e">
        <v>#VALUE!</v>
      </c>
      <c r="M5" t="str">
        <v xml:space="preserve">             Crossing                        Centreline                     String                         </v>
      </c>
    </row>
    <row r="6" spans="1:15" x14ac:dyDescent="0.25">
      <c r="A6" t="e">
        <v>#VALUE!</v>
      </c>
      <c r="B6" t="e">
        <v>#VALUE!</v>
      </c>
      <c r="C6" t="e">
        <v>#VALUE!</v>
      </c>
      <c r="D6" t="e">
        <v>#VALUE!</v>
      </c>
      <c r="E6" t="e">
        <v>#VALUE!</v>
      </c>
      <c r="F6" t="e">
        <v>#VALUE!</v>
      </c>
      <c r="G6" t="e">
        <v>#VALUE!</v>
      </c>
      <c r="H6" s="6" t="e">
        <v>#VALUE!</v>
      </c>
      <c r="I6" s="6" t="e">
        <v>#VALUE!</v>
      </c>
      <c r="J6" s="6" t="e">
        <v>#VALUE!</v>
      </c>
      <c r="K6" t="e">
        <v>#VALUE!</v>
      </c>
      <c r="L6" t="e">
        <v>#VALUE!</v>
      </c>
      <c r="M6" t="str">
        <v xml:space="preserve">     Easting     Northing    Angle       Chainage     Height     Chainage     Height  Slope%    Name       </v>
      </c>
    </row>
    <row r="7" spans="1:15" x14ac:dyDescent="0.25">
      <c r="A7" t="e">
        <v>#VALUE!</v>
      </c>
      <c r="B7" t="e">
        <v>#VALUE!</v>
      </c>
      <c r="C7" t="e">
        <v>#VALUE!</v>
      </c>
      <c r="D7" t="e">
        <v>#VALUE!</v>
      </c>
      <c r="E7" t="e">
        <v>#VALUE!</v>
      </c>
      <c r="F7" t="e">
        <v>#VALUE!</v>
      </c>
      <c r="G7" t="e">
        <v>#VALUE!</v>
      </c>
      <c r="H7" s="6" t="e">
        <v>#VALUE!</v>
      </c>
      <c r="I7" s="6" t="e">
        <v>#VALUE!</v>
      </c>
      <c r="J7" s="6" t="e">
        <v>#VALUE!</v>
      </c>
      <c r="K7" t="e">
        <v>#VALUE!</v>
      </c>
      <c r="L7" t="e">
        <v>#VALUE!</v>
      </c>
      <c r="M7" t="str">
        <v>-----------------------------------------------------------------------------------------------------------</v>
      </c>
    </row>
    <row r="8" spans="1:15" x14ac:dyDescent="0.25">
      <c r="A8">
        <v>30</v>
      </c>
      <c r="B8">
        <v>33</v>
      </c>
      <c r="C8">
        <v>36</v>
      </c>
      <c r="D8">
        <v>110</v>
      </c>
      <c r="E8">
        <v>0</v>
      </c>
      <c r="F8">
        <v>0</v>
      </c>
      <c r="G8">
        <v>0</v>
      </c>
      <c r="H8">
        <v>0</v>
      </c>
      <c r="I8">
        <v>90</v>
      </c>
      <c r="J8">
        <v>90</v>
      </c>
      <c r="K8" t="str">
        <v>channel nth"</v>
      </c>
      <c r="L8" t="str">
        <v>channel nth</v>
      </c>
      <c r="M8" t="str">
        <v xml:space="preserve">  688648.485  7671741.060   0° 0' 0"      445.000    149.001       13.421    147.450   -0.38    "CULVERTS FW-&gt;channel nth"</v>
      </c>
    </row>
    <row r="9" spans="1:15" x14ac:dyDescent="0.25">
      <c r="A9">
        <v>30</v>
      </c>
      <c r="B9">
        <v>33</v>
      </c>
      <c r="C9">
        <v>36</v>
      </c>
      <c r="D9">
        <v>110</v>
      </c>
      <c r="E9">
        <v>0</v>
      </c>
      <c r="F9">
        <v>0</v>
      </c>
      <c r="G9">
        <v>0</v>
      </c>
      <c r="H9">
        <v>0</v>
      </c>
      <c r="I9">
        <v>90</v>
      </c>
      <c r="J9">
        <v>90</v>
      </c>
      <c r="K9" t="str">
        <v>main channel sth"</v>
      </c>
      <c r="L9" t="str">
        <v>main channel sth</v>
      </c>
      <c r="M9" t="str">
        <v xml:space="preserve">  688680.358  7671609.876   0° 0' 0"      310.000    149.000       16.194    146.802   -0.61    "CULVERTS FW-&gt;main channel sth"</v>
      </c>
    </row>
    <row r="10" spans="1:15" x14ac:dyDescent="0.25">
      <c r="A10" t="e">
        <v>#VALUE!</v>
      </c>
      <c r="B10" t="e">
        <v>#VALUE!</v>
      </c>
      <c r="C10" t="e">
        <v>#VALUE!</v>
      </c>
      <c r="D10" t="e">
        <v>#VALUE!</v>
      </c>
      <c r="E10" t="e">
        <v>#VALUE!</v>
      </c>
      <c r="F10" t="e">
        <v>#VALUE!</v>
      </c>
      <c r="G10" t="e">
        <v>#VALUE!</v>
      </c>
      <c r="H10" t="e">
        <v>#VALUE!</v>
      </c>
      <c r="I10" t="e">
        <v>#VALUE!</v>
      </c>
      <c r="J10" t="e">
        <v>#VALUE!</v>
      </c>
      <c r="K10" t="e">
        <v>#VALUE!</v>
      </c>
      <c r="L10" t="e">
        <v>#VALUE!</v>
      </c>
      <c r="M10" t="str">
        <v>-----------------------------------------------------------------------------------------------------------</v>
      </c>
    </row>
    <row r="11" spans="1:15" x14ac:dyDescent="0.25">
      <c r="A11" t="e">
        <v>#VALUE!</v>
      </c>
      <c r="B11" t="e">
        <v>#VALUE!</v>
      </c>
      <c r="C11" t="e">
        <v>#VALUE!</v>
      </c>
      <c r="D11" t="e">
        <v>#VALUE!</v>
      </c>
      <c r="E11" t="e">
        <v>#VALUE!</v>
      </c>
      <c r="F11" t="e">
        <v>#VALUE!</v>
      </c>
      <c r="G11" t="e">
        <v>#VALUE!</v>
      </c>
      <c r="H11" t="e">
        <v>#VALUE!</v>
      </c>
      <c r="I11" t="e">
        <v>#VALUE!</v>
      </c>
      <c r="J11" t="e">
        <v>#VALUE!</v>
      </c>
      <c r="K11" t="e">
        <v>#VALUE!</v>
      </c>
      <c r="L11" t="e">
        <v>#VALUE!</v>
      </c>
      <c r="M11" t="str">
        <v>-----------------------------------------------------------------------------------------------------------</v>
      </c>
    </row>
    <row r="12" spans="1:15" x14ac:dyDescent="0.25">
      <c r="A12" t="e">
        <v>#VALUE!</v>
      </c>
      <c r="B12" t="e">
        <v>#VALUE!</v>
      </c>
      <c r="C12">
        <v>21</v>
      </c>
      <c r="D12" t="e">
        <v>#VALUE!</v>
      </c>
      <c r="E12" t="e">
        <v>#VALUE!</v>
      </c>
      <c r="F12" t="e">
        <v>#VALUE!</v>
      </c>
      <c r="G12" t="e">
        <v>#VALUE!</v>
      </c>
      <c r="H12" t="e">
        <v>#VALUE!</v>
      </c>
      <c r="I12" t="e">
        <v>#VALUE!</v>
      </c>
      <c r="J12" t="e">
        <v>#VALUE!</v>
      </c>
      <c r="K12" t="e">
        <v>#VALUE!</v>
      </c>
      <c r="L12" t="e">
        <v>#VALUE!</v>
      </c>
      <c r="M12" t="str">
        <v xml:space="preserve"> Road centre line   "Chinnamon"</v>
      </c>
    </row>
    <row r="13" spans="1:15" x14ac:dyDescent="0.25">
      <c r="A13" t="e">
        <v>#VALUE!</v>
      </c>
      <c r="B13" t="e">
        <v>#VALUE!</v>
      </c>
      <c r="C13" t="e">
        <v>#VALUE!</v>
      </c>
      <c r="D13" t="e">
        <v>#VALUE!</v>
      </c>
      <c r="E13" t="e">
        <v>#VALUE!</v>
      </c>
      <c r="F13" t="e">
        <v>#VALUE!</v>
      </c>
      <c r="G13" t="e">
        <v>#VALUE!</v>
      </c>
      <c r="H13" t="e">
        <v>#VALUE!</v>
      </c>
      <c r="I13" t="e">
        <v>#VALUE!</v>
      </c>
      <c r="J13" t="e">
        <v>#VALUE!</v>
      </c>
      <c r="K13" t="e">
        <v>#VALUE!</v>
      </c>
      <c r="L13" t="e">
        <v>#VALUE!</v>
      </c>
      <c r="M13" t="str">
        <v>-----------------------------------------------------------------------------------------------------------</v>
      </c>
    </row>
    <row r="14" spans="1:15" x14ac:dyDescent="0.25">
      <c r="A14" t="e">
        <v>#VALUE!</v>
      </c>
      <c r="B14" t="e">
        <v>#VALUE!</v>
      </c>
      <c r="C14" t="e">
        <v>#VALUE!</v>
      </c>
      <c r="D14" t="e">
        <v>#VALUE!</v>
      </c>
      <c r="E14" t="e">
        <v>#VALUE!</v>
      </c>
      <c r="F14" t="e">
        <v>#VALUE!</v>
      </c>
      <c r="G14" t="e">
        <v>#VALUE!</v>
      </c>
      <c r="H14" t="e">
        <v>#VALUE!</v>
      </c>
      <c r="I14" t="e">
        <v>#VALUE!</v>
      </c>
      <c r="J14" t="e">
        <v>#VALUE!</v>
      </c>
      <c r="K14" t="e">
        <v>#VALUE!</v>
      </c>
      <c r="L14" t="e">
        <v>#VALUE!</v>
      </c>
      <c r="M14" t="str">
        <v xml:space="preserve">             Crossing                        Centreline                     String                         </v>
      </c>
    </row>
    <row r="15" spans="1:15" x14ac:dyDescent="0.25">
      <c r="A15" t="e">
        <v>#VALUE!</v>
      </c>
      <c r="B15" t="e">
        <v>#VALUE!</v>
      </c>
      <c r="C15" t="e">
        <v>#VALUE!</v>
      </c>
      <c r="D15" t="e">
        <v>#VALUE!</v>
      </c>
      <c r="E15" t="e">
        <v>#VALUE!</v>
      </c>
      <c r="F15" t="e">
        <v>#VALUE!</v>
      </c>
      <c r="G15" t="e">
        <v>#VALUE!</v>
      </c>
      <c r="H15" t="e">
        <v>#VALUE!</v>
      </c>
      <c r="I15" t="e">
        <v>#VALUE!</v>
      </c>
      <c r="J15" t="e">
        <v>#VALUE!</v>
      </c>
      <c r="K15" t="e">
        <v>#VALUE!</v>
      </c>
      <c r="L15" t="e">
        <v>#VALUE!</v>
      </c>
      <c r="M15" t="str">
        <v xml:space="preserve">     Easting     Northing    Angle       Chainage     Height     Chainage     Height  Slope%    Name       </v>
      </c>
    </row>
    <row r="16" spans="1:15" x14ac:dyDescent="0.25">
      <c r="A16" t="e">
        <v>#VALUE!</v>
      </c>
      <c r="B16" t="e">
        <v>#VALUE!</v>
      </c>
      <c r="C16" t="e">
        <v>#VALUE!</v>
      </c>
      <c r="D16" t="e">
        <v>#VALUE!</v>
      </c>
      <c r="E16" t="e">
        <v>#VALUE!</v>
      </c>
      <c r="F16" t="e">
        <v>#VALUE!</v>
      </c>
      <c r="G16" t="e">
        <v>#VALUE!</v>
      </c>
      <c r="H16" t="e">
        <v>#VALUE!</v>
      </c>
      <c r="I16" t="e">
        <v>#VALUE!</v>
      </c>
      <c r="J16" t="e">
        <v>#VALUE!</v>
      </c>
      <c r="K16" t="e">
        <v>#VALUE!</v>
      </c>
      <c r="L16" t="e">
        <v>#VALUE!</v>
      </c>
      <c r="M16" t="str">
        <v>-----------------------------------------------------------------------------------------------------------</v>
      </c>
    </row>
    <row r="17" spans="1:13" x14ac:dyDescent="0.25">
      <c r="A17">
        <v>30</v>
      </c>
      <c r="B17">
        <v>33</v>
      </c>
      <c r="C17">
        <v>36</v>
      </c>
      <c r="D17">
        <v>110</v>
      </c>
      <c r="E17">
        <v>8</v>
      </c>
      <c r="F17">
        <v>6</v>
      </c>
      <c r="G17">
        <v>51</v>
      </c>
      <c r="H17">
        <v>8.1141666666666659</v>
      </c>
      <c r="I17">
        <v>98.114166666666662</v>
      </c>
      <c r="J17">
        <v>98.114166666666662</v>
      </c>
      <c r="K17" t="str">
        <v>culvert Chinnamon Crk"</v>
      </c>
      <c r="L17" t="str">
        <v>culvert Chinnamon Crk</v>
      </c>
      <c r="M17" t="str">
        <v xml:space="preserve">  687903.291  7671196.904   8° 6'51"    14747.731    149.604       16.072    146.955   -0.28    "CULVERTS FW-&gt;culvert Chinnamon Crk"</v>
      </c>
    </row>
    <row r="18" spans="1:13" x14ac:dyDescent="0.25">
      <c r="A18">
        <v>30</v>
      </c>
      <c r="B18">
        <v>33</v>
      </c>
      <c r="C18">
        <v>36</v>
      </c>
      <c r="D18">
        <v>110</v>
      </c>
      <c r="E18">
        <v>0</v>
      </c>
      <c r="F18">
        <v>0</v>
      </c>
      <c r="G18">
        <v>0</v>
      </c>
      <c r="H18">
        <v>0</v>
      </c>
      <c r="I18">
        <v>90</v>
      </c>
      <c r="J18">
        <v>90</v>
      </c>
      <c r="K18" t="str">
        <v>culvert Chinnamon Crk 001"</v>
      </c>
      <c r="L18" t="str">
        <v>culvert Chinnamon Crk 001</v>
      </c>
      <c r="M18" t="str">
        <v xml:space="preserve">  687697.042  7671144.787   0° 0' 0"    14535.000    149.633       22.911    146.448   -0.23    "CULVERTS FW-&gt;culvert Chinnamon Crk 001"</v>
      </c>
    </row>
    <row r="19" spans="1:13" x14ac:dyDescent="0.25">
      <c r="A19" t="e">
        <v>#VALUE!</v>
      </c>
      <c r="B19" t="e">
        <v>#VALUE!</v>
      </c>
      <c r="C19" t="e">
        <v>#VALUE!</v>
      </c>
      <c r="D19" t="e">
        <v>#VALUE!</v>
      </c>
      <c r="E19" t="e">
        <v>#VALUE!</v>
      </c>
      <c r="F19" t="e">
        <v>#VALUE!</v>
      </c>
      <c r="G19" t="e">
        <v>#VALUE!</v>
      </c>
      <c r="H19" t="e">
        <v>#VALUE!</v>
      </c>
      <c r="I19" t="e">
        <v>#VALUE!</v>
      </c>
      <c r="J19" t="e">
        <v>#VALUE!</v>
      </c>
      <c r="K19" t="e">
        <v>#VALUE!</v>
      </c>
      <c r="L19" t="e">
        <v>#VALUE!</v>
      </c>
      <c r="M19" t="str">
        <v>-----------------------------------------------------------------------------------------------------------</v>
      </c>
    </row>
    <row r="20" spans="1:13" x14ac:dyDescent="0.25">
      <c r="A20" t="e">
        <v>#VALUE!</v>
      </c>
      <c r="B20" t="e">
        <v>#VALUE!</v>
      </c>
      <c r="C20" t="e">
        <v>#VALUE!</v>
      </c>
      <c r="D20" t="e">
        <v>#VALUE!</v>
      </c>
      <c r="E20" t="e">
        <v>#VALUE!</v>
      </c>
      <c r="F20" t="e">
        <v>#VALUE!</v>
      </c>
      <c r="G20" t="e">
        <v>#VALUE!</v>
      </c>
      <c r="H20" t="e">
        <v>#VALUE!</v>
      </c>
      <c r="I20" t="e">
        <v>#VALUE!</v>
      </c>
      <c r="J20" t="e">
        <v>#VALUE!</v>
      </c>
      <c r="K20" t="e">
        <v>#VALUE!</v>
      </c>
      <c r="L20" t="e">
        <v>#VALUE!</v>
      </c>
      <c r="M20" t="str">
        <v>-----------------------------------------------------------------------------------------------------------</v>
      </c>
    </row>
    <row r="21" spans="1:13" x14ac:dyDescent="0.25">
      <c r="A21" t="e">
        <v>#VALUE!</v>
      </c>
      <c r="B21" t="e">
        <v>#VALUE!</v>
      </c>
      <c r="C21">
        <v>21</v>
      </c>
      <c r="D21" t="e">
        <v>#VALUE!</v>
      </c>
      <c r="E21" t="e">
        <v>#VALUE!</v>
      </c>
      <c r="F21" t="e">
        <v>#VALUE!</v>
      </c>
      <c r="G21" t="e">
        <v>#VALUE!</v>
      </c>
      <c r="H21" t="e">
        <v>#VALUE!</v>
      </c>
      <c r="I21" t="e">
        <v>#VALUE!</v>
      </c>
      <c r="J21" t="e">
        <v>#VALUE!</v>
      </c>
      <c r="K21" t="e">
        <v>#VALUE!</v>
      </c>
      <c r="L21" t="e">
        <v>#VALUE!</v>
      </c>
      <c r="M21" t="str">
        <v xml:space="preserve"> Road centre line   "Chinnamon low level option"</v>
      </c>
    </row>
    <row r="22" spans="1:13" x14ac:dyDescent="0.25">
      <c r="A22" t="e">
        <v>#VALUE!</v>
      </c>
      <c r="B22" t="e">
        <v>#VALUE!</v>
      </c>
      <c r="C22" t="e">
        <v>#VALUE!</v>
      </c>
      <c r="D22" t="e">
        <v>#VALUE!</v>
      </c>
      <c r="E22" t="e">
        <v>#VALUE!</v>
      </c>
      <c r="F22" t="e">
        <v>#VALUE!</v>
      </c>
      <c r="G22" t="e">
        <v>#VALUE!</v>
      </c>
      <c r="H22" t="e">
        <v>#VALUE!</v>
      </c>
      <c r="I22" t="e">
        <v>#VALUE!</v>
      </c>
      <c r="J22" t="e">
        <v>#VALUE!</v>
      </c>
      <c r="K22" t="e">
        <v>#VALUE!</v>
      </c>
      <c r="L22" t="e">
        <v>#VALUE!</v>
      </c>
      <c r="M22" t="str">
        <v>-----------------------------------------------------------------------------------------------------------</v>
      </c>
    </row>
    <row r="23" spans="1:13" x14ac:dyDescent="0.25">
      <c r="A23" t="e">
        <v>#VALUE!</v>
      </c>
      <c r="B23" t="e">
        <v>#VALUE!</v>
      </c>
      <c r="C23" t="e">
        <v>#VALUE!</v>
      </c>
      <c r="D23" t="e">
        <v>#VALUE!</v>
      </c>
      <c r="E23" t="e">
        <v>#VALUE!</v>
      </c>
      <c r="F23" t="e">
        <v>#VALUE!</v>
      </c>
      <c r="G23" t="e">
        <v>#VALUE!</v>
      </c>
      <c r="H23" t="e">
        <v>#VALUE!</v>
      </c>
      <c r="I23" t="e">
        <v>#VALUE!</v>
      </c>
      <c r="J23" t="e">
        <v>#VALUE!</v>
      </c>
      <c r="K23" t="e">
        <v>#VALUE!</v>
      </c>
      <c r="L23" t="e">
        <v>#VALUE!</v>
      </c>
      <c r="M23" t="str">
        <v xml:space="preserve">             Crossing                        Centreline                     String                         </v>
      </c>
    </row>
    <row r="24" spans="1:13" x14ac:dyDescent="0.25">
      <c r="A24" t="e">
        <v>#VALUE!</v>
      </c>
      <c r="B24" t="e">
        <v>#VALUE!</v>
      </c>
      <c r="C24" t="e">
        <v>#VALUE!</v>
      </c>
      <c r="D24" t="e">
        <v>#VALUE!</v>
      </c>
      <c r="E24" t="e">
        <v>#VALUE!</v>
      </c>
      <c r="F24" t="e">
        <v>#VALUE!</v>
      </c>
      <c r="G24" t="e">
        <v>#VALUE!</v>
      </c>
      <c r="H24" t="e">
        <v>#VALUE!</v>
      </c>
      <c r="I24" t="e">
        <v>#VALUE!</v>
      </c>
      <c r="J24" t="e">
        <v>#VALUE!</v>
      </c>
      <c r="K24" t="e">
        <v>#VALUE!</v>
      </c>
      <c r="L24" t="e">
        <v>#VALUE!</v>
      </c>
      <c r="M24" t="str">
        <v xml:space="preserve">     Easting     Northing    Angle       Chainage     Height     Chainage     Height  Slope%    Name       </v>
      </c>
    </row>
    <row r="25" spans="1:13" x14ac:dyDescent="0.25">
      <c r="A25" t="e">
        <v>#VALUE!</v>
      </c>
      <c r="B25" t="e">
        <v>#VALUE!</v>
      </c>
      <c r="C25" t="e">
        <v>#VALUE!</v>
      </c>
      <c r="D25" t="e">
        <v>#VALUE!</v>
      </c>
      <c r="E25" t="e">
        <v>#VALUE!</v>
      </c>
      <c r="F25" t="e">
        <v>#VALUE!</v>
      </c>
      <c r="G25" t="e">
        <v>#VALUE!</v>
      </c>
      <c r="H25" t="e">
        <v>#VALUE!</v>
      </c>
      <c r="I25" t="e">
        <v>#VALUE!</v>
      </c>
      <c r="J25" t="e">
        <v>#VALUE!</v>
      </c>
      <c r="K25" t="e">
        <v>#VALUE!</v>
      </c>
      <c r="L25" t="e">
        <v>#VALUE!</v>
      </c>
      <c r="M25" t="str">
        <v>-----------------------------------------------------------------------------------------------------------</v>
      </c>
    </row>
    <row r="26" spans="1:13" x14ac:dyDescent="0.25">
      <c r="A26">
        <v>30</v>
      </c>
      <c r="B26">
        <v>33</v>
      </c>
      <c r="C26">
        <v>36</v>
      </c>
      <c r="D26">
        <v>127</v>
      </c>
      <c r="E26">
        <v>0</v>
      </c>
      <c r="F26">
        <v>0</v>
      </c>
      <c r="G26">
        <v>0</v>
      </c>
      <c r="H26">
        <v>0</v>
      </c>
      <c r="I26">
        <v>90</v>
      </c>
      <c r="J26">
        <v>90</v>
      </c>
      <c r="K26" t="str">
        <v>culvert Chinnamon crl low level opt"</v>
      </c>
      <c r="L26" t="str">
        <v>culvert Chinnamon crl low level opt</v>
      </c>
      <c r="M26" t="str">
        <v xml:space="preserve">  687905.490  7671197.460   0° 0' 0"    14750.000    148.510       10.977    147.269   -2.10    "CULVERTS FW Chinnamon option-&gt;culvert Chinnamon crl low level opt"</v>
      </c>
    </row>
    <row r="27" spans="1:13" x14ac:dyDescent="0.25">
      <c r="A27" t="e">
        <v>#VALUE!</v>
      </c>
      <c r="B27" t="e">
        <v>#VALUE!</v>
      </c>
      <c r="C27" t="e">
        <v>#VALUE!</v>
      </c>
      <c r="D27" t="e">
        <v>#VALUE!</v>
      </c>
      <c r="E27" t="e">
        <v>#VALUE!</v>
      </c>
      <c r="F27" t="e">
        <v>#VALUE!</v>
      </c>
      <c r="G27" t="e">
        <v>#VALUE!</v>
      </c>
      <c r="H27" t="e">
        <v>#VALUE!</v>
      </c>
      <c r="I27" t="e">
        <v>#VALUE!</v>
      </c>
      <c r="J27" t="e">
        <v>#VALUE!</v>
      </c>
      <c r="K27" t="e">
        <v>#VALUE!</v>
      </c>
      <c r="L27" t="e">
        <v>#VALUE!</v>
      </c>
      <c r="M27" t="str">
        <v>-----------------------------------------------------------------------------------------------------------</v>
      </c>
    </row>
    <row r="28" spans="1:13" x14ac:dyDescent="0.25">
      <c r="A28" t="e">
        <v>#VALUE!</v>
      </c>
      <c r="B28" t="e">
        <v>#VALUE!</v>
      </c>
      <c r="C28" t="e">
        <v>#VALUE!</v>
      </c>
      <c r="D28" t="e">
        <v>#VALUE!</v>
      </c>
      <c r="E28" t="e">
        <v>#VALUE!</v>
      </c>
      <c r="F28" t="e">
        <v>#VALUE!</v>
      </c>
      <c r="G28" t="e">
        <v>#VALUE!</v>
      </c>
      <c r="H28" t="e">
        <v>#VALUE!</v>
      </c>
      <c r="I28" t="e">
        <v>#VALUE!</v>
      </c>
      <c r="J28" t="e">
        <v>#VALUE!</v>
      </c>
      <c r="K28" t="e">
        <v>#VALUE!</v>
      </c>
      <c r="L28" t="e">
        <v>#VALUE!</v>
      </c>
      <c r="M28" t="str">
        <v>-----------------------------------------------------------------------------------------------------------</v>
      </c>
    </row>
    <row r="29" spans="1:13" x14ac:dyDescent="0.25">
      <c r="A29" t="e">
        <v>#VALUE!</v>
      </c>
      <c r="B29" t="e">
        <v>#VALUE!</v>
      </c>
      <c r="C29">
        <v>21</v>
      </c>
      <c r="D29" t="e">
        <v>#VALUE!</v>
      </c>
      <c r="E29" t="e">
        <v>#VALUE!</v>
      </c>
      <c r="F29" t="e">
        <v>#VALUE!</v>
      </c>
      <c r="G29" t="e">
        <v>#VALUE!</v>
      </c>
      <c r="H29" t="e">
        <v>#VALUE!</v>
      </c>
      <c r="I29" t="e">
        <v>#VALUE!</v>
      </c>
      <c r="J29" t="e">
        <v>#VALUE!</v>
      </c>
      <c r="K29" t="e">
        <v>#VALUE!</v>
      </c>
      <c r="L29" t="e">
        <v>#VALUE!</v>
      </c>
      <c r="M29" t="str">
        <v xml:space="preserve"> Road centre line   "Gillian Creek"</v>
      </c>
    </row>
    <row r="30" spans="1:13" x14ac:dyDescent="0.25">
      <c r="A30" t="e">
        <v>#VALUE!</v>
      </c>
      <c r="B30" t="e">
        <v>#VALUE!</v>
      </c>
      <c r="C30" t="e">
        <v>#VALUE!</v>
      </c>
      <c r="D30" t="e">
        <v>#VALUE!</v>
      </c>
      <c r="E30" t="e">
        <v>#VALUE!</v>
      </c>
      <c r="F30" t="e">
        <v>#VALUE!</v>
      </c>
      <c r="G30" t="e">
        <v>#VALUE!</v>
      </c>
      <c r="H30" t="e">
        <v>#VALUE!</v>
      </c>
      <c r="I30" t="e">
        <v>#VALUE!</v>
      </c>
      <c r="J30" t="e">
        <v>#VALUE!</v>
      </c>
      <c r="K30" t="e">
        <v>#VALUE!</v>
      </c>
      <c r="L30" t="e">
        <v>#VALUE!</v>
      </c>
      <c r="M30" t="str">
        <v>-----------------------------------------------------------------------------------------------------------</v>
      </c>
    </row>
    <row r="31" spans="1:13" x14ac:dyDescent="0.25">
      <c r="A31" t="e">
        <v>#VALUE!</v>
      </c>
      <c r="B31" t="e">
        <v>#VALUE!</v>
      </c>
      <c r="C31" t="e">
        <v>#VALUE!</v>
      </c>
      <c r="D31" t="e">
        <v>#VALUE!</v>
      </c>
      <c r="E31" t="e">
        <v>#VALUE!</v>
      </c>
      <c r="F31" t="e">
        <v>#VALUE!</v>
      </c>
      <c r="G31" t="e">
        <v>#VALUE!</v>
      </c>
      <c r="H31" t="e">
        <v>#VALUE!</v>
      </c>
      <c r="I31" t="e">
        <v>#VALUE!</v>
      </c>
      <c r="J31" t="e">
        <v>#VALUE!</v>
      </c>
      <c r="K31" t="e">
        <v>#VALUE!</v>
      </c>
      <c r="L31" t="e">
        <v>#VALUE!</v>
      </c>
      <c r="M31" t="str">
        <v xml:space="preserve">             Crossing                        Centreline                     String                         </v>
      </c>
    </row>
    <row r="32" spans="1:13" x14ac:dyDescent="0.25">
      <c r="A32" t="e">
        <v>#VALUE!</v>
      </c>
      <c r="B32" t="e">
        <v>#VALUE!</v>
      </c>
      <c r="C32" t="e">
        <v>#VALUE!</v>
      </c>
      <c r="D32" t="e">
        <v>#VALUE!</v>
      </c>
      <c r="E32" t="e">
        <v>#VALUE!</v>
      </c>
      <c r="F32" t="e">
        <v>#VALUE!</v>
      </c>
      <c r="G32" t="e">
        <v>#VALUE!</v>
      </c>
      <c r="H32" t="e">
        <v>#VALUE!</v>
      </c>
      <c r="I32" t="e">
        <v>#VALUE!</v>
      </c>
      <c r="J32" t="e">
        <v>#VALUE!</v>
      </c>
      <c r="K32" t="e">
        <v>#VALUE!</v>
      </c>
      <c r="L32" t="e">
        <v>#VALUE!</v>
      </c>
      <c r="M32" t="str">
        <v xml:space="preserve">     Easting     Northing    Angle       Chainage     Height     Chainage     Height  Slope%    Name       </v>
      </c>
    </row>
    <row r="33" spans="1:13" x14ac:dyDescent="0.25">
      <c r="A33" t="e">
        <v>#VALUE!</v>
      </c>
      <c r="B33" t="e">
        <v>#VALUE!</v>
      </c>
      <c r="C33" t="e">
        <v>#VALUE!</v>
      </c>
      <c r="D33" t="e">
        <v>#VALUE!</v>
      </c>
      <c r="E33" t="e">
        <v>#VALUE!</v>
      </c>
      <c r="F33" t="e">
        <v>#VALUE!</v>
      </c>
      <c r="G33" t="e">
        <v>#VALUE!</v>
      </c>
      <c r="H33" t="e">
        <v>#VALUE!</v>
      </c>
      <c r="I33" t="e">
        <v>#VALUE!</v>
      </c>
      <c r="J33" t="e">
        <v>#VALUE!</v>
      </c>
      <c r="K33" t="e">
        <v>#VALUE!</v>
      </c>
      <c r="L33" t="e">
        <v>#VALUE!</v>
      </c>
      <c r="M33" t="str">
        <v>-----------------------------------------------------------------------------------------------------------</v>
      </c>
    </row>
    <row r="34" spans="1:13" x14ac:dyDescent="0.25">
      <c r="A34">
        <v>30</v>
      </c>
      <c r="B34">
        <v>33</v>
      </c>
      <c r="C34">
        <v>36</v>
      </c>
      <c r="D34">
        <v>110</v>
      </c>
      <c r="E34">
        <v>16</v>
      </c>
      <c r="F34">
        <v>44</v>
      </c>
      <c r="G34">
        <v>37</v>
      </c>
      <c r="H34">
        <v>16.743611111111111</v>
      </c>
      <c r="I34">
        <v>106.74361111111111</v>
      </c>
      <c r="J34">
        <v>106.74361111111111</v>
      </c>
      <c r="K34" t="str">
        <v>culvert Gillam crk 001"</v>
      </c>
      <c r="L34" t="str">
        <v>culvert Gillam crk 001</v>
      </c>
      <c r="M34" t="str">
        <v xml:space="preserve">  682975.952  7669843.586  16°44'37"     9393.431    138.600        7.684    137.682   -1.53    "CULVERTS FW-&gt;culvert Gillam crk 001"</v>
      </c>
    </row>
    <row r="35" spans="1:13" x14ac:dyDescent="0.25">
      <c r="A35" t="e">
        <v>#VALUE!</v>
      </c>
      <c r="B35" t="e">
        <v>#VALUE!</v>
      </c>
      <c r="C35" t="e">
        <v>#VALUE!</v>
      </c>
      <c r="D35" t="e">
        <v>#VALUE!</v>
      </c>
      <c r="E35" t="e">
        <v>#VALUE!</v>
      </c>
      <c r="F35" t="e">
        <v>#VALUE!</v>
      </c>
      <c r="G35" t="e">
        <v>#VALUE!</v>
      </c>
      <c r="H35" t="e">
        <v>#VALUE!</v>
      </c>
      <c r="I35" t="e">
        <v>#VALUE!</v>
      </c>
      <c r="J35" t="e">
        <v>#VALUE!</v>
      </c>
      <c r="K35" t="e">
        <v>#VALUE!</v>
      </c>
      <c r="L35" t="e">
        <v>#VALUE!</v>
      </c>
      <c r="M35" t="str">
        <v>-----------------------------------------------------------------------------------------------------------</v>
      </c>
    </row>
    <row r="36" spans="1:13" x14ac:dyDescent="0.25">
      <c r="A36" t="e">
        <v>#VALUE!</v>
      </c>
      <c r="B36" t="e">
        <v>#VALUE!</v>
      </c>
      <c r="C36" t="e">
        <v>#VALUE!</v>
      </c>
      <c r="D36" t="e">
        <v>#VALUE!</v>
      </c>
      <c r="E36" t="e">
        <v>#VALUE!</v>
      </c>
      <c r="F36" t="e">
        <v>#VALUE!</v>
      </c>
      <c r="G36" t="e">
        <v>#VALUE!</v>
      </c>
      <c r="H36" t="e">
        <v>#VALUE!</v>
      </c>
      <c r="I36" t="e">
        <v>#VALUE!</v>
      </c>
      <c r="J36" t="e">
        <v>#VALUE!</v>
      </c>
      <c r="K36" t="e">
        <v>#VALUE!</v>
      </c>
      <c r="L36" t="e">
        <v>#VALUE!</v>
      </c>
      <c r="M36" t="str">
        <v>-----------------------------------------------------------------------------------------------------------</v>
      </c>
    </row>
    <row r="37" spans="1:13" x14ac:dyDescent="0.25">
      <c r="A37" t="e">
        <v>#VALUE!</v>
      </c>
      <c r="B37" t="e">
        <v>#VALUE!</v>
      </c>
      <c r="C37">
        <v>21</v>
      </c>
      <c r="D37" t="e">
        <v>#VALUE!</v>
      </c>
      <c r="E37" t="e">
        <v>#VALUE!</v>
      </c>
      <c r="F37" t="e">
        <v>#VALUE!</v>
      </c>
      <c r="G37" t="e">
        <v>#VALUE!</v>
      </c>
      <c r="H37" t="e">
        <v>#VALUE!</v>
      </c>
      <c r="I37" t="e">
        <v>#VALUE!</v>
      </c>
      <c r="J37" t="e">
        <v>#VALUE!</v>
      </c>
      <c r="K37" t="e">
        <v>#VALUE!</v>
      </c>
      <c r="L37" t="e">
        <v>#VALUE!</v>
      </c>
      <c r="M37" t="str">
        <v xml:space="preserve"> Road centre line   "Turner River West"</v>
      </c>
    </row>
    <row r="38" spans="1:13" x14ac:dyDescent="0.25">
      <c r="A38" t="e">
        <v>#VALUE!</v>
      </c>
      <c r="B38" t="e">
        <v>#VALUE!</v>
      </c>
      <c r="C38" t="e">
        <v>#VALUE!</v>
      </c>
      <c r="D38" t="e">
        <v>#VALUE!</v>
      </c>
      <c r="E38" t="e">
        <v>#VALUE!</v>
      </c>
      <c r="F38" t="e">
        <v>#VALUE!</v>
      </c>
      <c r="G38" t="e">
        <v>#VALUE!</v>
      </c>
      <c r="H38" t="e">
        <v>#VALUE!</v>
      </c>
      <c r="I38" t="e">
        <v>#VALUE!</v>
      </c>
      <c r="J38" t="e">
        <v>#VALUE!</v>
      </c>
      <c r="K38" t="e">
        <v>#VALUE!</v>
      </c>
      <c r="L38" t="e">
        <v>#VALUE!</v>
      </c>
      <c r="M38" t="str">
        <v>-----------------------------------------------------------------------------------------------------------</v>
      </c>
    </row>
    <row r="39" spans="1:13" x14ac:dyDescent="0.25">
      <c r="A39" t="e">
        <v>#VALUE!</v>
      </c>
      <c r="B39" t="e">
        <v>#VALUE!</v>
      </c>
      <c r="C39" t="e">
        <v>#VALUE!</v>
      </c>
      <c r="D39" t="e">
        <v>#VALUE!</v>
      </c>
      <c r="E39" t="e">
        <v>#VALUE!</v>
      </c>
      <c r="F39" t="e">
        <v>#VALUE!</v>
      </c>
      <c r="G39" t="e">
        <v>#VALUE!</v>
      </c>
      <c r="H39" t="e">
        <v>#VALUE!</v>
      </c>
      <c r="I39" t="e">
        <v>#VALUE!</v>
      </c>
      <c r="J39" t="e">
        <v>#VALUE!</v>
      </c>
      <c r="K39" t="e">
        <v>#VALUE!</v>
      </c>
      <c r="L39" t="e">
        <v>#VALUE!</v>
      </c>
      <c r="M39" t="str">
        <v xml:space="preserve">             Crossing                        Centreline                     String                         </v>
      </c>
    </row>
    <row r="40" spans="1:13" x14ac:dyDescent="0.25">
      <c r="A40" t="e">
        <v>#VALUE!</v>
      </c>
      <c r="B40" t="e">
        <v>#VALUE!</v>
      </c>
      <c r="C40" t="e">
        <v>#VALUE!</v>
      </c>
      <c r="D40" t="e">
        <v>#VALUE!</v>
      </c>
      <c r="E40" t="e">
        <v>#VALUE!</v>
      </c>
      <c r="F40" t="e">
        <v>#VALUE!</v>
      </c>
      <c r="G40" t="e">
        <v>#VALUE!</v>
      </c>
      <c r="H40" t="e">
        <v>#VALUE!</v>
      </c>
      <c r="I40" t="e">
        <v>#VALUE!</v>
      </c>
      <c r="J40" t="e">
        <v>#VALUE!</v>
      </c>
      <c r="K40" t="e">
        <v>#VALUE!</v>
      </c>
      <c r="L40" t="e">
        <v>#VALUE!</v>
      </c>
      <c r="M40" t="str">
        <v xml:space="preserve">     Easting     Northing    Angle       Chainage     Height     Chainage     Height  Slope%    Name       </v>
      </c>
    </row>
    <row r="41" spans="1:13" x14ac:dyDescent="0.25">
      <c r="A41" t="e">
        <v>#VALUE!</v>
      </c>
      <c r="B41" t="e">
        <v>#VALUE!</v>
      </c>
      <c r="C41" t="e">
        <v>#VALUE!</v>
      </c>
      <c r="D41" t="e">
        <v>#VALUE!</v>
      </c>
      <c r="E41" t="e">
        <v>#VALUE!</v>
      </c>
      <c r="F41" t="e">
        <v>#VALUE!</v>
      </c>
      <c r="G41" t="e">
        <v>#VALUE!</v>
      </c>
      <c r="H41" t="e">
        <v>#VALUE!</v>
      </c>
      <c r="I41" t="e">
        <v>#VALUE!</v>
      </c>
      <c r="J41" t="e">
        <v>#VALUE!</v>
      </c>
      <c r="K41" t="e">
        <v>#VALUE!</v>
      </c>
      <c r="L41" t="e">
        <v>#VALUE!</v>
      </c>
      <c r="M41" t="str">
        <v>-----------------------------------------------------------------------------------------------------------</v>
      </c>
    </row>
    <row r="42" spans="1:13" x14ac:dyDescent="0.25">
      <c r="A42">
        <v>30</v>
      </c>
      <c r="B42">
        <v>33</v>
      </c>
      <c r="C42">
        <v>36</v>
      </c>
      <c r="D42">
        <v>110</v>
      </c>
      <c r="E42">
        <v>0</v>
      </c>
      <c r="F42">
        <v>0</v>
      </c>
      <c r="G42">
        <v>0</v>
      </c>
      <c r="H42">
        <v>0</v>
      </c>
      <c r="I42">
        <v>90</v>
      </c>
      <c r="J42">
        <v>90</v>
      </c>
      <c r="K42" t="str">
        <v>culvert turner river west 002"</v>
      </c>
      <c r="L42" t="str">
        <v>culvert turner river west 002</v>
      </c>
      <c r="M42" t="str">
        <v xml:space="preserve">  678169.439  7664130.160   0° 0' 0"     1820.000    142.108        9.614    141.756   -1.49    "CULVERTS FW-&gt;culvert turner river west 002"</v>
      </c>
    </row>
    <row r="43" spans="1:13" x14ac:dyDescent="0.25">
      <c r="A43" t="e">
        <v>#VALUE!</v>
      </c>
      <c r="B43" t="e">
        <v>#VALUE!</v>
      </c>
      <c r="C43" t="e">
        <v>#VALUE!</v>
      </c>
      <c r="D43" t="e">
        <v>#VALUE!</v>
      </c>
      <c r="E43" t="e">
        <v>#VALUE!</v>
      </c>
      <c r="F43" t="e">
        <v>#VALUE!</v>
      </c>
      <c r="G43" t="e">
        <v>#VALUE!</v>
      </c>
      <c r="H43" t="e">
        <v>#VALUE!</v>
      </c>
      <c r="I43" t="e">
        <v>#VALUE!</v>
      </c>
      <c r="J43" t="e">
        <v>#VALUE!</v>
      </c>
      <c r="K43" t="e">
        <v>#VALUE!</v>
      </c>
      <c r="L43" t="e">
        <v>#VALUE!</v>
      </c>
      <c r="M43" t="str">
        <v>-----------------------------------------------------------------------------------------------------------</v>
      </c>
    </row>
    <row r="44" spans="1:13" x14ac:dyDescent="0.25">
      <c r="A44" t="e">
        <v>#VALUE!</v>
      </c>
      <c r="B44" t="e">
        <v>#VALUE!</v>
      </c>
      <c r="C44" t="e">
        <v>#VALUE!</v>
      </c>
      <c r="D44" t="e">
        <v>#VALUE!</v>
      </c>
      <c r="E44" t="e">
        <v>#VALUE!</v>
      </c>
      <c r="F44" t="e">
        <v>#VALUE!</v>
      </c>
      <c r="G44" t="e">
        <v>#VALUE!</v>
      </c>
      <c r="H44" t="e">
        <v>#VALUE!</v>
      </c>
      <c r="I44" t="e">
        <v>#VALUE!</v>
      </c>
      <c r="J44" t="e">
        <v>#VALUE!</v>
      </c>
      <c r="K44" t="e">
        <v>#VALUE!</v>
      </c>
      <c r="L44" t="e">
        <v>#VALUE!</v>
      </c>
      <c r="M44" t="str">
        <v>-----------------------------------------------------------------------------------------------------------</v>
      </c>
    </row>
    <row r="45" spans="1:13" x14ac:dyDescent="0.25">
      <c r="A45" t="e">
        <v>#VALUE!</v>
      </c>
      <c r="B45" t="e">
        <v>#VALUE!</v>
      </c>
      <c r="C45">
        <v>21</v>
      </c>
      <c r="D45" t="e">
        <v>#VALUE!</v>
      </c>
      <c r="E45" t="e">
        <v>#VALUE!</v>
      </c>
      <c r="F45" t="e">
        <v>#VALUE!</v>
      </c>
      <c r="G45" t="e">
        <v>#VALUE!</v>
      </c>
      <c r="H45" t="e">
        <v>#VALUE!</v>
      </c>
      <c r="I45" t="e">
        <v>#VALUE!</v>
      </c>
      <c r="J45" t="e">
        <v>#VALUE!</v>
      </c>
      <c r="K45" t="e">
        <v>#VALUE!</v>
      </c>
      <c r="L45" t="e">
        <v>#VALUE!</v>
      </c>
      <c r="M45" t="str">
        <v xml:space="preserve"> Road centre line   "Turner River"</v>
      </c>
    </row>
    <row r="46" spans="1:13" x14ac:dyDescent="0.25">
      <c r="A46" t="e">
        <v>#VALUE!</v>
      </c>
      <c r="B46" t="e">
        <v>#VALUE!</v>
      </c>
      <c r="C46" t="e">
        <v>#VALUE!</v>
      </c>
      <c r="D46" t="e">
        <v>#VALUE!</v>
      </c>
      <c r="E46" t="e">
        <v>#VALUE!</v>
      </c>
      <c r="F46" t="e">
        <v>#VALUE!</v>
      </c>
      <c r="G46" t="e">
        <v>#VALUE!</v>
      </c>
      <c r="H46" t="e">
        <v>#VALUE!</v>
      </c>
      <c r="I46" t="e">
        <v>#VALUE!</v>
      </c>
      <c r="J46" t="e">
        <v>#VALUE!</v>
      </c>
      <c r="K46" t="e">
        <v>#VALUE!</v>
      </c>
      <c r="L46" t="e">
        <v>#VALUE!</v>
      </c>
      <c r="M46" t="str">
        <v>-----------------------------------------------------------------------------------------------------------</v>
      </c>
    </row>
    <row r="47" spans="1:13" x14ac:dyDescent="0.25">
      <c r="A47" t="e">
        <v>#VALUE!</v>
      </c>
      <c r="B47" t="e">
        <v>#VALUE!</v>
      </c>
      <c r="C47" t="e">
        <v>#VALUE!</v>
      </c>
      <c r="D47" t="e">
        <v>#VALUE!</v>
      </c>
      <c r="E47" t="e">
        <v>#VALUE!</v>
      </c>
      <c r="F47" t="e">
        <v>#VALUE!</v>
      </c>
      <c r="G47" t="e">
        <v>#VALUE!</v>
      </c>
      <c r="H47" t="e">
        <v>#VALUE!</v>
      </c>
      <c r="I47" t="e">
        <v>#VALUE!</v>
      </c>
      <c r="J47" t="e">
        <v>#VALUE!</v>
      </c>
      <c r="K47" t="e">
        <v>#VALUE!</v>
      </c>
      <c r="L47" t="e">
        <v>#VALUE!</v>
      </c>
      <c r="M47" t="str">
        <v xml:space="preserve">             Crossing                        Centreline                     String                         </v>
      </c>
    </row>
    <row r="48" spans="1:13" x14ac:dyDescent="0.25">
      <c r="A48" t="e">
        <v>#VALUE!</v>
      </c>
      <c r="B48" t="e">
        <v>#VALUE!</v>
      </c>
      <c r="C48" t="e">
        <v>#VALUE!</v>
      </c>
      <c r="D48" t="e">
        <v>#VALUE!</v>
      </c>
      <c r="E48" t="e">
        <v>#VALUE!</v>
      </c>
      <c r="F48" t="e">
        <v>#VALUE!</v>
      </c>
      <c r="G48" t="e">
        <v>#VALUE!</v>
      </c>
      <c r="H48" t="e">
        <v>#VALUE!</v>
      </c>
      <c r="I48" t="e">
        <v>#VALUE!</v>
      </c>
      <c r="J48" t="e">
        <v>#VALUE!</v>
      </c>
      <c r="K48" t="e">
        <v>#VALUE!</v>
      </c>
      <c r="L48" t="e">
        <v>#VALUE!</v>
      </c>
      <c r="M48" t="str">
        <v xml:space="preserve">     Easting     Northing    Angle       Chainage     Height     Chainage     Height  Slope%    Name       </v>
      </c>
    </row>
    <row r="49" spans="1:13" x14ac:dyDescent="0.25">
      <c r="A49" t="e">
        <v>#VALUE!</v>
      </c>
      <c r="B49" t="e">
        <v>#VALUE!</v>
      </c>
      <c r="C49" t="e">
        <v>#VALUE!</v>
      </c>
      <c r="D49" t="e">
        <v>#VALUE!</v>
      </c>
      <c r="E49" t="e">
        <v>#VALUE!</v>
      </c>
      <c r="F49" t="e">
        <v>#VALUE!</v>
      </c>
      <c r="G49" t="e">
        <v>#VALUE!</v>
      </c>
      <c r="H49" t="e">
        <v>#VALUE!</v>
      </c>
      <c r="I49" t="e">
        <v>#VALUE!</v>
      </c>
      <c r="J49" t="e">
        <v>#VALUE!</v>
      </c>
      <c r="K49" t="e">
        <v>#VALUE!</v>
      </c>
      <c r="L49" t="e">
        <v>#VALUE!</v>
      </c>
      <c r="M49" t="str">
        <v>-----------------------------------------------------------------------------------------------------------</v>
      </c>
    </row>
    <row r="50" spans="1:13" x14ac:dyDescent="0.25">
      <c r="A50">
        <v>30</v>
      </c>
      <c r="B50">
        <v>33</v>
      </c>
      <c r="C50">
        <v>36</v>
      </c>
      <c r="D50">
        <v>110</v>
      </c>
      <c r="E50">
        <v>0</v>
      </c>
      <c r="F50">
        <v>0</v>
      </c>
      <c r="G50">
        <v>0</v>
      </c>
      <c r="H50">
        <v>0</v>
      </c>
      <c r="I50">
        <v>90</v>
      </c>
      <c r="J50">
        <v>90</v>
      </c>
      <c r="K50" t="str">
        <v>culvert turner river 001"</v>
      </c>
      <c r="L50" t="str">
        <v>culvert turner river 001</v>
      </c>
      <c r="M50" t="str">
        <v xml:space="preserve">  681184.230  7667352.973   0° 0' 0"     6240.000    139.209       20.035    137.449   -0.26    "CULVERTS FW-&gt;culvert turner river 001"</v>
      </c>
    </row>
    <row r="51" spans="1:13" x14ac:dyDescent="0.25">
      <c r="A51">
        <v>30</v>
      </c>
      <c r="B51">
        <v>33</v>
      </c>
      <c r="C51">
        <v>36</v>
      </c>
      <c r="D51">
        <v>110</v>
      </c>
      <c r="E51">
        <v>10</v>
      </c>
      <c r="F51">
        <v>40</v>
      </c>
      <c r="G51">
        <v>25</v>
      </c>
      <c r="H51">
        <v>10.673611111111111</v>
      </c>
      <c r="I51">
        <v>100.67361111111111</v>
      </c>
      <c r="J51">
        <v>100.67361111111111</v>
      </c>
      <c r="K51" t="str">
        <v>culvert turner river 002"</v>
      </c>
      <c r="L51" t="str">
        <v>culvert turner river 002</v>
      </c>
      <c r="M51" t="str">
        <v xml:space="preserve">  680778.666  7666804.650  10°40'25"     5557.988    139.200       16.133    137.880   -0.74    "CULVERTS FW-&gt;culvert turner river 002"</v>
      </c>
    </row>
    <row r="52" spans="1:13" x14ac:dyDescent="0.25">
      <c r="A52" t="e">
        <v>#VALUE!</v>
      </c>
      <c r="B52" t="e">
        <v>#VALUE!</v>
      </c>
      <c r="C52" t="e">
        <v>#VALUE!</v>
      </c>
      <c r="D52" t="e">
        <v>#VALUE!</v>
      </c>
      <c r="E52" t="e">
        <v>#VALUE!</v>
      </c>
      <c r="F52" t="e">
        <v>#VALUE!</v>
      </c>
      <c r="G52" t="e">
        <v>#VALUE!</v>
      </c>
      <c r="H52" t="e">
        <v>#VALUE!</v>
      </c>
      <c r="I52" t="e">
        <v>#VALUE!</v>
      </c>
      <c r="J52" t="e">
        <v>#VALUE!</v>
      </c>
      <c r="K52" t="e">
        <v>#VALUE!</v>
      </c>
      <c r="L52" t="e">
        <v>#VALUE!</v>
      </c>
      <c r="M52" t="str">
        <v>-----------------------------------------------------------------------------------------------------------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N1396"/>
  <sheetViews>
    <sheetView zoomScale="85" zoomScaleNormal="85" workbookViewId="0">
      <selection activeCell="I4" sqref="I4"/>
    </sheetView>
    <sheetView workbookViewId="1">
      <selection activeCell="B4" sqref="B4"/>
    </sheetView>
    <sheetView tabSelected="1" topLeftCell="S1" workbookViewId="2">
      <selection activeCell="AB12" sqref="AB12"/>
    </sheetView>
  </sheetViews>
  <sheetFormatPr defaultRowHeight="15" x14ac:dyDescent="0.25"/>
  <cols>
    <col min="2" max="2" width="26.85546875" bestFit="1" customWidth="1"/>
    <col min="3" max="3" width="14.5703125" bestFit="1" customWidth="1"/>
    <col min="7" max="7" width="11.140625" bestFit="1" customWidth="1"/>
    <col min="8" max="9" width="11.140625" customWidth="1"/>
    <col min="11" max="11" width="8.85546875"/>
    <col min="12" max="12" width="11" bestFit="1" customWidth="1"/>
    <col min="13" max="13" width="12.140625" bestFit="1" customWidth="1"/>
    <col min="15" max="15" width="15.42578125" bestFit="1" customWidth="1"/>
    <col min="22" max="22" width="9.140625" style="7"/>
    <col min="23" max="23" width="41" bestFit="1" customWidth="1"/>
    <col min="24" max="24" width="11.85546875" customWidth="1"/>
    <col min="26" max="26" width="15.7109375" bestFit="1" customWidth="1"/>
    <col min="28" max="28" width="32.85546875" bestFit="1" customWidth="1"/>
    <col min="32" max="33" width="7.5703125" customWidth="1"/>
    <col min="34" max="34" width="11" customWidth="1"/>
    <col min="39" max="40" width="26.85546875" bestFit="1" customWidth="1"/>
  </cols>
  <sheetData>
    <row r="1" spans="1:40" x14ac:dyDescent="0.25">
      <c r="B1" s="3"/>
      <c r="C1" s="14" t="str" cm="1">
        <f t="array" aca="1" ref="C1" ca="1">IF(COUNTA(_xlfn.UNIQUE(_xlfn.ANCHORARRAY(B4)&amp;_xlfn.ANCHORARRAY(C4)))&lt;COUNTA(_xlfn.ANCHORARRAY(C4)),"DUPLICATES","")</f>
        <v>DUPLICATES</v>
      </c>
      <c r="W1" t="s">
        <v>169</v>
      </c>
      <c r="Z1" s="16" t="s">
        <v>291</v>
      </c>
      <c r="AA1" s="16"/>
      <c r="AB1" s="16" t="s">
        <v>292</v>
      </c>
      <c r="AM1" t="s">
        <v>216</v>
      </c>
      <c r="AN1" t="s">
        <v>217</v>
      </c>
    </row>
    <row r="2" spans="1:40" x14ac:dyDescent="0.25">
      <c r="B2" t="s">
        <v>108</v>
      </c>
      <c r="C2" t="s">
        <v>109</v>
      </c>
      <c r="D2" s="10"/>
      <c r="E2" t="s">
        <v>118</v>
      </c>
      <c r="F2" t="s">
        <v>119</v>
      </c>
      <c r="G2" t="s">
        <v>122</v>
      </c>
      <c r="H2" t="s">
        <v>120</v>
      </c>
      <c r="I2" t="s">
        <v>121</v>
      </c>
      <c r="K2" t="s">
        <v>121</v>
      </c>
      <c r="L2" t="s">
        <v>112</v>
      </c>
      <c r="M2" t="s">
        <v>113</v>
      </c>
      <c r="T2" t="s">
        <v>117</v>
      </c>
      <c r="AM2" t="str" cm="1">
        <f t="array" aca="1" ref="AM2:AM31" ca="1">_xlfn._xlws.SORT(_xlfn.UNIQUE(_xlfn.ANCHORARRAY(B4)))</f>
        <v>R-1</v>
      </c>
      <c r="AN2" t="str" cm="1">
        <f t="array" aca="1" ref="AN2:AN31" ca="1">_xlfn.ANCHORARRAY(AM2)</f>
        <v>R-1</v>
      </c>
    </row>
    <row r="3" spans="1:40" x14ac:dyDescent="0.25">
      <c r="A3" t="s">
        <v>91</v>
      </c>
      <c r="B3" t="s">
        <v>0</v>
      </c>
      <c r="C3" s="3" t="s">
        <v>151</v>
      </c>
      <c r="D3" t="s">
        <v>5</v>
      </c>
      <c r="E3" t="s">
        <v>1</v>
      </c>
      <c r="F3" t="s">
        <v>2</v>
      </c>
      <c r="G3" t="s">
        <v>3</v>
      </c>
      <c r="H3" t="s">
        <v>185</v>
      </c>
      <c r="I3" t="s">
        <v>186</v>
      </c>
      <c r="J3" t="s">
        <v>4</v>
      </c>
      <c r="K3" t="s">
        <v>84</v>
      </c>
      <c r="L3" t="s">
        <v>6</v>
      </c>
      <c r="M3" t="s">
        <v>7</v>
      </c>
      <c r="N3" t="s">
        <v>8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36</v>
      </c>
      <c r="U3" t="s">
        <v>147</v>
      </c>
      <c r="V3" s="6" t="s">
        <v>97</v>
      </c>
      <c r="W3" s="4" t="s">
        <v>101</v>
      </c>
      <c r="X3" s="4" t="s">
        <v>167</v>
      </c>
      <c r="Z3" s="8"/>
      <c r="AM3" t="str">
        <f ca="1"/>
        <v>R-10</v>
      </c>
      <c r="AN3" t="str">
        <f ca="1"/>
        <v>R-10</v>
      </c>
    </row>
    <row r="4" spans="1:40" x14ac:dyDescent="0.25">
      <c r="A4" cm="1">
        <f t="array" aca="1" ref="A4:A63" ca="1">IF($AB$1="1d_nwk",_xlfn.ANCHORARRAY('PointsTidy -from 1dnwk'!A4),_xlfn.ANCHORARRAY('PointsTidy - 12D'!A4))</f>
        <v>1</v>
      </c>
      <c r="B4" t="str" cm="1">
        <f t="array" aca="1" ref="B4:B63" ca="1">IF($AB$1="1d_nwk",_xlfn.ANCHORARRAY('PointsTidy -from 1dnwk'!B4),_xlfn.ANCHORARRAY('PointsTidy - 12D'!B4))</f>
        <v>R-1</v>
      </c>
      <c r="C4" t="str" cm="1">
        <f t="array" aca="1" ref="C4:C63" ca="1">IF($AB$1="1d_nwk",_xlfn.ANCHORARRAY('PointsTidy -from 1dnwk'!C4),_xlfn.ANCHORARRAY('PointsTidy - 12D'!C4))</f>
        <v>R-1</v>
      </c>
      <c r="D4" cm="1">
        <f t="array" aca="1" ref="D4:D63" ca="1">IF($AB$1="1d_nwk",_xlfn.ANCHORARRAY('PointsTidy -from 1dnwk'!D4),_xlfn.ANCHORARRAY('PointsTidy - 12D'!D4))</f>
        <v>1</v>
      </c>
      <c r="E4" cm="1">
        <f t="array" aca="1" ref="E4:E63" ca="1">IF($AB$1="1d_nwk",_xlfn.ANCHORARRAY('PointsTidy -from 1dnwk'!E4),_xlfn.ANCHORARRAY('PointsTidy - 12D'!E4))</f>
        <v>398.32244873046801</v>
      </c>
      <c r="F4" cm="1">
        <f t="array" aca="1" ref="F4:F63" ca="1">IF($AB$1="1d_nwk",_xlfn.ANCHORARRAY('PointsTidy -from 1dnwk'!F4),_xlfn.ANCHORARRAY('PointsTidy - 12D'!F4))</f>
        <v>395.86798095703102</v>
      </c>
      <c r="G4" cm="1">
        <f t="array" aca="1" ref="G4:G63" ca="1">IF($AB$1="1d_nwk",_xlfn.ANCHORARRAY('PointsTidy -from 1dnwk'!G4),_xlfn.ANCHORARRAY('PointsTidy - 12D'!G4))</f>
        <v>5</v>
      </c>
      <c r="H4" t="str" cm="1">
        <f t="array" aca="1" ref="H4:H63" ca="1">IF($AB$1="1d_nwk",_xlfn.ANCHORARRAY('PointsTidy -from 1dnwk'!H4),_xlfn.ANCHORARRAY('PointsTidy - 12D'!H4))</f>
        <v>MultiLineString ((687316.367809071787633 7565096.3571438966318965, 687240.47098323528189212 7565130.91730566136538982))</v>
      </c>
      <c r="I4" cm="1">
        <f t="array" aca="1" ref="I4:I63" ca="1">IF($AB$1="1d_nwk",_xlfn.ANCHORARRAY('PointsTidy -from 1dnwk'!I4),_xlfn.ANCHORARRAY('PointsTidy - 12D'!I4))</f>
        <v>1.5</v>
      </c>
      <c r="J4" cm="1">
        <f t="array" aca="1" ref="J4:J63" ca="1">IF($AB$1="1d_nwk",_xlfn.ANCHORARRAY('PointsTidy -from 1dnwk'!J4),_xlfn.ANCHORARRAY('PointsTidy - 12D'!J4))</f>
        <v>1.5</v>
      </c>
      <c r="K4" cm="1">
        <f t="array" aca="1" ref="K4:K63" ca="1">IF($AB$1="1d_nwk",_xlfn.ANCHORARRAY('PointsTidy -from 1dnwk'!K4),_xlfn.ANCHORARRAY('PointsTidy - 12D'!K4))</f>
        <v>0</v>
      </c>
      <c r="L4" cm="1">
        <f t="array" aca="1" ref="L4:L63" ca="1">IF($AB$1="1d_nwk",_xlfn.ANCHORARRAY('PointsTidy -from 1dnwk'!L4),_xlfn.ANCHORARRAY('PointsTidy - 12D'!L4))</f>
        <v>687240.47098323505</v>
      </c>
      <c r="M4" cm="1">
        <f t="array" aca="1" ref="M4:M63" ca="1">IF($AB$1="1d_nwk",_xlfn.ANCHORARRAY('PointsTidy -from 1dnwk'!M4),_xlfn.ANCHORARRAY('PointsTidy - 12D'!M4))</f>
        <v>7565130.9173056604</v>
      </c>
      <c r="N4" cm="1">
        <f t="array" aca="1" ref="N4:N63" ca="1">IF($AB$1="1d_nwk",_xlfn.ANCHORARRAY('PointsTidy -from 1dnwk'!N4),_xlfn.ANCHORARRAY('PointsTidy - 12D'!N4))</f>
        <v>398.32244873046801</v>
      </c>
      <c r="O4" cm="1">
        <f t="array" aca="1" ref="O4:O63" ca="1">IF($AB$1="1d_nwk",_xlfn.ANCHORARRAY('PointsTidy -from 1dnwk'!O4),_xlfn.ANCHORARRAY('PointsTidy - 12D'!O4))</f>
        <v>83.395041540605504</v>
      </c>
      <c r="P4" cm="1">
        <f t="array" aca="1" ref="P4:P63" ca="1">IF($AB$1="1d_nwk",_xlfn.ANCHORARRAY('PointsTidy -from 1dnwk'!P4),_xlfn.ANCHORARRAY('PointsTidy - 12D'!P4))</f>
        <v>83.395041540605504</v>
      </c>
      <c r="Q4" cm="1">
        <f t="array" aca="1" ref="Q4:Q63" ca="1">IF($AB$1="1d_nwk",_xlfn.ANCHORARRAY('PointsTidy -from 1dnwk'!Q4),_xlfn.ANCHORARRAY('PointsTidy - 12D'!Q4))</f>
        <v>75.896825835923664</v>
      </c>
      <c r="R4" cm="1">
        <f t="array" aca="1" ref="R4:R63" ca="1">IF($AB$1="1d_nwk",_xlfn.ANCHORARRAY('PointsTidy -from 1dnwk'!R4),_xlfn.ANCHORARRAY('PointsTidy - 12D'!R4))</f>
        <v>-34.560161770321429</v>
      </c>
      <c r="S4" cm="1">
        <f t="array" aca="1" ref="S4:S63" ca="1">IF($AB$1="1d_nwk",_xlfn.ANCHORARRAY('PointsTidy -from 1dnwk'!S4),_xlfn.ANCHORARRAY('PointsTidy - 12D'!S4))</f>
        <v>-2.4544677734369884</v>
      </c>
      <c r="T4" t="str" cm="1">
        <f t="array" aca="1" ref="T4:T63" ca="1">IF($AB$1="1d_nwk",_xlfn.ANCHORARRAY('PointsTidy -from 1dnwk'!T4),_xlfn.ANCHORARRAY('PointsTidy - 12D'!T4))</f>
        <v>C</v>
      </c>
      <c r="U4" cm="1">
        <f t="array" aca="1" ref="U4:U63" ca="1">IF($AB$1="1d_nwk",_xlfn.ANCHORARRAY('PointsTidy -from 1dnwk'!U4),_xlfn.ANCHORARRAY('PointsTidy - 12D'!U4))</f>
        <v>2.4E-2</v>
      </c>
      <c r="V4" cm="1">
        <f t="array" aca="1" ref="V4:V63" ca="1">IF($AB$1="1d_nwk",_xlfn.ANCHORARRAY('PointsTidy -from 1dnwk'!V4),_xlfn.ANCHORARRAY('PointsTidy - 12D'!V4))</f>
        <v>90</v>
      </c>
      <c r="W4" t="str" cm="1">
        <f t="array" aca="1" ref="W4:W63" ca="1">IF(_xlfn.ANCHORARRAY(A4),VLOOKUP(_xlfn.ANCHORARRAY(B4),AM:AN,2,0))</f>
        <v>R-1</v>
      </c>
      <c r="X4" t="str" cm="1">
        <f t="array" aca="1" ref="X4:X63" ca="1">IF($AB$1="1d_nwk",_xlfn.ANCHORARRAY('PointsTidy -from 1dnwk'!X4),_xlfn.ANCHORARRAY('PointsTidy - 12D'!X4))</f>
        <v>C</v>
      </c>
      <c r="AM4" t="str">
        <f ca="1"/>
        <v>R-10b</v>
      </c>
      <c r="AN4" t="str">
        <f ca="1"/>
        <v>R-10b</v>
      </c>
    </row>
    <row r="5" spans="1:40" x14ac:dyDescent="0.25">
      <c r="A5">
        <f ca="1"/>
        <v>1</v>
      </c>
      <c r="B5" s="3" t="str">
        <f ca="1"/>
        <v>R-1</v>
      </c>
      <c r="C5" t="str">
        <f ca="1"/>
        <v>R-1</v>
      </c>
      <c r="D5">
        <f ca="1"/>
        <v>0</v>
      </c>
      <c r="E5">
        <f ca="1"/>
        <v>398.32244873046801</v>
      </c>
      <c r="F5">
        <f ca="1"/>
        <v>395.86798095703102</v>
      </c>
      <c r="G5">
        <f ca="1"/>
        <v>5</v>
      </c>
      <c r="H5" t="str">
        <f ca="1"/>
        <v>MultiLineString ((687316.367809071787633 7565096.3571438966318965, 687240.47098323528189212 7565130.91730566136538982))</v>
      </c>
      <c r="I5">
        <f ca="1"/>
        <v>1.5</v>
      </c>
      <c r="J5">
        <f ca="1"/>
        <v>1.5</v>
      </c>
      <c r="K5">
        <f ca="1"/>
        <v>0</v>
      </c>
      <c r="L5">
        <f ca="1"/>
        <v>687316.36780907097</v>
      </c>
      <c r="M5">
        <f ca="1"/>
        <v>7565096.3571438901</v>
      </c>
      <c r="N5">
        <f ca="1"/>
        <v>395.86798095703102</v>
      </c>
      <c r="O5">
        <f ca="1"/>
        <v>83.395041540605504</v>
      </c>
      <c r="P5">
        <f ca="1"/>
        <v>83.395041540605504</v>
      </c>
      <c r="Q5">
        <f ca="1"/>
        <v>75.896825835923664</v>
      </c>
      <c r="R5">
        <f ca="1"/>
        <v>-34.560161770321429</v>
      </c>
      <c r="S5">
        <f ca="1"/>
        <v>-2.4544677734369884</v>
      </c>
      <c r="T5" t="str">
        <f ca="1"/>
        <v>C</v>
      </c>
      <c r="U5" s="9">
        <f ca="1"/>
        <v>2.4E-2</v>
      </c>
      <c r="V5" s="7">
        <f ca="1"/>
        <v>90</v>
      </c>
      <c r="W5" t="str">
        <f ca="1"/>
        <v>R-1</v>
      </c>
      <c r="X5" t="str">
        <f ca="1"/>
        <v>C</v>
      </c>
      <c r="AG5" t="s">
        <v>144</v>
      </c>
      <c r="AM5" t="str">
        <f ca="1"/>
        <v>R-10c</v>
      </c>
      <c r="AN5" t="str">
        <f ca="1"/>
        <v>R-10c</v>
      </c>
    </row>
    <row r="6" spans="1:40" x14ac:dyDescent="0.25">
      <c r="A6">
        <f ca="1"/>
        <v>2</v>
      </c>
      <c r="B6" s="3" t="str">
        <f ca="1"/>
        <v>R-10</v>
      </c>
      <c r="C6" t="str">
        <f ca="1"/>
        <v>R-10</v>
      </c>
      <c r="D6">
        <f ca="1"/>
        <v>1</v>
      </c>
      <c r="E6">
        <f ca="1"/>
        <v>349.98645019531199</v>
      </c>
      <c r="F6">
        <f ca="1"/>
        <v>349.86862182617102</v>
      </c>
      <c r="G6">
        <f ca="1"/>
        <v>2</v>
      </c>
      <c r="H6" t="str">
        <f ca="1"/>
        <v>MultiLineString ((691801.30686036229599267 7569982.24155627377331257, 691774.55839837156236172 7569997.47331935167312622))</v>
      </c>
      <c r="I6">
        <f ca="1"/>
        <v>1.2</v>
      </c>
      <c r="J6">
        <f ca="1"/>
        <v>1.2</v>
      </c>
      <c r="K6">
        <f ca="1"/>
        <v>0</v>
      </c>
      <c r="L6">
        <f ca="1"/>
        <v>691774.55839837098</v>
      </c>
      <c r="M6">
        <f ca="1"/>
        <v>7569997.4733193498</v>
      </c>
      <c r="N6">
        <f ca="1"/>
        <v>349.98645019531199</v>
      </c>
      <c r="O6">
        <f ca="1"/>
        <v>30.781273940501425</v>
      </c>
      <c r="P6">
        <f ca="1"/>
        <v>30.781273940501425</v>
      </c>
      <c r="Q6">
        <f ca="1"/>
        <v>26.748461990966462</v>
      </c>
      <c r="R6">
        <f ca="1"/>
        <v>-15.231763079762459</v>
      </c>
      <c r="S6">
        <f ca="1"/>
        <v>-0.11782836914096606</v>
      </c>
      <c r="T6" t="str">
        <f ca="1"/>
        <v>C</v>
      </c>
      <c r="U6" s="9">
        <f ca="1"/>
        <v>2.4E-2</v>
      </c>
      <c r="V6" s="7">
        <f ca="1"/>
        <v>90</v>
      </c>
      <c r="W6" t="str">
        <f ca="1"/>
        <v>R-10</v>
      </c>
      <c r="X6" t="str">
        <f ca="1"/>
        <v>C</v>
      </c>
      <c r="AM6" t="str">
        <f ca="1"/>
        <v>R-11</v>
      </c>
      <c r="AN6" t="str">
        <f ca="1"/>
        <v>R-11</v>
      </c>
    </row>
    <row r="7" spans="1:40" x14ac:dyDescent="0.25">
      <c r="A7">
        <f ca="1"/>
        <v>2</v>
      </c>
      <c r="B7" t="str">
        <f ca="1"/>
        <v>R-10</v>
      </c>
      <c r="C7" t="str">
        <f ca="1"/>
        <v>R-10</v>
      </c>
      <c r="D7">
        <f ca="1"/>
        <v>0</v>
      </c>
      <c r="E7">
        <f ca="1"/>
        <v>349.98645019531199</v>
      </c>
      <c r="F7">
        <f ca="1"/>
        <v>349.86862182617102</v>
      </c>
      <c r="G7">
        <f ca="1"/>
        <v>2</v>
      </c>
      <c r="H7" t="str">
        <f ca="1"/>
        <v>MultiLineString ((691801.30686036229599267 7569982.24155627377331257, 691774.55839837156236172 7569997.47331935167312622))</v>
      </c>
      <c r="I7">
        <f ca="1"/>
        <v>1.2</v>
      </c>
      <c r="J7">
        <f ca="1"/>
        <v>1.2</v>
      </c>
      <c r="K7">
        <f ca="1"/>
        <v>0</v>
      </c>
      <c r="L7">
        <f ca="1"/>
        <v>691801.30686036195</v>
      </c>
      <c r="M7">
        <f ca="1"/>
        <v>7569982.24155627</v>
      </c>
      <c r="N7">
        <f ca="1"/>
        <v>349.86862182617102</v>
      </c>
      <c r="O7">
        <f ca="1"/>
        <v>30.781273940501425</v>
      </c>
      <c r="P7">
        <f ca="1"/>
        <v>30.781273940501425</v>
      </c>
      <c r="Q7">
        <f ca="1"/>
        <v>26.748461990966462</v>
      </c>
      <c r="R7">
        <f ca="1"/>
        <v>-15.231763079762459</v>
      </c>
      <c r="S7">
        <f ca="1"/>
        <v>-0.11782836914096606</v>
      </c>
      <c r="T7" t="str">
        <f ca="1"/>
        <v>C</v>
      </c>
      <c r="U7" s="9">
        <f ca="1"/>
        <v>2.4E-2</v>
      </c>
      <c r="V7" s="7">
        <f ca="1"/>
        <v>90</v>
      </c>
      <c r="W7" t="str">
        <f ca="1"/>
        <v>R-10</v>
      </c>
      <c r="X7" t="str">
        <f ca="1"/>
        <v>C</v>
      </c>
      <c r="AG7" t="s">
        <v>145</v>
      </c>
      <c r="AM7" t="str">
        <f ca="1"/>
        <v>R-12</v>
      </c>
      <c r="AN7" t="str">
        <f ca="1"/>
        <v>R-12</v>
      </c>
    </row>
    <row r="8" spans="1:40" x14ac:dyDescent="0.25">
      <c r="A8">
        <f ca="1"/>
        <v>3</v>
      </c>
      <c r="B8" t="str">
        <f ca="1"/>
        <v>R-10b</v>
      </c>
      <c r="C8" t="str">
        <f ca="1"/>
        <v>R-10b</v>
      </c>
      <c r="D8">
        <f ca="1"/>
        <v>1</v>
      </c>
      <c r="E8">
        <f ca="1"/>
        <v>351.56097412109301</v>
      </c>
      <c r="F8">
        <f ca="1"/>
        <v>351.14425659179602</v>
      </c>
      <c r="G8">
        <f ca="1"/>
        <v>2</v>
      </c>
      <c r="H8" t="str">
        <f ca="1"/>
        <v>MultiLineString ((691742.79459975729696453 7569821.37927791196852922, 691717.62504003697540611 7569824.07269943132996559))</v>
      </c>
      <c r="I8">
        <f ca="1"/>
        <v>1.2</v>
      </c>
      <c r="J8">
        <f ca="1"/>
        <v>1.2</v>
      </c>
      <c r="K8">
        <f ca="1"/>
        <v>0</v>
      </c>
      <c r="L8">
        <f ca="1"/>
        <v>691717.62504003604</v>
      </c>
      <c r="M8">
        <f ca="1"/>
        <v>7569824.0726994304</v>
      </c>
      <c r="N8">
        <f ca="1"/>
        <v>351.56097412109301</v>
      </c>
      <c r="O8">
        <f ca="1"/>
        <v>25.313262453309154</v>
      </c>
      <c r="P8">
        <f ca="1"/>
        <v>25.313262453309154</v>
      </c>
      <c r="Q8">
        <f ca="1"/>
        <v>25.169559720903635</v>
      </c>
      <c r="R8">
        <f ca="1"/>
        <v>-2.6934215202927589</v>
      </c>
      <c r="S8">
        <f ca="1"/>
        <v>-0.41671752929698869</v>
      </c>
      <c r="T8" t="str">
        <f ca="1"/>
        <v>C</v>
      </c>
      <c r="U8" s="9">
        <f ca="1"/>
        <v>2.4E-2</v>
      </c>
      <c r="V8" s="7">
        <f ca="1"/>
        <v>90</v>
      </c>
      <c r="W8" t="str">
        <f ca="1"/>
        <v>R-10b</v>
      </c>
      <c r="X8" t="str">
        <f ca="1"/>
        <v>C</v>
      </c>
      <c r="AG8" t="s">
        <v>146</v>
      </c>
      <c r="AM8" t="str">
        <f ca="1"/>
        <v>R-13</v>
      </c>
      <c r="AN8" t="str">
        <f ca="1"/>
        <v>R-13</v>
      </c>
    </row>
    <row r="9" spans="1:40" x14ac:dyDescent="0.25">
      <c r="A9">
        <f ca="1"/>
        <v>3</v>
      </c>
      <c r="B9" t="str">
        <f ca="1"/>
        <v>R-10b</v>
      </c>
      <c r="C9" t="str">
        <f ca="1"/>
        <v>R-10b</v>
      </c>
      <c r="D9">
        <f ca="1"/>
        <v>0</v>
      </c>
      <c r="E9">
        <f ca="1"/>
        <v>351.56097412109301</v>
      </c>
      <c r="F9">
        <f ca="1"/>
        <v>351.14425659179602</v>
      </c>
      <c r="G9">
        <f ca="1"/>
        <v>2</v>
      </c>
      <c r="H9" t="str">
        <f ca="1"/>
        <v>MultiLineString ((691742.79459975729696453 7569821.37927791196852922, 691717.62504003697540611 7569824.07269943132996559))</v>
      </c>
      <c r="I9">
        <f ca="1"/>
        <v>1.2</v>
      </c>
      <c r="J9">
        <f ca="1"/>
        <v>1.2</v>
      </c>
      <c r="K9">
        <f ca="1"/>
        <v>0</v>
      </c>
      <c r="L9">
        <f ca="1"/>
        <v>691742.79459975695</v>
      </c>
      <c r="M9">
        <f ca="1"/>
        <v>7569821.3792779101</v>
      </c>
      <c r="N9">
        <f ca="1"/>
        <v>351.14425659179602</v>
      </c>
      <c r="O9">
        <f ca="1"/>
        <v>25.313262453309154</v>
      </c>
      <c r="P9">
        <f ca="1"/>
        <v>25.313262453309154</v>
      </c>
      <c r="Q9">
        <f ca="1"/>
        <v>25.169559720903635</v>
      </c>
      <c r="R9">
        <f ca="1"/>
        <v>-2.6934215202927589</v>
      </c>
      <c r="S9">
        <f ca="1"/>
        <v>-0.41671752929698869</v>
      </c>
      <c r="T9" t="str">
        <f ca="1"/>
        <v>C</v>
      </c>
      <c r="U9" s="9">
        <f ca="1"/>
        <v>2.4E-2</v>
      </c>
      <c r="V9" s="7">
        <f ca="1"/>
        <v>90</v>
      </c>
      <c r="W9" t="str">
        <f ca="1"/>
        <v>R-10b</v>
      </c>
      <c r="X9" t="str">
        <f ca="1"/>
        <v>C</v>
      </c>
      <c r="AM9" t="str">
        <f ca="1"/>
        <v>R-14</v>
      </c>
      <c r="AN9" t="str">
        <f ca="1"/>
        <v>R-14</v>
      </c>
    </row>
    <row r="10" spans="1:40" x14ac:dyDescent="0.25">
      <c r="A10">
        <f ca="1"/>
        <v>4</v>
      </c>
      <c r="B10" t="str">
        <f ca="1"/>
        <v>R-10c</v>
      </c>
      <c r="C10" t="str">
        <f ca="1"/>
        <v>R-10c</v>
      </c>
      <c r="D10">
        <f ca="1"/>
        <v>1</v>
      </c>
      <c r="E10">
        <f ca="1"/>
        <v>353.093658447265</v>
      </c>
      <c r="F10">
        <f ca="1"/>
        <v>352.65432739257801</v>
      </c>
      <c r="G10">
        <f ca="1"/>
        <v>1</v>
      </c>
      <c r="H10" t="str">
        <f ca="1"/>
        <v>MultiLineString ((691654.5618258296744898 7569630.88936283066868782, 691636.54376462753862143 7569647.32852176204323769))</v>
      </c>
      <c r="I10">
        <f ca="1"/>
        <v>0.9</v>
      </c>
      <c r="J10">
        <f ca="1"/>
        <v>0.9</v>
      </c>
      <c r="K10">
        <f ca="1"/>
        <v>0</v>
      </c>
      <c r="L10">
        <f ca="1"/>
        <v>691636.54376462696</v>
      </c>
      <c r="M10">
        <f ca="1"/>
        <v>7569647.3285217602</v>
      </c>
      <c r="N10">
        <f ca="1"/>
        <v>353.093658447265</v>
      </c>
      <c r="O10">
        <f ca="1"/>
        <v>24.390499704189949</v>
      </c>
      <c r="P10">
        <f ca="1"/>
        <v>24.390499704189949</v>
      </c>
      <c r="Q10">
        <f ca="1"/>
        <v>18.018061202019453</v>
      </c>
      <c r="R10">
        <f ca="1"/>
        <v>-16.439158930443227</v>
      </c>
      <c r="S10">
        <f ca="1"/>
        <v>-0.43933105468698841</v>
      </c>
      <c r="T10" t="str">
        <f ca="1"/>
        <v>C</v>
      </c>
      <c r="U10" s="9">
        <f ca="1"/>
        <v>2.4E-2</v>
      </c>
      <c r="V10" s="7">
        <f ca="1"/>
        <v>90</v>
      </c>
      <c r="W10" t="str">
        <f ca="1"/>
        <v>R-10c</v>
      </c>
      <c r="X10" t="str">
        <f ca="1"/>
        <v>C</v>
      </c>
      <c r="AG10" t="s">
        <v>36</v>
      </c>
      <c r="AH10" t="s">
        <v>148</v>
      </c>
      <c r="AI10" t="s">
        <v>165</v>
      </c>
      <c r="AM10" t="str">
        <f ca="1"/>
        <v>R-14b</v>
      </c>
      <c r="AN10" t="str">
        <f ca="1"/>
        <v>R-14b</v>
      </c>
    </row>
    <row r="11" spans="1:40" x14ac:dyDescent="0.25">
      <c r="A11">
        <f ca="1"/>
        <v>4</v>
      </c>
      <c r="B11" t="str">
        <f ca="1"/>
        <v>R-10c</v>
      </c>
      <c r="C11" t="str">
        <f ca="1"/>
        <v>R-10c</v>
      </c>
      <c r="D11">
        <f ca="1"/>
        <v>0</v>
      </c>
      <c r="E11">
        <f ca="1"/>
        <v>353.093658447265</v>
      </c>
      <c r="F11">
        <f ca="1"/>
        <v>352.65432739257801</v>
      </c>
      <c r="G11">
        <f ca="1"/>
        <v>1</v>
      </c>
      <c r="H11" t="str">
        <f ca="1"/>
        <v>MultiLineString ((691654.5618258296744898 7569630.88936283066868782, 691636.54376462753862143 7569647.32852176204323769))</v>
      </c>
      <c r="I11">
        <f ca="1"/>
        <v>0.9</v>
      </c>
      <c r="J11">
        <f ca="1"/>
        <v>0.9</v>
      </c>
      <c r="K11">
        <f ca="1"/>
        <v>0</v>
      </c>
      <c r="L11">
        <f ca="1"/>
        <v>691654.56182582898</v>
      </c>
      <c r="M11">
        <f ca="1"/>
        <v>7569630.8893628297</v>
      </c>
      <c r="N11">
        <f ca="1"/>
        <v>352.65432739257801</v>
      </c>
      <c r="O11">
        <f ca="1"/>
        <v>24.390499704189949</v>
      </c>
      <c r="P11">
        <f ca="1"/>
        <v>24.390499704189949</v>
      </c>
      <c r="Q11">
        <f ca="1"/>
        <v>18.018061202019453</v>
      </c>
      <c r="R11">
        <f ca="1"/>
        <v>-16.439158930443227</v>
      </c>
      <c r="S11">
        <f ca="1"/>
        <v>-0.43933105468698841</v>
      </c>
      <c r="T11" t="str">
        <f ca="1"/>
        <v>C</v>
      </c>
      <c r="U11" s="9">
        <f ca="1"/>
        <v>2.4E-2</v>
      </c>
      <c r="V11" s="7">
        <f ca="1"/>
        <v>90</v>
      </c>
      <c r="W11" t="str">
        <f ca="1"/>
        <v>R-10c</v>
      </c>
      <c r="X11" t="str">
        <f ca="1"/>
        <v>C</v>
      </c>
      <c r="AG11" t="s">
        <v>104</v>
      </c>
      <c r="AH11">
        <v>2.4E-2</v>
      </c>
      <c r="AI11" t="s">
        <v>74</v>
      </c>
      <c r="AM11" t="str">
        <f ca="1"/>
        <v>R-15</v>
      </c>
      <c r="AN11" t="str">
        <f ca="1"/>
        <v>R-15</v>
      </c>
    </row>
    <row r="12" spans="1:40" x14ac:dyDescent="0.25">
      <c r="A12">
        <f ca="1"/>
        <v>5</v>
      </c>
      <c r="B12" t="str">
        <f ca="1"/>
        <v>R-11</v>
      </c>
      <c r="C12" t="str">
        <f ca="1"/>
        <v>R-11</v>
      </c>
      <c r="D12">
        <f ca="1"/>
        <v>1</v>
      </c>
      <c r="E12">
        <f ca="1"/>
        <v>348.30090332031199</v>
      </c>
      <c r="F12">
        <f ca="1"/>
        <v>348.02838134765602</v>
      </c>
      <c r="G12">
        <f ca="1"/>
        <v>3</v>
      </c>
      <c r="H12" t="str">
        <f ca="1"/>
        <v>MultiLineString ((691909.32235097035299987 7570320.73034003842622042, 691880.06622066791169345 7570339.67716728243976831))</v>
      </c>
      <c r="I12">
        <f ca="1"/>
        <v>1.5</v>
      </c>
      <c r="J12">
        <f ca="1"/>
        <v>1.5</v>
      </c>
      <c r="K12">
        <f ca="1"/>
        <v>0</v>
      </c>
      <c r="L12">
        <f ca="1"/>
        <v>691880.06622066698</v>
      </c>
      <c r="M12">
        <f ca="1"/>
        <v>7570339.6771672796</v>
      </c>
      <c r="N12">
        <f ca="1"/>
        <v>348.30090332031199</v>
      </c>
      <c r="O12">
        <f ca="1"/>
        <v>34.855464752800593</v>
      </c>
      <c r="P12">
        <f ca="1"/>
        <v>34.855464752800593</v>
      </c>
      <c r="Q12">
        <f ca="1"/>
        <v>29.256130303023383</v>
      </c>
      <c r="R12">
        <f ca="1"/>
        <v>-18.946827249601483</v>
      </c>
      <c r="S12">
        <f ca="1"/>
        <v>-0.27252197265596578</v>
      </c>
      <c r="T12" t="str">
        <f ca="1"/>
        <v>C</v>
      </c>
      <c r="U12" s="9">
        <f ca="1"/>
        <v>2.4E-2</v>
      </c>
      <c r="V12" s="7">
        <f ca="1"/>
        <v>90</v>
      </c>
      <c r="W12" t="str">
        <f ca="1"/>
        <v>R-11</v>
      </c>
      <c r="X12" t="str">
        <f ca="1"/>
        <v>C</v>
      </c>
      <c r="AG12" t="s">
        <v>180</v>
      </c>
      <c r="AH12">
        <v>1.2E-2</v>
      </c>
      <c r="AI12" t="s">
        <v>166</v>
      </c>
      <c r="AM12" t="str">
        <f ca="1"/>
        <v>R-16</v>
      </c>
      <c r="AN12" t="str">
        <f ca="1"/>
        <v>R-16</v>
      </c>
    </row>
    <row r="13" spans="1:40" x14ac:dyDescent="0.25">
      <c r="A13">
        <f ca="1"/>
        <v>5</v>
      </c>
      <c r="B13" t="str">
        <f ca="1"/>
        <v>R-11</v>
      </c>
      <c r="C13" t="str">
        <f ca="1"/>
        <v>R-11</v>
      </c>
      <c r="D13">
        <f ca="1"/>
        <v>0</v>
      </c>
      <c r="E13">
        <f ca="1"/>
        <v>348.30090332031199</v>
      </c>
      <c r="F13">
        <f ca="1"/>
        <v>348.02838134765602</v>
      </c>
      <c r="G13">
        <f ca="1"/>
        <v>3</v>
      </c>
      <c r="H13" t="str">
        <f ca="1"/>
        <v>MultiLineString ((691909.32235097035299987 7570320.73034003842622042, 691880.06622066791169345 7570339.67716728243976831))</v>
      </c>
      <c r="I13">
        <f ca="1"/>
        <v>1.5</v>
      </c>
      <c r="J13">
        <f ca="1"/>
        <v>1.5</v>
      </c>
      <c r="K13">
        <f ca="1"/>
        <v>0</v>
      </c>
      <c r="L13">
        <f ca="1"/>
        <v>691909.32235097</v>
      </c>
      <c r="M13">
        <f ca="1"/>
        <v>7570320.73034003</v>
      </c>
      <c r="N13">
        <f ca="1"/>
        <v>348.02838134765602</v>
      </c>
      <c r="O13">
        <f ca="1"/>
        <v>34.855464752800593</v>
      </c>
      <c r="P13">
        <f ca="1"/>
        <v>34.855464752800593</v>
      </c>
      <c r="Q13">
        <f ca="1"/>
        <v>29.256130303023383</v>
      </c>
      <c r="R13">
        <f ca="1"/>
        <v>-18.946827249601483</v>
      </c>
      <c r="S13">
        <f ca="1"/>
        <v>-0.27252197265596578</v>
      </c>
      <c r="T13" t="str">
        <f ca="1"/>
        <v>C</v>
      </c>
      <c r="U13" s="9">
        <f ca="1"/>
        <v>2.4E-2</v>
      </c>
      <c r="V13" s="7">
        <f ca="1"/>
        <v>90</v>
      </c>
      <c r="W13" t="str">
        <f ca="1"/>
        <v>R-11</v>
      </c>
      <c r="X13" t="str">
        <f ca="1"/>
        <v>C</v>
      </c>
      <c r="AM13" t="str">
        <f ca="1"/>
        <v>R-17</v>
      </c>
      <c r="AN13" t="str">
        <f ca="1"/>
        <v>R-17</v>
      </c>
    </row>
    <row r="14" spans="1:40" x14ac:dyDescent="0.25">
      <c r="A14">
        <f ca="1"/>
        <v>6</v>
      </c>
      <c r="B14" t="str">
        <f ca="1"/>
        <v>R-12</v>
      </c>
      <c r="C14" t="str">
        <f ca="1"/>
        <v>R-12</v>
      </c>
      <c r="D14">
        <f ca="1"/>
        <v>1</v>
      </c>
      <c r="E14">
        <f ca="1"/>
        <v>351.80154418945301</v>
      </c>
      <c r="F14">
        <f ca="1"/>
        <v>351.21353149414</v>
      </c>
      <c r="G14">
        <f ca="1"/>
        <v>2</v>
      </c>
      <c r="H14" t="str">
        <f ca="1"/>
        <v>MultiLineString ((692036.69809301919303834 7570740.82406918331980705, 692012.72198079596273601 7570764.29275045823305845))</v>
      </c>
      <c r="I14">
        <f ca="1"/>
        <v>0.9</v>
      </c>
      <c r="J14">
        <f ca="1"/>
        <v>0.9</v>
      </c>
      <c r="K14">
        <f ca="1"/>
        <v>0</v>
      </c>
      <c r="L14">
        <f ca="1"/>
        <v>692012.72198079503</v>
      </c>
      <c r="M14">
        <f ca="1"/>
        <v>7570764.2927504499</v>
      </c>
      <c r="N14">
        <f ca="1"/>
        <v>351.80154418945301</v>
      </c>
      <c r="O14">
        <f ca="1"/>
        <v>33.550453915548182</v>
      </c>
      <c r="P14">
        <f ca="1"/>
        <v>33.550453915548182</v>
      </c>
      <c r="Q14">
        <f ca="1"/>
        <v>23.976112223928794</v>
      </c>
      <c r="R14">
        <f ca="1"/>
        <v>-23.468681270256639</v>
      </c>
      <c r="S14">
        <f ca="1"/>
        <v>-0.58801269531301159</v>
      </c>
      <c r="T14" t="str">
        <f ca="1"/>
        <v>C</v>
      </c>
      <c r="U14" s="9">
        <f ca="1"/>
        <v>2.4E-2</v>
      </c>
      <c r="V14" s="7">
        <f ca="1"/>
        <v>90</v>
      </c>
      <c r="W14" t="str">
        <f ca="1"/>
        <v>R-12</v>
      </c>
      <c r="X14" t="str">
        <f ca="1"/>
        <v>C</v>
      </c>
      <c r="AM14" t="str">
        <f ca="1"/>
        <v>R-17b</v>
      </c>
      <c r="AN14" t="str">
        <f ca="1"/>
        <v>R-17b</v>
      </c>
    </row>
    <row r="15" spans="1:40" x14ac:dyDescent="0.25">
      <c r="A15">
        <f ca="1"/>
        <v>6</v>
      </c>
      <c r="B15" t="str">
        <f ca="1"/>
        <v>R-12</v>
      </c>
      <c r="C15" t="str">
        <f ca="1"/>
        <v>R-12</v>
      </c>
      <c r="D15">
        <f ca="1"/>
        <v>0</v>
      </c>
      <c r="E15">
        <f ca="1"/>
        <v>351.80154418945301</v>
      </c>
      <c r="F15">
        <f ca="1"/>
        <v>351.21353149414</v>
      </c>
      <c r="G15">
        <f ca="1"/>
        <v>2</v>
      </c>
      <c r="H15" t="str">
        <f ca="1"/>
        <v>MultiLineString ((692036.69809301919303834 7570740.82406918331980705, 692012.72198079596273601 7570764.29275045823305845))</v>
      </c>
      <c r="I15">
        <f ca="1"/>
        <v>0.9</v>
      </c>
      <c r="J15">
        <f ca="1"/>
        <v>0.9</v>
      </c>
      <c r="K15">
        <f ca="1"/>
        <v>0</v>
      </c>
      <c r="L15">
        <f ca="1"/>
        <v>692036.69809301896</v>
      </c>
      <c r="M15">
        <f ca="1"/>
        <v>7570740.8240691796</v>
      </c>
      <c r="N15">
        <f ca="1"/>
        <v>351.21353149414</v>
      </c>
      <c r="O15">
        <f ca="1"/>
        <v>33.550453915548182</v>
      </c>
      <c r="P15">
        <f ca="1"/>
        <v>33.550453915548182</v>
      </c>
      <c r="Q15">
        <f ca="1"/>
        <v>23.976112223928794</v>
      </c>
      <c r="R15">
        <f ca="1"/>
        <v>-23.468681270256639</v>
      </c>
      <c r="S15">
        <f ca="1"/>
        <v>-0.58801269531301159</v>
      </c>
      <c r="T15" t="str">
        <f ca="1"/>
        <v>C</v>
      </c>
      <c r="U15" s="9">
        <f ca="1"/>
        <v>2.4E-2</v>
      </c>
      <c r="V15" s="7">
        <f ca="1"/>
        <v>90</v>
      </c>
      <c r="W15" t="str">
        <f ca="1"/>
        <v>R-12</v>
      </c>
      <c r="X15" t="str">
        <f ca="1"/>
        <v>C</v>
      </c>
      <c r="AM15" t="str">
        <f ca="1"/>
        <v>R-18</v>
      </c>
      <c r="AN15" t="str">
        <f ca="1"/>
        <v>R-18</v>
      </c>
    </row>
    <row r="16" spans="1:40" x14ac:dyDescent="0.25">
      <c r="A16">
        <f ca="1"/>
        <v>7</v>
      </c>
      <c r="B16" t="str">
        <f ca="1"/>
        <v>R-13</v>
      </c>
      <c r="C16" s="3" t="str">
        <f ca="1"/>
        <v>R-13</v>
      </c>
      <c r="D16">
        <f ca="1"/>
        <v>1</v>
      </c>
      <c r="E16">
        <f ca="1"/>
        <v>344.20489501953102</v>
      </c>
      <c r="F16">
        <f ca="1"/>
        <v>343.79400634765602</v>
      </c>
      <c r="G16">
        <f ca="1"/>
        <v>4</v>
      </c>
      <c r="H16" t="str">
        <f ca="1"/>
        <v>MultiLineString ((692161.01794817426707596 7571146.96061041299253702, 692109.38757610891479999 7571160.85003517102450132))</v>
      </c>
      <c r="I16">
        <f ca="1"/>
        <v>1.5</v>
      </c>
      <c r="J16">
        <f ca="1"/>
        <v>1.5</v>
      </c>
      <c r="K16">
        <f ca="1"/>
        <v>0</v>
      </c>
      <c r="L16">
        <f ca="1"/>
        <v>692109.38757610798</v>
      </c>
      <c r="M16">
        <f ca="1"/>
        <v>7571160.8500351701</v>
      </c>
      <c r="N16">
        <f ca="1"/>
        <v>344.20489501953102</v>
      </c>
      <c r="O16">
        <f ca="1"/>
        <v>53.465983950916012</v>
      </c>
      <c r="P16">
        <f ca="1"/>
        <v>53.465983950916012</v>
      </c>
      <c r="Q16">
        <f ca="1"/>
        <v>51.630372066050768</v>
      </c>
      <c r="R16">
        <f ca="1"/>
        <v>-13.889424759894609</v>
      </c>
      <c r="S16">
        <f ca="1"/>
        <v>-0.410888671875</v>
      </c>
      <c r="T16" t="str">
        <f ca="1"/>
        <v>C</v>
      </c>
      <c r="U16">
        <f ca="1"/>
        <v>2.4E-2</v>
      </c>
      <c r="V16" s="7">
        <f ca="1"/>
        <v>90</v>
      </c>
      <c r="W16" t="str">
        <f ca="1"/>
        <v>R-13</v>
      </c>
      <c r="X16" t="str">
        <f ca="1"/>
        <v>C</v>
      </c>
      <c r="Z16" t="s">
        <v>214</v>
      </c>
      <c r="AA16">
        <f ca="1">COUNTA(_xlfn.UNIQUE(_xlfn.ANCHORARRAY(W4)))</f>
        <v>30</v>
      </c>
      <c r="AM16" t="str">
        <f ca="1"/>
        <v>R-18b</v>
      </c>
      <c r="AN16" t="str">
        <f ca="1"/>
        <v>R-18b</v>
      </c>
    </row>
    <row r="17" spans="1:40" x14ac:dyDescent="0.25">
      <c r="A17">
        <f ca="1"/>
        <v>7</v>
      </c>
      <c r="B17" t="str">
        <f ca="1"/>
        <v>R-13</v>
      </c>
      <c r="C17" s="3" t="str">
        <f ca="1"/>
        <v>R-13</v>
      </c>
      <c r="D17">
        <f ca="1"/>
        <v>0</v>
      </c>
      <c r="E17">
        <f ca="1"/>
        <v>344.20489501953102</v>
      </c>
      <c r="F17">
        <f ca="1"/>
        <v>343.79400634765602</v>
      </c>
      <c r="G17">
        <f ca="1"/>
        <v>4</v>
      </c>
      <c r="H17" t="str">
        <f ca="1"/>
        <v>MultiLineString ((692161.01794817426707596 7571146.96061041299253702, 692109.38757610891479999 7571160.85003517102450132))</v>
      </c>
      <c r="I17">
        <f ca="1"/>
        <v>1.5</v>
      </c>
      <c r="J17">
        <f ca="1"/>
        <v>1.5</v>
      </c>
      <c r="K17">
        <f ca="1"/>
        <v>0</v>
      </c>
      <c r="L17">
        <f ca="1"/>
        <v>692161.01794817403</v>
      </c>
      <c r="M17">
        <f ca="1"/>
        <v>7571146.9606104102</v>
      </c>
      <c r="N17">
        <f ca="1"/>
        <v>343.79400634765602</v>
      </c>
      <c r="O17">
        <f ca="1"/>
        <v>53.465983950916012</v>
      </c>
      <c r="P17">
        <f ca="1"/>
        <v>53.465983950916012</v>
      </c>
      <c r="Q17">
        <f ca="1"/>
        <v>51.630372066050768</v>
      </c>
      <c r="R17">
        <f ca="1"/>
        <v>-13.889424759894609</v>
      </c>
      <c r="S17">
        <f ca="1"/>
        <v>-0.410888671875</v>
      </c>
      <c r="T17" t="str">
        <f ca="1"/>
        <v>C</v>
      </c>
      <c r="U17">
        <f ca="1"/>
        <v>2.4E-2</v>
      </c>
      <c r="V17" s="7">
        <f ca="1"/>
        <v>90</v>
      </c>
      <c r="W17" t="str">
        <f ca="1"/>
        <v>R-13</v>
      </c>
      <c r="X17" t="str">
        <f ca="1"/>
        <v>C</v>
      </c>
      <c r="Z17" t="s">
        <v>215</v>
      </c>
      <c r="AA17">
        <f ca="1">COUNTA(_xlfn.ANCHORARRAY(B4))/2</f>
        <v>30</v>
      </c>
      <c r="AM17" t="str">
        <f ca="1"/>
        <v>R-19</v>
      </c>
      <c r="AN17" t="str">
        <f ca="1"/>
        <v>R-19</v>
      </c>
    </row>
    <row r="18" spans="1:40" x14ac:dyDescent="0.25">
      <c r="A18">
        <f ca="1"/>
        <v>8</v>
      </c>
      <c r="B18" t="str">
        <f ca="1"/>
        <v>R-14</v>
      </c>
      <c r="C18" s="3" t="str">
        <f ca="1"/>
        <v>R-14</v>
      </c>
      <c r="D18">
        <f ca="1"/>
        <v>1</v>
      </c>
      <c r="E18">
        <f ca="1"/>
        <v>342.71350097656199</v>
      </c>
      <c r="F18">
        <f ca="1"/>
        <v>342.2919921875</v>
      </c>
      <c r="G18">
        <f ca="1"/>
        <v>4</v>
      </c>
      <c r="H18" t="str">
        <f ca="1"/>
        <v>MultiLineString ((692208.38501628290396184 7571615.61595487501472235, 692159.34616929991170764 7571613.57266958430409431))</v>
      </c>
      <c r="I18">
        <f ca="1"/>
        <v>1.5</v>
      </c>
      <c r="J18">
        <f ca="1"/>
        <v>1.5</v>
      </c>
      <c r="K18">
        <f ca="1"/>
        <v>0</v>
      </c>
      <c r="L18">
        <f ca="1"/>
        <v>692159.34616929898</v>
      </c>
      <c r="M18">
        <f ca="1"/>
        <v>7571613.5726695796</v>
      </c>
      <c r="N18">
        <f ca="1"/>
        <v>342.71350097656199</v>
      </c>
      <c r="O18">
        <f ca="1"/>
        <v>49.081396966677332</v>
      </c>
      <c r="P18">
        <f ca="1"/>
        <v>49.081396966677332</v>
      </c>
      <c r="Q18">
        <f ca="1"/>
        <v>49.038846982992254</v>
      </c>
      <c r="R18">
        <f ca="1"/>
        <v>2.043285290710628</v>
      </c>
      <c r="S18">
        <f ca="1"/>
        <v>-0.42150878906198841</v>
      </c>
      <c r="T18" t="str">
        <f ca="1"/>
        <v>C</v>
      </c>
      <c r="U18">
        <f ca="1"/>
        <v>2.4E-2</v>
      </c>
      <c r="V18" s="7">
        <f ca="1"/>
        <v>90</v>
      </c>
      <c r="W18" t="str">
        <f ca="1"/>
        <v>R-14</v>
      </c>
      <c r="X18" t="str">
        <f ca="1"/>
        <v>C</v>
      </c>
      <c r="AM18" t="str">
        <f ca="1"/>
        <v>R-2</v>
      </c>
      <c r="AN18" t="str">
        <f ca="1"/>
        <v>R-2</v>
      </c>
    </row>
    <row r="19" spans="1:40" x14ac:dyDescent="0.25">
      <c r="A19">
        <f ca="1"/>
        <v>8</v>
      </c>
      <c r="B19" t="str">
        <f ca="1"/>
        <v>R-14</v>
      </c>
      <c r="C19" s="3" t="str">
        <f ca="1"/>
        <v>R-14</v>
      </c>
      <c r="D19">
        <f ca="1"/>
        <v>0</v>
      </c>
      <c r="E19">
        <f ca="1"/>
        <v>342.71350097656199</v>
      </c>
      <c r="F19">
        <f ca="1"/>
        <v>342.2919921875</v>
      </c>
      <c r="G19">
        <f ca="1"/>
        <v>4</v>
      </c>
      <c r="H19" t="str">
        <f ca="1"/>
        <v>MultiLineString ((692208.38501628290396184 7571615.61595487501472235, 692159.34616929991170764 7571613.57266958430409431))</v>
      </c>
      <c r="I19">
        <f ca="1"/>
        <v>1.5</v>
      </c>
      <c r="J19">
        <f ca="1"/>
        <v>1.5</v>
      </c>
      <c r="K19">
        <f ca="1"/>
        <v>0</v>
      </c>
      <c r="L19">
        <f ca="1"/>
        <v>692208.38501628197</v>
      </c>
      <c r="M19">
        <f ca="1"/>
        <v>7571615.6159548704</v>
      </c>
      <c r="N19">
        <f ca="1"/>
        <v>342.2919921875</v>
      </c>
      <c r="O19">
        <f ca="1"/>
        <v>49.081396966677332</v>
      </c>
      <c r="P19">
        <f ca="1"/>
        <v>49.081396966677332</v>
      </c>
      <c r="Q19">
        <f ca="1"/>
        <v>49.038846982992254</v>
      </c>
      <c r="R19">
        <f ca="1"/>
        <v>2.043285290710628</v>
      </c>
      <c r="S19">
        <f ca="1"/>
        <v>-0.42150878906198841</v>
      </c>
      <c r="T19" t="str">
        <f ca="1"/>
        <v>C</v>
      </c>
      <c r="U19">
        <f ca="1"/>
        <v>2.4E-2</v>
      </c>
      <c r="V19" s="7">
        <f ca="1"/>
        <v>90</v>
      </c>
      <c r="W19" t="str">
        <f ca="1"/>
        <v>R-14</v>
      </c>
      <c r="X19" t="str">
        <f ca="1"/>
        <v>C</v>
      </c>
      <c r="AM19" t="str">
        <f ca="1"/>
        <v>R-20</v>
      </c>
      <c r="AN19" t="str">
        <f ca="1"/>
        <v>R-20</v>
      </c>
    </row>
    <row r="20" spans="1:40" x14ac:dyDescent="0.25">
      <c r="A20">
        <f ca="1"/>
        <v>9</v>
      </c>
      <c r="B20" t="str">
        <f ca="1"/>
        <v>R-14b</v>
      </c>
      <c r="C20" s="3" t="str">
        <f ca="1"/>
        <v>R-14b</v>
      </c>
      <c r="D20">
        <f ca="1"/>
        <v>1</v>
      </c>
      <c r="E20">
        <f ca="1"/>
        <v>346.56299999999999</v>
      </c>
      <c r="F20">
        <f ca="1"/>
        <v>345.32499999999999</v>
      </c>
      <c r="G20">
        <f ca="1"/>
        <v>1</v>
      </c>
      <c r="H20" t="str">
        <f ca="1"/>
        <v>MultiLineString ((692189.49452477414160967 7571443.62287487834692001, 692159.25583927519619465 7571463.08685634937137365))</v>
      </c>
      <c r="I20">
        <f ca="1"/>
        <v>0.9</v>
      </c>
      <c r="J20">
        <f ca="1"/>
        <v>0.9</v>
      </c>
      <c r="K20">
        <f ca="1"/>
        <v>0</v>
      </c>
      <c r="L20">
        <f ca="1"/>
        <v>692159.25583927496</v>
      </c>
      <c r="M20">
        <f ca="1"/>
        <v>7571463.0868563401</v>
      </c>
      <c r="N20">
        <f ca="1"/>
        <v>346.56299999999999</v>
      </c>
      <c r="O20">
        <f ca="1"/>
        <v>35.961433166370064</v>
      </c>
      <c r="P20">
        <f ca="1"/>
        <v>35.961433166370064</v>
      </c>
      <c r="Q20">
        <f ca="1"/>
        <v>30.23868549906183</v>
      </c>
      <c r="R20">
        <f ca="1"/>
        <v>-19.463981470093131</v>
      </c>
      <c r="S20">
        <f ca="1"/>
        <v>-1.2379999999999995</v>
      </c>
      <c r="T20" t="str">
        <f ca="1"/>
        <v>C</v>
      </c>
      <c r="U20">
        <f ca="1"/>
        <v>2.4E-2</v>
      </c>
      <c r="V20" s="7">
        <f ca="1"/>
        <v>90</v>
      </c>
      <c r="W20" t="str">
        <f ca="1"/>
        <v>R-14b</v>
      </c>
      <c r="X20" t="str">
        <f ca="1"/>
        <v>C</v>
      </c>
      <c r="AM20" t="str">
        <f ca="1"/>
        <v>R-21</v>
      </c>
      <c r="AN20" t="str">
        <f ca="1"/>
        <v>R-21</v>
      </c>
    </row>
    <row r="21" spans="1:40" x14ac:dyDescent="0.25">
      <c r="A21">
        <f ca="1"/>
        <v>9</v>
      </c>
      <c r="B21" t="str">
        <f ca="1"/>
        <v>R-14b</v>
      </c>
      <c r="C21" s="3" t="str">
        <f ca="1"/>
        <v>R-14b</v>
      </c>
      <c r="D21">
        <f ca="1"/>
        <v>0</v>
      </c>
      <c r="E21">
        <f ca="1"/>
        <v>346.56299999999999</v>
      </c>
      <c r="F21">
        <f ca="1"/>
        <v>345.32499999999999</v>
      </c>
      <c r="G21">
        <f ca="1"/>
        <v>1</v>
      </c>
      <c r="H21" t="str">
        <f ca="1"/>
        <v>MultiLineString ((692189.49452477414160967 7571443.62287487834692001, 692159.25583927519619465 7571463.08685634937137365))</v>
      </c>
      <c r="I21">
        <f ca="1"/>
        <v>0.9</v>
      </c>
      <c r="J21">
        <f ca="1"/>
        <v>0.9</v>
      </c>
      <c r="K21">
        <f ca="1"/>
        <v>0</v>
      </c>
      <c r="L21">
        <f ca="1"/>
        <v>692189.49452477403</v>
      </c>
      <c r="M21">
        <f ca="1"/>
        <v>7571443.62287487</v>
      </c>
      <c r="N21">
        <f ca="1"/>
        <v>345.32499999999999</v>
      </c>
      <c r="O21">
        <f ca="1"/>
        <v>35.961433166370064</v>
      </c>
      <c r="P21">
        <f ca="1"/>
        <v>35.961433166370064</v>
      </c>
      <c r="Q21">
        <f ca="1"/>
        <v>30.23868549906183</v>
      </c>
      <c r="R21">
        <f ca="1"/>
        <v>-19.463981470093131</v>
      </c>
      <c r="S21">
        <f ca="1"/>
        <v>-1.2379999999999995</v>
      </c>
      <c r="T21" t="str">
        <f ca="1"/>
        <v>C</v>
      </c>
      <c r="U21">
        <f ca="1"/>
        <v>2.4E-2</v>
      </c>
      <c r="V21" s="7">
        <f ca="1"/>
        <v>90</v>
      </c>
      <c r="W21" t="str">
        <f ca="1"/>
        <v>R-14b</v>
      </c>
      <c r="X21" t="str">
        <f ca="1"/>
        <v>C</v>
      </c>
      <c r="AM21" t="str">
        <f ca="1"/>
        <v>R-22</v>
      </c>
      <c r="AN21" t="str">
        <f ca="1"/>
        <v>R-22</v>
      </c>
    </row>
    <row r="22" spans="1:40" x14ac:dyDescent="0.25">
      <c r="A22">
        <f ca="1"/>
        <v>10</v>
      </c>
      <c r="B22" t="str">
        <f ca="1"/>
        <v>R-15</v>
      </c>
      <c r="C22" s="3" t="str">
        <f ca="1"/>
        <v>R-15</v>
      </c>
      <c r="D22">
        <f ca="1"/>
        <v>1</v>
      </c>
      <c r="E22">
        <f ca="1"/>
        <v>344.97506713867102</v>
      </c>
      <c r="F22">
        <f ca="1"/>
        <v>344.48989868164</v>
      </c>
      <c r="G22">
        <f ca="1"/>
        <v>2</v>
      </c>
      <c r="H22" t="str">
        <f ca="1"/>
        <v>MultiLineString ((692207.45625024160835892 7571762.91824903339147568, 692168.81958292168565094 7571777.40699927881360054))</v>
      </c>
      <c r="I22">
        <f ca="1"/>
        <v>1.5</v>
      </c>
      <c r="J22">
        <f ca="1"/>
        <v>1.5</v>
      </c>
      <c r="K22">
        <f ca="1"/>
        <v>0</v>
      </c>
      <c r="L22">
        <f ca="1"/>
        <v>692168.81958292099</v>
      </c>
      <c r="M22">
        <f ca="1"/>
        <v>7571777.4069992704</v>
      </c>
      <c r="N22">
        <f ca="1"/>
        <v>344.97506713867102</v>
      </c>
      <c r="O22">
        <f ca="1"/>
        <v>41.263978784633238</v>
      </c>
      <c r="P22">
        <f ca="1"/>
        <v>41.263978784633238</v>
      </c>
      <c r="Q22">
        <f ca="1"/>
        <v>38.636667320039123</v>
      </c>
      <c r="R22">
        <f ca="1"/>
        <v>-14.488750240765512</v>
      </c>
      <c r="S22">
        <f ca="1"/>
        <v>-0.48516845703102263</v>
      </c>
      <c r="T22" t="str">
        <f ca="1"/>
        <v>C</v>
      </c>
      <c r="U22">
        <f ca="1"/>
        <v>2.4E-2</v>
      </c>
      <c r="V22" s="7">
        <f ca="1"/>
        <v>90</v>
      </c>
      <c r="W22" t="str">
        <f ca="1"/>
        <v>R-15</v>
      </c>
      <c r="X22" t="str">
        <f ca="1"/>
        <v>C</v>
      </c>
      <c r="AM22" t="str">
        <f ca="1"/>
        <v>R-3</v>
      </c>
      <c r="AN22" t="str">
        <f ca="1"/>
        <v>R-3</v>
      </c>
    </row>
    <row r="23" spans="1:40" x14ac:dyDescent="0.25">
      <c r="A23">
        <f ca="1"/>
        <v>10</v>
      </c>
      <c r="B23" t="str">
        <f ca="1"/>
        <v>R-15</v>
      </c>
      <c r="C23" s="3" t="str">
        <f ca="1"/>
        <v>R-15</v>
      </c>
      <c r="D23">
        <f ca="1"/>
        <v>0</v>
      </c>
      <c r="E23">
        <f ca="1"/>
        <v>344.97506713867102</v>
      </c>
      <c r="F23">
        <f ca="1"/>
        <v>344.48989868164</v>
      </c>
      <c r="G23">
        <f ca="1"/>
        <v>2</v>
      </c>
      <c r="H23" t="str">
        <f ca="1"/>
        <v>MultiLineString ((692207.45625024160835892 7571762.91824903339147568, 692168.81958292168565094 7571777.40699927881360054))</v>
      </c>
      <c r="I23">
        <f ca="1"/>
        <v>1.5</v>
      </c>
      <c r="J23">
        <f ca="1"/>
        <v>1.5</v>
      </c>
      <c r="K23">
        <f ca="1"/>
        <v>0</v>
      </c>
      <c r="L23">
        <f ca="1"/>
        <v>692207.45625024103</v>
      </c>
      <c r="M23">
        <f ca="1"/>
        <v>7571762.9182490297</v>
      </c>
      <c r="N23">
        <f ca="1"/>
        <v>344.48989868164</v>
      </c>
      <c r="O23">
        <f ca="1"/>
        <v>41.263978784633238</v>
      </c>
      <c r="P23">
        <f ca="1"/>
        <v>41.263978784633238</v>
      </c>
      <c r="Q23">
        <f ca="1"/>
        <v>38.636667320039123</v>
      </c>
      <c r="R23">
        <f ca="1"/>
        <v>-14.488750240765512</v>
      </c>
      <c r="S23">
        <f ca="1"/>
        <v>-0.48516845703102263</v>
      </c>
      <c r="T23" t="str">
        <f ca="1"/>
        <v>C</v>
      </c>
      <c r="U23">
        <f ca="1"/>
        <v>2.4E-2</v>
      </c>
      <c r="V23" s="7">
        <f ca="1"/>
        <v>90</v>
      </c>
      <c r="W23" t="str">
        <f ca="1"/>
        <v>R-15</v>
      </c>
      <c r="X23" t="str">
        <f ca="1"/>
        <v>C</v>
      </c>
      <c r="AM23" t="str">
        <f ca="1"/>
        <v>R-4</v>
      </c>
      <c r="AN23" t="str">
        <f ca="1"/>
        <v>R-4</v>
      </c>
    </row>
    <row r="24" spans="1:40" x14ac:dyDescent="0.25">
      <c r="A24">
        <f ca="1"/>
        <v>11</v>
      </c>
      <c r="B24" t="str">
        <f ca="1"/>
        <v>R-16</v>
      </c>
      <c r="C24" s="3" t="str">
        <f ca="1"/>
        <v>R-16</v>
      </c>
      <c r="D24">
        <f ca="1"/>
        <v>1</v>
      </c>
      <c r="E24">
        <f ca="1"/>
        <v>347.94793701171801</v>
      </c>
      <c r="F24">
        <f ca="1"/>
        <v>347.10491943359301</v>
      </c>
      <c r="G24">
        <f ca="1"/>
        <v>1</v>
      </c>
      <c r="H24" t="str">
        <f ca="1"/>
        <v>MultiLineString ((692226.58883069327566773 7572259.15794492140412331, 692181.91518410469871014 7572253.02808904834091663))</v>
      </c>
      <c r="I24">
        <f ca="1"/>
        <v>1.2</v>
      </c>
      <c r="J24">
        <f ca="1"/>
        <v>1.2</v>
      </c>
      <c r="K24">
        <f ca="1"/>
        <v>0</v>
      </c>
      <c r="L24">
        <f ca="1"/>
        <v>692181.915184104</v>
      </c>
      <c r="M24">
        <f ca="1"/>
        <v>7572253.02808904</v>
      </c>
      <c r="N24">
        <f ca="1"/>
        <v>347.94793701171801</v>
      </c>
      <c r="O24">
        <f ca="1"/>
        <v>45.09223694459093</v>
      </c>
      <c r="P24">
        <f ca="1"/>
        <v>45.09223694459093</v>
      </c>
      <c r="Q24">
        <f ca="1"/>
        <v>44.673646589042619</v>
      </c>
      <c r="R24">
        <f ca="1"/>
        <v>6.1298558795824647</v>
      </c>
      <c r="S24">
        <f ca="1"/>
        <v>-0.843017578125</v>
      </c>
      <c r="T24" t="str">
        <f ca="1"/>
        <v>C</v>
      </c>
      <c r="U24">
        <f ca="1"/>
        <v>2.4E-2</v>
      </c>
      <c r="V24" s="7">
        <f ca="1"/>
        <v>90</v>
      </c>
      <c r="W24" t="str">
        <f ca="1"/>
        <v>R-16</v>
      </c>
      <c r="X24" t="str">
        <f ca="1"/>
        <v>C</v>
      </c>
      <c r="AM24" t="str">
        <f ca="1"/>
        <v>R-5</v>
      </c>
      <c r="AN24" t="str">
        <f ca="1"/>
        <v>R-5</v>
      </c>
    </row>
    <row r="25" spans="1:40" x14ac:dyDescent="0.25">
      <c r="A25">
        <f ca="1"/>
        <v>11</v>
      </c>
      <c r="B25" t="str">
        <f ca="1"/>
        <v>R-16</v>
      </c>
      <c r="C25" s="3" t="str">
        <f ca="1"/>
        <v>R-16</v>
      </c>
      <c r="D25">
        <f ca="1"/>
        <v>0</v>
      </c>
      <c r="E25">
        <f ca="1"/>
        <v>347.94793701171801</v>
      </c>
      <c r="F25">
        <f ca="1"/>
        <v>347.10491943359301</v>
      </c>
      <c r="G25">
        <f ca="1"/>
        <v>1</v>
      </c>
      <c r="H25" t="str">
        <f ca="1"/>
        <v>MultiLineString ((692226.58883069327566773 7572259.15794492140412331, 692181.91518410469871014 7572253.02808904834091663))</v>
      </c>
      <c r="I25">
        <f ca="1"/>
        <v>1.2</v>
      </c>
      <c r="J25">
        <f ca="1"/>
        <v>1.2</v>
      </c>
      <c r="K25">
        <f ca="1"/>
        <v>0</v>
      </c>
      <c r="L25">
        <f ca="1"/>
        <v>692226.58883069304</v>
      </c>
      <c r="M25">
        <f ca="1"/>
        <v>7572259.1579449195</v>
      </c>
      <c r="N25">
        <f ca="1"/>
        <v>347.10491943359301</v>
      </c>
      <c r="O25">
        <f ca="1"/>
        <v>45.09223694459093</v>
      </c>
      <c r="P25">
        <f ca="1"/>
        <v>45.09223694459093</v>
      </c>
      <c r="Q25">
        <f ca="1"/>
        <v>44.673646589042619</v>
      </c>
      <c r="R25">
        <f ca="1"/>
        <v>6.1298558795824647</v>
      </c>
      <c r="S25">
        <f ca="1"/>
        <v>-0.843017578125</v>
      </c>
      <c r="T25" t="str">
        <f ca="1"/>
        <v>C</v>
      </c>
      <c r="U25">
        <f ca="1"/>
        <v>2.4E-2</v>
      </c>
      <c r="V25" s="7">
        <f ca="1"/>
        <v>90</v>
      </c>
      <c r="W25" t="str">
        <f ca="1"/>
        <v>R-16</v>
      </c>
      <c r="X25" t="str">
        <f ca="1"/>
        <v>C</v>
      </c>
      <c r="AM25" t="str">
        <f ca="1"/>
        <v>R-6</v>
      </c>
      <c r="AN25" t="str">
        <f ca="1"/>
        <v>R-6</v>
      </c>
    </row>
    <row r="26" spans="1:40" x14ac:dyDescent="0.25">
      <c r="A26">
        <f ca="1"/>
        <v>12</v>
      </c>
      <c r="B26" t="str">
        <f ca="1"/>
        <v>R-17</v>
      </c>
      <c r="C26" s="3" t="str">
        <f ca="1"/>
        <v>R-17</v>
      </c>
      <c r="D26">
        <f ca="1"/>
        <v>1</v>
      </c>
      <c r="E26">
        <f ca="1"/>
        <v>337.30044555664</v>
      </c>
      <c r="F26">
        <f ca="1"/>
        <v>337.15353393554602</v>
      </c>
      <c r="G26">
        <f ca="1"/>
        <v>2</v>
      </c>
      <c r="H26" t="str">
        <f ca="1"/>
        <v>MultiLineString ((692464.0743074647616595 7573334.20463777799159288, 692436.02557301614433527 7573348.69338802248239517))</v>
      </c>
      <c r="I26">
        <f ca="1"/>
        <v>1.5</v>
      </c>
      <c r="J26">
        <f ca="1"/>
        <v>1.5</v>
      </c>
      <c r="K26">
        <f ca="1"/>
        <v>0</v>
      </c>
      <c r="L26">
        <f ca="1"/>
        <v>692436.02557301603</v>
      </c>
      <c r="M26">
        <f ca="1"/>
        <v>7573348.6933880197</v>
      </c>
      <c r="N26">
        <f ca="1"/>
        <v>337.30044555664</v>
      </c>
      <c r="O26">
        <f ca="1"/>
        <v>31.569849349324194</v>
      </c>
      <c r="P26">
        <f ca="1"/>
        <v>31.569849349324194</v>
      </c>
      <c r="Q26">
        <f ca="1"/>
        <v>28.048734447918832</v>
      </c>
      <c r="R26">
        <f ca="1"/>
        <v>-14.488750250078738</v>
      </c>
      <c r="S26">
        <f ca="1"/>
        <v>-0.14691162109397737</v>
      </c>
      <c r="T26" t="str">
        <f ca="1"/>
        <v>C</v>
      </c>
      <c r="U26">
        <f ca="1"/>
        <v>2.4E-2</v>
      </c>
      <c r="V26" s="7">
        <f ca="1"/>
        <v>90</v>
      </c>
      <c r="W26" t="str">
        <f ca="1"/>
        <v>R-17</v>
      </c>
      <c r="X26" t="str">
        <f ca="1"/>
        <v>C</v>
      </c>
      <c r="AM26" t="str">
        <f ca="1"/>
        <v>R-6b</v>
      </c>
      <c r="AN26" t="str">
        <f ca="1"/>
        <v>R-6b</v>
      </c>
    </row>
    <row r="27" spans="1:40" x14ac:dyDescent="0.25">
      <c r="A27">
        <f ca="1"/>
        <v>12</v>
      </c>
      <c r="B27" t="str">
        <f ca="1"/>
        <v>R-17</v>
      </c>
      <c r="C27" s="3" t="str">
        <f ca="1"/>
        <v>R-17</v>
      </c>
      <c r="D27">
        <f ca="1"/>
        <v>0</v>
      </c>
      <c r="E27">
        <f ca="1"/>
        <v>337.30044555664</v>
      </c>
      <c r="F27">
        <f ca="1"/>
        <v>337.15353393554602</v>
      </c>
      <c r="G27">
        <f ca="1"/>
        <v>2</v>
      </c>
      <c r="H27" t="str">
        <f ca="1"/>
        <v>MultiLineString ((692464.0743074647616595 7573334.20463777799159288, 692436.02557301614433527 7573348.69338802248239517))</v>
      </c>
      <c r="I27">
        <f ca="1"/>
        <v>1.5</v>
      </c>
      <c r="J27">
        <f ca="1"/>
        <v>1.5</v>
      </c>
      <c r="K27">
        <f ca="1"/>
        <v>0</v>
      </c>
      <c r="L27">
        <f ca="1"/>
        <v>692464.07430746395</v>
      </c>
      <c r="M27">
        <f ca="1"/>
        <v>7573334.2046377696</v>
      </c>
      <c r="N27">
        <f ca="1"/>
        <v>337.15353393554602</v>
      </c>
      <c r="O27">
        <f ca="1"/>
        <v>31.569849349324194</v>
      </c>
      <c r="P27">
        <f ca="1"/>
        <v>31.569849349324194</v>
      </c>
      <c r="Q27">
        <f ca="1"/>
        <v>28.048734447918832</v>
      </c>
      <c r="R27">
        <f ca="1"/>
        <v>-14.488750250078738</v>
      </c>
      <c r="S27">
        <f ca="1"/>
        <v>-0.14691162109397737</v>
      </c>
      <c r="T27" t="str">
        <f ca="1"/>
        <v>C</v>
      </c>
      <c r="U27">
        <f ca="1"/>
        <v>2.4E-2</v>
      </c>
      <c r="V27" s="7">
        <f ca="1"/>
        <v>90</v>
      </c>
      <c r="W27" t="str">
        <f ca="1"/>
        <v>R-17</v>
      </c>
      <c r="X27" t="str">
        <f ca="1"/>
        <v>C</v>
      </c>
      <c r="AM27" t="str">
        <f ca="1"/>
        <v>R-7</v>
      </c>
      <c r="AN27" t="str">
        <f ca="1"/>
        <v>R-7</v>
      </c>
    </row>
    <row r="28" spans="1:40" x14ac:dyDescent="0.25">
      <c r="A28">
        <f ca="1"/>
        <v>13</v>
      </c>
      <c r="B28" t="str">
        <f ca="1"/>
        <v>R-17b</v>
      </c>
      <c r="C28" s="3" t="str">
        <f ca="1"/>
        <v>R-17b</v>
      </c>
      <c r="D28">
        <f ca="1"/>
        <v>1</v>
      </c>
      <c r="E28">
        <f ca="1"/>
        <v>337.62054443359301</v>
      </c>
      <c r="F28">
        <f ca="1"/>
        <v>336.73544311523398</v>
      </c>
      <c r="G28">
        <f ca="1"/>
        <v>1</v>
      </c>
      <c r="H28" t="str">
        <f ca="1"/>
        <v>MultiLineString ((692507.26192838733550161 7573519.77209283597767353, 692464.7244436937617138 7573513.27073054667562246))</v>
      </c>
      <c r="I28">
        <f ca="1"/>
        <v>0.9</v>
      </c>
      <c r="J28">
        <f ca="1"/>
        <v>0.9</v>
      </c>
      <c r="K28">
        <f ca="1"/>
        <v>0</v>
      </c>
      <c r="L28">
        <f ca="1"/>
        <v>692464.72444369295</v>
      </c>
      <c r="M28">
        <f ca="1"/>
        <v>7573513.2707305402</v>
      </c>
      <c r="N28">
        <f ca="1"/>
        <v>337.62054443359301</v>
      </c>
      <c r="O28">
        <f ca="1"/>
        <v>43.031445661568341</v>
      </c>
      <c r="P28">
        <f ca="1"/>
        <v>43.031445661568341</v>
      </c>
      <c r="Q28">
        <f ca="1"/>
        <v>42.537484694039449</v>
      </c>
      <c r="R28">
        <f ca="1"/>
        <v>6.5013622902333736</v>
      </c>
      <c r="S28">
        <f ca="1"/>
        <v>-0.88510131835903394</v>
      </c>
      <c r="T28" t="str">
        <f ca="1"/>
        <v>C</v>
      </c>
      <c r="U28">
        <f ca="1"/>
        <v>2.4E-2</v>
      </c>
      <c r="V28" s="7">
        <f ca="1"/>
        <v>90</v>
      </c>
      <c r="W28" t="str">
        <f ca="1"/>
        <v>R-17b</v>
      </c>
      <c r="X28" t="str">
        <f ca="1"/>
        <v>C</v>
      </c>
      <c r="AM28" t="str">
        <f ca="1"/>
        <v>R-7b</v>
      </c>
      <c r="AN28" t="str">
        <f ca="1"/>
        <v>R-7b</v>
      </c>
    </row>
    <row r="29" spans="1:40" x14ac:dyDescent="0.25">
      <c r="A29">
        <f ca="1"/>
        <v>13</v>
      </c>
      <c r="B29" t="str">
        <f ca="1"/>
        <v>R-17b</v>
      </c>
      <c r="C29" s="3" t="str">
        <f ca="1"/>
        <v>R-17b</v>
      </c>
      <c r="D29">
        <f ca="1"/>
        <v>0</v>
      </c>
      <c r="E29">
        <f ca="1"/>
        <v>337.62054443359301</v>
      </c>
      <c r="F29">
        <f ca="1"/>
        <v>336.73544311523398</v>
      </c>
      <c r="G29">
        <f ca="1"/>
        <v>1</v>
      </c>
      <c r="H29" t="str">
        <f ca="1"/>
        <v>MultiLineString ((692507.26192838733550161 7573519.77209283597767353, 692464.7244436937617138 7573513.27073054667562246))</v>
      </c>
      <c r="I29">
        <f ca="1"/>
        <v>0.9</v>
      </c>
      <c r="J29">
        <f ca="1"/>
        <v>0.9</v>
      </c>
      <c r="K29">
        <f ca="1"/>
        <v>0</v>
      </c>
      <c r="L29">
        <f ca="1"/>
        <v>692507.26192838699</v>
      </c>
      <c r="M29">
        <f ca="1"/>
        <v>7573519.7720928304</v>
      </c>
      <c r="N29">
        <f ca="1"/>
        <v>336.73544311523398</v>
      </c>
      <c r="O29">
        <f ca="1"/>
        <v>43.031445661568341</v>
      </c>
      <c r="P29">
        <f ca="1"/>
        <v>43.031445661568341</v>
      </c>
      <c r="Q29">
        <f ca="1"/>
        <v>42.537484694039449</v>
      </c>
      <c r="R29">
        <f ca="1"/>
        <v>6.5013622902333736</v>
      </c>
      <c r="S29">
        <f ca="1"/>
        <v>-0.88510131835903394</v>
      </c>
      <c r="T29" t="str">
        <f ca="1"/>
        <v>C</v>
      </c>
      <c r="U29">
        <f ca="1"/>
        <v>2.4E-2</v>
      </c>
      <c r="V29" s="7">
        <f ca="1"/>
        <v>90</v>
      </c>
      <c r="W29" t="str">
        <f ca="1"/>
        <v>R-17b</v>
      </c>
      <c r="X29" t="str">
        <f ca="1"/>
        <v>C</v>
      </c>
      <c r="AM29" t="str">
        <f ca="1"/>
        <v>R-7c</v>
      </c>
      <c r="AN29" t="str">
        <f ca="1"/>
        <v>R-7c</v>
      </c>
    </row>
    <row r="30" spans="1:40" x14ac:dyDescent="0.25">
      <c r="A30">
        <f ca="1"/>
        <v>14</v>
      </c>
      <c r="B30" t="str">
        <f ca="1"/>
        <v>R-18</v>
      </c>
      <c r="C30" s="3" t="str">
        <f ca="1"/>
        <v>R-18</v>
      </c>
      <c r="D30">
        <f ca="1"/>
        <v>1</v>
      </c>
      <c r="E30">
        <f ca="1"/>
        <v>326.11297607421801</v>
      </c>
      <c r="F30">
        <f ca="1"/>
        <v>326.04397583007801</v>
      </c>
      <c r="G30">
        <f ca="1"/>
        <v>5</v>
      </c>
      <c r="H30" t="str">
        <f ca="1"/>
        <v>MultiLineString ((693238.80200534139294177 7574681.5327999098226428, 693222.05678410606924444 7574705.88948534335941076))</v>
      </c>
      <c r="I30">
        <f ca="1"/>
        <v>1.2</v>
      </c>
      <c r="J30">
        <f ca="1"/>
        <v>1.2</v>
      </c>
      <c r="K30">
        <f ca="1"/>
        <v>0</v>
      </c>
      <c r="L30">
        <f ca="1"/>
        <v>693222.05678410595</v>
      </c>
      <c r="M30">
        <f ca="1"/>
        <v>7574705.8894853396</v>
      </c>
      <c r="N30">
        <f ca="1"/>
        <v>326.11297607421801</v>
      </c>
      <c r="O30">
        <f ca="1"/>
        <v>29.557580412442007</v>
      </c>
      <c r="P30">
        <f ca="1"/>
        <v>29.557580412442007</v>
      </c>
      <c r="Q30">
        <f ca="1"/>
        <v>16.745221235090867</v>
      </c>
      <c r="R30">
        <f ca="1"/>
        <v>-24.356685440056026</v>
      </c>
      <c r="S30">
        <f ca="1"/>
        <v>-6.9000244139999722E-2</v>
      </c>
      <c r="T30" t="str">
        <f ca="1"/>
        <v>C</v>
      </c>
      <c r="U30">
        <f ca="1"/>
        <v>2.4E-2</v>
      </c>
      <c r="V30" s="7">
        <f ca="1"/>
        <v>90</v>
      </c>
      <c r="W30" t="str">
        <f ca="1"/>
        <v>R-18</v>
      </c>
      <c r="X30" t="str">
        <f ca="1"/>
        <v>C</v>
      </c>
      <c r="AM30" t="str">
        <f ca="1"/>
        <v>R-8</v>
      </c>
      <c r="AN30" t="str">
        <f ca="1"/>
        <v>R-8</v>
      </c>
    </row>
    <row r="31" spans="1:40" x14ac:dyDescent="0.25">
      <c r="A31">
        <f ca="1"/>
        <v>14</v>
      </c>
      <c r="B31" t="str">
        <f ca="1"/>
        <v>R-18</v>
      </c>
      <c r="C31" s="3" t="str">
        <f ca="1"/>
        <v>R-18</v>
      </c>
      <c r="D31">
        <f ca="1"/>
        <v>0</v>
      </c>
      <c r="E31">
        <f ca="1"/>
        <v>326.11297607421801</v>
      </c>
      <c r="F31">
        <f ca="1"/>
        <v>326.04397583007801</v>
      </c>
      <c r="G31">
        <f ca="1"/>
        <v>5</v>
      </c>
      <c r="H31" t="str">
        <f ca="1"/>
        <v>MultiLineString ((693238.80200534139294177 7574681.5327999098226428, 693222.05678410606924444 7574705.88948534335941076))</v>
      </c>
      <c r="I31">
        <f ca="1"/>
        <v>1.2</v>
      </c>
      <c r="J31">
        <f ca="1"/>
        <v>1.2</v>
      </c>
      <c r="K31">
        <f ca="1"/>
        <v>0</v>
      </c>
      <c r="L31">
        <f ca="1"/>
        <v>693238.80200534104</v>
      </c>
      <c r="M31">
        <f ca="1"/>
        <v>7574681.5327998996</v>
      </c>
      <c r="N31">
        <f ca="1"/>
        <v>326.04397583007801</v>
      </c>
      <c r="O31">
        <f ca="1"/>
        <v>29.557580412442007</v>
      </c>
      <c r="P31">
        <f ca="1"/>
        <v>29.557580412442007</v>
      </c>
      <c r="Q31">
        <f ca="1"/>
        <v>16.745221235090867</v>
      </c>
      <c r="R31">
        <f ca="1"/>
        <v>-24.356685440056026</v>
      </c>
      <c r="S31">
        <f ca="1"/>
        <v>-6.9000244139999722E-2</v>
      </c>
      <c r="T31" t="str">
        <f ca="1"/>
        <v>C</v>
      </c>
      <c r="U31">
        <f ca="1"/>
        <v>2.4E-2</v>
      </c>
      <c r="V31" s="7">
        <f ca="1"/>
        <v>90</v>
      </c>
      <c r="W31" t="str">
        <f ca="1"/>
        <v>R-18</v>
      </c>
      <c r="X31" t="str">
        <f ca="1"/>
        <v>C</v>
      </c>
      <c r="AM31" t="str">
        <f ca="1"/>
        <v>R-9</v>
      </c>
      <c r="AN31" t="str">
        <f ca="1"/>
        <v>R-9</v>
      </c>
    </row>
    <row r="32" spans="1:40" x14ac:dyDescent="0.25">
      <c r="A32">
        <f ca="1"/>
        <v>15</v>
      </c>
      <c r="B32" t="str">
        <f ca="1"/>
        <v>R-18b</v>
      </c>
      <c r="C32" s="3" t="str">
        <f ca="1"/>
        <v>R-18b</v>
      </c>
      <c r="D32">
        <f ca="1"/>
        <v>1</v>
      </c>
      <c r="E32">
        <f ca="1"/>
        <v>328.62905883789</v>
      </c>
      <c r="F32">
        <f ca="1"/>
        <v>328.225982666015</v>
      </c>
      <c r="G32">
        <f ca="1"/>
        <v>1</v>
      </c>
      <c r="H32" t="str">
        <f ca="1"/>
        <v>MultiLineString ((692940.16620135749690235 7574340.58407421596348286, 692998.12120233732275665 7574357.67336937598884106))</v>
      </c>
      <c r="I32">
        <f ca="1"/>
        <v>1.2</v>
      </c>
      <c r="J32">
        <f ca="1"/>
        <v>1.2</v>
      </c>
      <c r="K32">
        <f ca="1"/>
        <v>0</v>
      </c>
      <c r="L32">
        <f ca="1"/>
        <v>692998.12120233697</v>
      </c>
      <c r="M32">
        <f ca="1"/>
        <v>7574357.6733693704</v>
      </c>
      <c r="N32">
        <f ca="1"/>
        <v>328.62905883789</v>
      </c>
      <c r="O32">
        <f ca="1"/>
        <v>60.422066727740912</v>
      </c>
      <c r="P32">
        <f ca="1"/>
        <v>60.422066727740912</v>
      </c>
      <c r="Q32">
        <f ca="1"/>
        <v>-57.95500097994227</v>
      </c>
      <c r="R32">
        <f ca="1"/>
        <v>-17.089295160025358</v>
      </c>
      <c r="S32">
        <f ca="1"/>
        <v>-0.403076171875</v>
      </c>
      <c r="T32" t="str">
        <f ca="1"/>
        <v>C</v>
      </c>
      <c r="U32">
        <f ca="1"/>
        <v>2.4E-2</v>
      </c>
      <c r="V32" s="7">
        <f ca="1"/>
        <v>90</v>
      </c>
      <c r="W32" t="str">
        <f ca="1"/>
        <v>R-18b</v>
      </c>
      <c r="X32" t="str">
        <f ca="1"/>
        <v>C</v>
      </c>
    </row>
    <row r="33" spans="1:24" x14ac:dyDescent="0.25">
      <c r="A33">
        <f ca="1"/>
        <v>15</v>
      </c>
      <c r="B33" t="str">
        <f ca="1"/>
        <v>R-18b</v>
      </c>
      <c r="C33" s="3" t="str">
        <f ca="1"/>
        <v>R-18b</v>
      </c>
      <c r="D33">
        <f ca="1"/>
        <v>0</v>
      </c>
      <c r="E33">
        <f ca="1"/>
        <v>328.62905883789</v>
      </c>
      <c r="F33">
        <f ca="1"/>
        <v>328.225982666015</v>
      </c>
      <c r="G33">
        <f ca="1"/>
        <v>1</v>
      </c>
      <c r="H33" t="str">
        <f ca="1"/>
        <v>MultiLineString ((692940.16620135749690235 7574340.58407421596348286, 692998.12120233732275665 7574357.67336937598884106))</v>
      </c>
      <c r="I33">
        <f ca="1"/>
        <v>1.2</v>
      </c>
      <c r="J33">
        <f ca="1"/>
        <v>1.2</v>
      </c>
      <c r="K33">
        <f ca="1"/>
        <v>0</v>
      </c>
      <c r="L33">
        <f ca="1"/>
        <v>692940.16620135703</v>
      </c>
      <c r="M33">
        <f ca="1"/>
        <v>7574340.5840742104</v>
      </c>
      <c r="N33">
        <f ca="1"/>
        <v>328.225982666015</v>
      </c>
      <c r="O33">
        <f ca="1"/>
        <v>60.422066727740912</v>
      </c>
      <c r="P33">
        <f ca="1"/>
        <v>60.422066727740912</v>
      </c>
      <c r="Q33">
        <f ca="1"/>
        <v>-57.95500097994227</v>
      </c>
      <c r="R33">
        <f ca="1"/>
        <v>-17.089295160025358</v>
      </c>
      <c r="S33">
        <f ca="1"/>
        <v>-0.403076171875</v>
      </c>
      <c r="T33" t="str">
        <f ca="1"/>
        <v>C</v>
      </c>
      <c r="U33">
        <f ca="1"/>
        <v>2.4E-2</v>
      </c>
      <c r="V33" s="7">
        <f ca="1"/>
        <v>90</v>
      </c>
      <c r="W33" t="str">
        <f ca="1"/>
        <v>R-18b</v>
      </c>
      <c r="X33" t="str">
        <f ca="1"/>
        <v>C</v>
      </c>
    </row>
    <row r="34" spans="1:24" x14ac:dyDescent="0.25">
      <c r="A34">
        <f ca="1"/>
        <v>16</v>
      </c>
      <c r="B34" t="str">
        <f ca="1"/>
        <v>R-19</v>
      </c>
      <c r="C34" s="3" t="str">
        <f ca="1"/>
        <v>R-19</v>
      </c>
      <c r="D34">
        <f ca="1"/>
        <v>1</v>
      </c>
      <c r="E34">
        <f ca="1"/>
        <v>326.90853881835898</v>
      </c>
      <c r="F34">
        <f ca="1"/>
        <v>326.70608520507801</v>
      </c>
      <c r="G34">
        <f ca="1"/>
        <v>4</v>
      </c>
      <c r="H34" t="str">
        <f ca="1"/>
        <v>MultiLineString ((693376.96487060177605599 7574871.00236042961478233, 693362.01173733605537564 7574889.67055786214768887))</v>
      </c>
      <c r="I34">
        <f ca="1"/>
        <v>0.9</v>
      </c>
      <c r="J34">
        <f ca="1"/>
        <v>0.9</v>
      </c>
      <c r="K34">
        <f ca="1"/>
        <v>0</v>
      </c>
      <c r="L34">
        <f ca="1"/>
        <v>693362.01173733606</v>
      </c>
      <c r="M34">
        <f ca="1"/>
        <v>7574889.6705578603</v>
      </c>
      <c r="N34">
        <f ca="1"/>
        <v>326.90853881835898</v>
      </c>
      <c r="O34">
        <f ca="1"/>
        <v>23.918565803497451</v>
      </c>
      <c r="P34">
        <f ca="1"/>
        <v>23.918565803497451</v>
      </c>
      <c r="Q34">
        <f ca="1"/>
        <v>14.953133264905773</v>
      </c>
      <c r="R34">
        <f ca="1"/>
        <v>-18.668197439983487</v>
      </c>
      <c r="S34">
        <f ca="1"/>
        <v>-0.20245361328096578</v>
      </c>
      <c r="T34" t="str">
        <f ca="1"/>
        <v>C</v>
      </c>
      <c r="U34">
        <f ca="1"/>
        <v>2.4E-2</v>
      </c>
      <c r="V34" s="7">
        <f ca="1"/>
        <v>90</v>
      </c>
      <c r="W34" t="str">
        <f ca="1"/>
        <v>R-19</v>
      </c>
      <c r="X34" t="str">
        <f ca="1"/>
        <v>C</v>
      </c>
    </row>
    <row r="35" spans="1:24" x14ac:dyDescent="0.25">
      <c r="A35">
        <f ca="1"/>
        <v>16</v>
      </c>
      <c r="B35" t="str">
        <f ca="1"/>
        <v>R-19</v>
      </c>
      <c r="C35" s="3" t="str">
        <f ca="1"/>
        <v>R-19</v>
      </c>
      <c r="D35">
        <f ca="1"/>
        <v>0</v>
      </c>
      <c r="E35">
        <f ca="1"/>
        <v>326.90853881835898</v>
      </c>
      <c r="F35">
        <f ca="1"/>
        <v>326.70608520507801</v>
      </c>
      <c r="G35">
        <f ca="1"/>
        <v>4</v>
      </c>
      <c r="H35" t="str">
        <f ca="1"/>
        <v>MultiLineString ((693376.96487060177605599 7574871.00236042961478233, 693362.01173733605537564 7574889.67055786214768887))</v>
      </c>
      <c r="I35">
        <f ca="1"/>
        <v>0.9</v>
      </c>
      <c r="J35">
        <f ca="1"/>
        <v>0.9</v>
      </c>
      <c r="K35">
        <f ca="1"/>
        <v>0</v>
      </c>
      <c r="L35">
        <f ca="1"/>
        <v>693376.96487060096</v>
      </c>
      <c r="M35">
        <f ca="1"/>
        <v>7574871.0023604203</v>
      </c>
      <c r="N35">
        <f ca="1"/>
        <v>326.70608520507801</v>
      </c>
      <c r="O35">
        <f ca="1"/>
        <v>23.918565803497451</v>
      </c>
      <c r="P35">
        <f ca="1"/>
        <v>23.918565803497451</v>
      </c>
      <c r="Q35">
        <f ca="1"/>
        <v>14.953133264905773</v>
      </c>
      <c r="R35">
        <f ca="1"/>
        <v>-18.668197439983487</v>
      </c>
      <c r="S35">
        <f ca="1"/>
        <v>-0.20245361328096578</v>
      </c>
      <c r="T35" t="str">
        <f ca="1"/>
        <v>C</v>
      </c>
      <c r="U35">
        <f ca="1"/>
        <v>2.4E-2</v>
      </c>
      <c r="V35" s="7">
        <f ca="1"/>
        <v>90</v>
      </c>
      <c r="W35" t="str">
        <f ca="1"/>
        <v>R-19</v>
      </c>
      <c r="X35" t="str">
        <f ca="1"/>
        <v>C</v>
      </c>
    </row>
    <row r="36" spans="1:24" x14ac:dyDescent="0.25">
      <c r="A36">
        <f ca="1"/>
        <v>17</v>
      </c>
      <c r="B36" t="str">
        <f ca="1"/>
        <v>R-2</v>
      </c>
      <c r="C36" s="3" t="str">
        <f ca="1"/>
        <v>R-2</v>
      </c>
      <c r="D36">
        <f ca="1"/>
        <v>1</v>
      </c>
      <c r="E36">
        <f ca="1"/>
        <v>381.20260620117102</v>
      </c>
      <c r="F36">
        <f ca="1"/>
        <v>379.03842163085898</v>
      </c>
      <c r="G36">
        <f ca="1"/>
        <v>1</v>
      </c>
      <c r="H36" t="str">
        <f ca="1"/>
        <v>MultiLineString ((687647.90818443091120571 7566198.13171269930899143, 687639.36691419442649931 7566249.71658932324498892))</v>
      </c>
      <c r="I36">
        <f ca="1"/>
        <v>1.5</v>
      </c>
      <c r="J36">
        <f ca="1"/>
        <v>1.5</v>
      </c>
      <c r="K36">
        <f ca="1"/>
        <v>0</v>
      </c>
      <c r="L36">
        <f ca="1"/>
        <v>687639.36691419396</v>
      </c>
      <c r="M36">
        <f ca="1"/>
        <v>7566249.7165893205</v>
      </c>
      <c r="N36">
        <f ca="1"/>
        <v>381.20260620117102</v>
      </c>
      <c r="O36">
        <f ca="1"/>
        <v>52.287214443150383</v>
      </c>
      <c r="P36">
        <f ca="1"/>
        <v>52.287214443150383</v>
      </c>
      <c r="Q36">
        <f ca="1"/>
        <v>8.5412702360190451</v>
      </c>
      <c r="R36">
        <f ca="1"/>
        <v>-51.584876630455256</v>
      </c>
      <c r="S36">
        <f ca="1"/>
        <v>-2.1641845703120453</v>
      </c>
      <c r="T36" t="str">
        <f ca="1"/>
        <v>C</v>
      </c>
      <c r="U36">
        <f ca="1"/>
        <v>2.4E-2</v>
      </c>
      <c r="V36" s="7">
        <f ca="1"/>
        <v>90</v>
      </c>
      <c r="W36" t="str">
        <f ca="1"/>
        <v>R-2</v>
      </c>
      <c r="X36" t="str">
        <f ca="1"/>
        <v>C</v>
      </c>
    </row>
    <row r="37" spans="1:24" x14ac:dyDescent="0.25">
      <c r="A37">
        <f ca="1"/>
        <v>17</v>
      </c>
      <c r="B37" t="str">
        <f ca="1"/>
        <v>R-2</v>
      </c>
      <c r="C37" s="3" t="str">
        <f ca="1"/>
        <v>R-2</v>
      </c>
      <c r="D37">
        <f ca="1"/>
        <v>0</v>
      </c>
      <c r="E37">
        <f ca="1"/>
        <v>381.20260620117102</v>
      </c>
      <c r="F37">
        <f ca="1"/>
        <v>379.03842163085898</v>
      </c>
      <c r="G37">
        <f ca="1"/>
        <v>1</v>
      </c>
      <c r="H37" t="str">
        <f ca="1"/>
        <v>MultiLineString ((687647.90818443091120571 7566198.13171269930899143, 687639.36691419442649931 7566249.71658932324498892))</v>
      </c>
      <c r="I37">
        <f ca="1"/>
        <v>1.5</v>
      </c>
      <c r="J37">
        <f ca="1"/>
        <v>1.5</v>
      </c>
      <c r="K37">
        <f ca="1"/>
        <v>0</v>
      </c>
      <c r="L37">
        <f ca="1"/>
        <v>687647.90818442998</v>
      </c>
      <c r="M37">
        <f ca="1"/>
        <v>7566198.13171269</v>
      </c>
      <c r="N37">
        <f ca="1"/>
        <v>379.03842163085898</v>
      </c>
      <c r="O37">
        <f ca="1"/>
        <v>52.287214443150383</v>
      </c>
      <c r="P37">
        <f ca="1"/>
        <v>52.287214443150383</v>
      </c>
      <c r="Q37">
        <f ca="1"/>
        <v>8.5412702360190451</v>
      </c>
      <c r="R37">
        <f ca="1"/>
        <v>-51.584876630455256</v>
      </c>
      <c r="S37">
        <f ca="1"/>
        <v>-2.1641845703120453</v>
      </c>
      <c r="T37" t="str">
        <f ca="1"/>
        <v>C</v>
      </c>
      <c r="U37">
        <f ca="1"/>
        <v>2.4E-2</v>
      </c>
      <c r="V37" s="7">
        <f ca="1"/>
        <v>90</v>
      </c>
      <c r="W37" t="str">
        <f ca="1"/>
        <v>R-2</v>
      </c>
      <c r="X37" t="str">
        <f ca="1"/>
        <v>C</v>
      </c>
    </row>
    <row r="38" spans="1:24" x14ac:dyDescent="0.25">
      <c r="A38">
        <f ca="1"/>
        <v>18</v>
      </c>
      <c r="B38" t="str">
        <f ca="1"/>
        <v>R-20</v>
      </c>
      <c r="C38" s="3" t="str">
        <f ca="1"/>
        <v>R-20</v>
      </c>
      <c r="D38">
        <f ca="1"/>
        <v>1</v>
      </c>
      <c r="E38">
        <f ca="1"/>
        <v>315.327</v>
      </c>
      <c r="F38">
        <f ca="1"/>
        <v>315.01</v>
      </c>
      <c r="G38">
        <f ca="1"/>
        <v>12</v>
      </c>
      <c r="H38" t="str">
        <f ca="1"/>
        <v>MultiLineString ((694752.0485145403072238 7576884.1145584462210536, 694747.08053479238878936 7576921.1605200907215476))</v>
      </c>
      <c r="I38">
        <f ca="1"/>
        <v>1.5</v>
      </c>
      <c r="J38">
        <f ca="1"/>
        <v>1.5</v>
      </c>
      <c r="K38">
        <f ca="1"/>
        <v>0</v>
      </c>
      <c r="L38">
        <f ca="1"/>
        <v>694747.08053479204</v>
      </c>
      <c r="M38">
        <f ca="1"/>
        <v>7576921.1605200898</v>
      </c>
      <c r="N38">
        <f ca="1"/>
        <v>315.327</v>
      </c>
      <c r="O38">
        <f ca="1"/>
        <v>37.377588169323474</v>
      </c>
      <c r="P38">
        <f ca="1"/>
        <v>37.377588169323474</v>
      </c>
      <c r="Q38">
        <f ca="1"/>
        <v>4.9679797479184344</v>
      </c>
      <c r="R38">
        <f ca="1"/>
        <v>-37.045961650088429</v>
      </c>
      <c r="S38">
        <f ca="1"/>
        <v>-0.31700000000000728</v>
      </c>
      <c r="T38" t="str">
        <f ca="1"/>
        <v>C</v>
      </c>
      <c r="U38">
        <f ca="1"/>
        <v>2.4E-2</v>
      </c>
      <c r="V38" s="7">
        <f ca="1"/>
        <v>90</v>
      </c>
      <c r="W38" t="str">
        <f ca="1"/>
        <v>R-20</v>
      </c>
      <c r="X38" t="str">
        <f ca="1"/>
        <v>C</v>
      </c>
    </row>
    <row r="39" spans="1:24" x14ac:dyDescent="0.25">
      <c r="A39">
        <f ca="1"/>
        <v>18</v>
      </c>
      <c r="B39" t="str">
        <f ca="1"/>
        <v>R-20</v>
      </c>
      <c r="C39" s="3" t="str">
        <f ca="1"/>
        <v>R-20</v>
      </c>
      <c r="D39">
        <f ca="1"/>
        <v>0</v>
      </c>
      <c r="E39">
        <f ca="1"/>
        <v>315.327</v>
      </c>
      <c r="F39">
        <f ca="1"/>
        <v>315.01</v>
      </c>
      <c r="G39">
        <f ca="1"/>
        <v>12</v>
      </c>
      <c r="H39" t="str">
        <f ca="1"/>
        <v>MultiLineString ((694752.0485145403072238 7576884.1145584462210536, 694747.08053479238878936 7576921.1605200907215476))</v>
      </c>
      <c r="I39">
        <f ca="1"/>
        <v>1.5</v>
      </c>
      <c r="J39">
        <f ca="1"/>
        <v>1.5</v>
      </c>
      <c r="K39">
        <f ca="1"/>
        <v>0</v>
      </c>
      <c r="L39">
        <f ca="1"/>
        <v>694752.04851453996</v>
      </c>
      <c r="M39">
        <f ca="1"/>
        <v>7576884.1145584397</v>
      </c>
      <c r="N39">
        <f ca="1"/>
        <v>315.01</v>
      </c>
      <c r="O39">
        <f ca="1"/>
        <v>37.377588169323474</v>
      </c>
      <c r="P39">
        <f ca="1"/>
        <v>37.377588169323474</v>
      </c>
      <c r="Q39">
        <f ca="1"/>
        <v>4.9679797479184344</v>
      </c>
      <c r="R39">
        <f ca="1"/>
        <v>-37.045961650088429</v>
      </c>
      <c r="S39">
        <f ca="1"/>
        <v>-0.31700000000000728</v>
      </c>
      <c r="T39" t="str">
        <f ca="1"/>
        <v>C</v>
      </c>
      <c r="U39">
        <f ca="1"/>
        <v>2.4E-2</v>
      </c>
      <c r="V39" s="7">
        <f ca="1"/>
        <v>90</v>
      </c>
      <c r="W39" t="str">
        <f ca="1"/>
        <v>R-20</v>
      </c>
      <c r="X39" t="str">
        <f ca="1"/>
        <v>C</v>
      </c>
    </row>
    <row r="40" spans="1:24" x14ac:dyDescent="0.25">
      <c r="A40">
        <f ca="1"/>
        <v>19</v>
      </c>
      <c r="B40" t="str">
        <f ca="1"/>
        <v>R-21</v>
      </c>
      <c r="C40" s="3" t="str">
        <f ca="1"/>
        <v>R-21</v>
      </c>
      <c r="D40">
        <f ca="1"/>
        <v>1</v>
      </c>
      <c r="E40">
        <f ca="1"/>
        <v>316.81463623046801</v>
      </c>
      <c r="F40">
        <f ca="1"/>
        <v>316.600006103515</v>
      </c>
      <c r="G40">
        <f ca="1"/>
        <v>4</v>
      </c>
      <c r="H40" t="str">
        <f ca="1"/>
        <v>MultiLineString ((695655.97098285146057606 7577759.65050221607089043, 695630.15128690202254802 7577795.31511820387095213))</v>
      </c>
      <c r="I40">
        <f ca="1"/>
        <v>1.5</v>
      </c>
      <c r="J40">
        <f ca="1"/>
        <v>1.5</v>
      </c>
      <c r="K40">
        <f ca="1"/>
        <v>0</v>
      </c>
      <c r="L40">
        <f ca="1"/>
        <v>695630.15128690202</v>
      </c>
      <c r="M40">
        <f ca="1"/>
        <v>7577795.3151182001</v>
      </c>
      <c r="N40">
        <f ca="1"/>
        <v>316.81463623046801</v>
      </c>
      <c r="O40">
        <f ca="1"/>
        <v>44.029780065927149</v>
      </c>
      <c r="P40">
        <f ca="1"/>
        <v>44.029780065927149</v>
      </c>
      <c r="Q40">
        <f ca="1"/>
        <v>25.819695948972367</v>
      </c>
      <c r="R40">
        <f ca="1"/>
        <v>-35.664615990594029</v>
      </c>
      <c r="S40">
        <f ca="1"/>
        <v>-0.21463012695301131</v>
      </c>
      <c r="T40" t="str">
        <f ca="1"/>
        <v>C</v>
      </c>
      <c r="U40">
        <f ca="1"/>
        <v>2.4E-2</v>
      </c>
      <c r="V40" s="7">
        <f ca="1"/>
        <v>90</v>
      </c>
      <c r="W40" t="str">
        <f ca="1"/>
        <v>R-21</v>
      </c>
      <c r="X40" t="str">
        <f ca="1"/>
        <v>C</v>
      </c>
    </row>
    <row r="41" spans="1:24" x14ac:dyDescent="0.25">
      <c r="A41">
        <f ca="1"/>
        <v>19</v>
      </c>
      <c r="B41" t="str">
        <f ca="1"/>
        <v>R-21</v>
      </c>
      <c r="C41" s="3" t="str">
        <f ca="1"/>
        <v>R-21</v>
      </c>
      <c r="D41">
        <f ca="1"/>
        <v>0</v>
      </c>
      <c r="E41">
        <f ca="1"/>
        <v>316.81463623046801</v>
      </c>
      <c r="F41">
        <f ca="1"/>
        <v>316.600006103515</v>
      </c>
      <c r="G41">
        <f ca="1"/>
        <v>4</v>
      </c>
      <c r="H41" t="str">
        <f ca="1"/>
        <v>MultiLineString ((695655.97098285146057606 7577759.65050221607089043, 695630.15128690202254802 7577795.31511820387095213))</v>
      </c>
      <c r="I41">
        <f ca="1"/>
        <v>1.5</v>
      </c>
      <c r="J41">
        <f ca="1"/>
        <v>1.5</v>
      </c>
      <c r="K41">
        <f ca="1"/>
        <v>0</v>
      </c>
      <c r="L41">
        <f ca="1"/>
        <v>695655.97098285099</v>
      </c>
      <c r="M41">
        <f ca="1"/>
        <v>7577759.6505022096</v>
      </c>
      <c r="N41">
        <f ca="1"/>
        <v>316.600006103515</v>
      </c>
      <c r="O41">
        <f ca="1"/>
        <v>44.029780065927149</v>
      </c>
      <c r="P41">
        <f ca="1"/>
        <v>44.029780065927149</v>
      </c>
      <c r="Q41">
        <f ca="1"/>
        <v>25.819695948972367</v>
      </c>
      <c r="R41">
        <f ca="1"/>
        <v>-35.664615990594029</v>
      </c>
      <c r="S41">
        <f ca="1"/>
        <v>-0.21463012695301131</v>
      </c>
      <c r="T41" t="str">
        <f ca="1"/>
        <v>C</v>
      </c>
      <c r="U41">
        <f ca="1"/>
        <v>2.4E-2</v>
      </c>
      <c r="V41" s="7">
        <f ca="1"/>
        <v>90</v>
      </c>
      <c r="W41" t="str">
        <f ca="1"/>
        <v>R-21</v>
      </c>
      <c r="X41" t="str">
        <f ca="1"/>
        <v>C</v>
      </c>
    </row>
    <row r="42" spans="1:24" x14ac:dyDescent="0.25">
      <c r="A42">
        <f ca="1"/>
        <v>20</v>
      </c>
      <c r="B42" t="str">
        <f ca="1"/>
        <v>R-22</v>
      </c>
      <c r="C42" s="3" t="str">
        <f ca="1"/>
        <v>R-22</v>
      </c>
      <c r="D42">
        <f ca="1"/>
        <v>1</v>
      </c>
      <c r="E42">
        <f ca="1"/>
        <v>322.864654541015</v>
      </c>
      <c r="F42">
        <f ca="1"/>
        <v>322.106842041015</v>
      </c>
      <c r="G42">
        <f ca="1"/>
        <v>2</v>
      </c>
      <c r="H42" t="str">
        <f ca="1"/>
        <v>MultiLineString ((696091.00499661697540432 7577899.89417445752769709, 696089.80277840339113027 7577931.24743920471519232))</v>
      </c>
      <c r="I42">
        <f ca="1"/>
        <v>1.2</v>
      </c>
      <c r="J42">
        <f ca="1"/>
        <v>1.2</v>
      </c>
      <c r="K42">
        <f ca="1"/>
        <v>0</v>
      </c>
      <c r="L42">
        <f ca="1"/>
        <v>696089.80277840304</v>
      </c>
      <c r="M42">
        <f ca="1"/>
        <v>7577931.2474392001</v>
      </c>
      <c r="N42">
        <f ca="1"/>
        <v>322.864654541015</v>
      </c>
      <c r="O42">
        <f ca="1"/>
        <v>31.37630537705331</v>
      </c>
      <c r="P42">
        <f ca="1"/>
        <v>31.37630537705331</v>
      </c>
      <c r="Q42">
        <f ca="1"/>
        <v>1.2022182130021974</v>
      </c>
      <c r="R42">
        <f ca="1"/>
        <v>-31.353264749981463</v>
      </c>
      <c r="S42">
        <f ca="1"/>
        <v>-0.7578125</v>
      </c>
      <c r="T42" t="str">
        <f ca="1"/>
        <v>C</v>
      </c>
      <c r="U42">
        <f ca="1"/>
        <v>2.4E-2</v>
      </c>
      <c r="V42" s="7">
        <f ca="1"/>
        <v>90</v>
      </c>
      <c r="W42" t="str">
        <f ca="1"/>
        <v>R-22</v>
      </c>
      <c r="X42" t="str">
        <f ca="1"/>
        <v>C</v>
      </c>
    </row>
    <row r="43" spans="1:24" x14ac:dyDescent="0.25">
      <c r="A43">
        <f ca="1"/>
        <v>20</v>
      </c>
      <c r="B43" t="str">
        <f ca="1"/>
        <v>R-22</v>
      </c>
      <c r="C43" s="3" t="str">
        <f ca="1"/>
        <v>R-22</v>
      </c>
      <c r="D43">
        <f ca="1"/>
        <v>0</v>
      </c>
      <c r="E43">
        <f ca="1"/>
        <v>322.864654541015</v>
      </c>
      <c r="F43">
        <f ca="1"/>
        <v>322.106842041015</v>
      </c>
      <c r="G43">
        <f ca="1"/>
        <v>2</v>
      </c>
      <c r="H43" t="str">
        <f ca="1"/>
        <v>MultiLineString ((696091.00499661697540432 7577899.89417445752769709, 696089.80277840339113027 7577931.24743920471519232))</v>
      </c>
      <c r="I43">
        <f ca="1"/>
        <v>1.2</v>
      </c>
      <c r="J43">
        <f ca="1"/>
        <v>1.2</v>
      </c>
      <c r="K43">
        <f ca="1"/>
        <v>0</v>
      </c>
      <c r="L43">
        <f ca="1"/>
        <v>696091.00499661604</v>
      </c>
      <c r="M43">
        <f ca="1"/>
        <v>7577899.8941744501</v>
      </c>
      <c r="N43">
        <f ca="1"/>
        <v>322.106842041015</v>
      </c>
      <c r="O43">
        <f ca="1"/>
        <v>31.37630537705331</v>
      </c>
      <c r="P43">
        <f ca="1"/>
        <v>31.37630537705331</v>
      </c>
      <c r="Q43">
        <f ca="1"/>
        <v>1.2022182130021974</v>
      </c>
      <c r="R43">
        <f ca="1"/>
        <v>-31.353264749981463</v>
      </c>
      <c r="S43">
        <f ca="1"/>
        <v>-0.7578125</v>
      </c>
      <c r="T43" t="str">
        <f ca="1"/>
        <v>C</v>
      </c>
      <c r="U43">
        <f ca="1"/>
        <v>2.4E-2</v>
      </c>
      <c r="V43" s="7">
        <f ca="1"/>
        <v>90</v>
      </c>
      <c r="W43" t="str">
        <f ca="1"/>
        <v>R-22</v>
      </c>
      <c r="X43" t="str">
        <f ca="1"/>
        <v>C</v>
      </c>
    </row>
    <row r="44" spans="1:24" x14ac:dyDescent="0.25">
      <c r="A44">
        <f ca="1"/>
        <v>21</v>
      </c>
      <c r="B44" t="str">
        <f ca="1"/>
        <v>R-3</v>
      </c>
      <c r="C44" s="3" t="str">
        <f ca="1"/>
        <v>R-3</v>
      </c>
      <c r="D44">
        <f ca="1"/>
        <v>1</v>
      </c>
      <c r="E44">
        <f ca="1"/>
        <v>375.83660888671801</v>
      </c>
      <c r="F44">
        <f ca="1"/>
        <v>379.22119140625</v>
      </c>
      <c r="G44">
        <f ca="1"/>
        <v>2</v>
      </c>
      <c r="H44" t="str">
        <f ca="1"/>
        <v>MultiLineString ((687971.95803359965793788 7566446.15060707088559866, 687955.61175127199385315 7566504.66286767460405827))</v>
      </c>
      <c r="I44">
        <f ca="1"/>
        <v>1.5</v>
      </c>
      <c r="J44">
        <f ca="1"/>
        <v>1.5</v>
      </c>
      <c r="K44">
        <f ca="1"/>
        <v>0</v>
      </c>
      <c r="L44">
        <f ca="1"/>
        <v>687955.61175127095</v>
      </c>
      <c r="M44">
        <f ca="1"/>
        <v>7566504.6628676699</v>
      </c>
      <c r="N44">
        <f ca="1"/>
        <v>375.83660888671801</v>
      </c>
      <c r="O44">
        <f ca="1"/>
        <v>60.752659089694454</v>
      </c>
      <c r="P44">
        <f ca="1"/>
        <v>60.752659089694454</v>
      </c>
      <c r="Q44">
        <f ca="1"/>
        <v>16.346282328013331</v>
      </c>
      <c r="R44">
        <f ca="1"/>
        <v>-58.512260599993169</v>
      </c>
      <c r="S44">
        <f ca="1"/>
        <v>3.384582519531989</v>
      </c>
      <c r="T44" t="str">
        <f ca="1"/>
        <v>C</v>
      </c>
      <c r="U44">
        <f ca="1"/>
        <v>2.4E-2</v>
      </c>
      <c r="V44" s="7">
        <f ca="1"/>
        <v>90</v>
      </c>
      <c r="W44" t="str">
        <f ca="1"/>
        <v>R-3</v>
      </c>
      <c r="X44" t="str">
        <f ca="1"/>
        <v>C</v>
      </c>
    </row>
    <row r="45" spans="1:24" x14ac:dyDescent="0.25">
      <c r="A45">
        <f ca="1"/>
        <v>21</v>
      </c>
      <c r="B45" t="str">
        <f ca="1"/>
        <v>R-3</v>
      </c>
      <c r="C45" s="3" t="str">
        <f ca="1"/>
        <v>R-3</v>
      </c>
      <c r="D45">
        <f ca="1"/>
        <v>0</v>
      </c>
      <c r="E45">
        <f ca="1"/>
        <v>375.83660888671801</v>
      </c>
      <c r="F45">
        <f ca="1"/>
        <v>379.22119140625</v>
      </c>
      <c r="G45">
        <f ca="1"/>
        <v>2</v>
      </c>
      <c r="H45" t="str">
        <f ca="1"/>
        <v>MultiLineString ((687971.95803359965793788 7566446.15060707088559866, 687955.61175127199385315 7566504.66286767460405827))</v>
      </c>
      <c r="I45">
        <f ca="1"/>
        <v>1.5</v>
      </c>
      <c r="J45">
        <f ca="1"/>
        <v>1.5</v>
      </c>
      <c r="K45">
        <f ca="1"/>
        <v>0</v>
      </c>
      <c r="L45">
        <f ca="1"/>
        <v>687971.95803359896</v>
      </c>
      <c r="M45">
        <f ca="1"/>
        <v>7566446.15060707</v>
      </c>
      <c r="N45">
        <f ca="1"/>
        <v>379.22119140625</v>
      </c>
      <c r="O45">
        <f ca="1"/>
        <v>60.752659089694454</v>
      </c>
      <c r="P45">
        <f ca="1"/>
        <v>60.752659089694454</v>
      </c>
      <c r="Q45">
        <f ca="1"/>
        <v>16.346282328013331</v>
      </c>
      <c r="R45">
        <f ca="1"/>
        <v>-58.512260599993169</v>
      </c>
      <c r="S45">
        <f ca="1"/>
        <v>3.384582519531989</v>
      </c>
      <c r="T45" t="str">
        <f ca="1"/>
        <v>C</v>
      </c>
      <c r="U45">
        <f ca="1"/>
        <v>2.4E-2</v>
      </c>
      <c r="V45" s="7">
        <f ca="1"/>
        <v>90</v>
      </c>
      <c r="W45" t="str">
        <f ca="1"/>
        <v>R-3</v>
      </c>
      <c r="X45" t="str">
        <f ca="1"/>
        <v>C</v>
      </c>
    </row>
    <row r="46" spans="1:24" x14ac:dyDescent="0.25">
      <c r="A46">
        <f ca="1"/>
        <v>22</v>
      </c>
      <c r="B46" t="str">
        <f ca="1"/>
        <v>R-4</v>
      </c>
      <c r="C46" s="3" t="str">
        <f ca="1"/>
        <v>R-4</v>
      </c>
      <c r="D46">
        <f ca="1"/>
        <v>1</v>
      </c>
      <c r="E46">
        <f ca="1"/>
        <v>364.83699999999999</v>
      </c>
      <c r="F46">
        <f ca="1"/>
        <v>364.75</v>
      </c>
      <c r="G46">
        <f ca="1"/>
        <v>1</v>
      </c>
      <c r="H46" t="str">
        <f ca="1"/>
        <v>MultiLineString ((688863.53434349712915719 7566883.80460810009390116, 688881.62753190065268427 7566950.32748960889875889))</v>
      </c>
      <c r="I46">
        <f ca="1"/>
        <v>1.5</v>
      </c>
      <c r="J46">
        <f ca="1"/>
        <v>1.5</v>
      </c>
      <c r="K46">
        <f ca="1"/>
        <v>0</v>
      </c>
      <c r="L46">
        <f ca="1"/>
        <v>688881.62753189995</v>
      </c>
      <c r="M46">
        <f ca="1"/>
        <v>7566950.3274895996</v>
      </c>
      <c r="N46">
        <f ca="1"/>
        <v>364.83699999999999</v>
      </c>
      <c r="O46">
        <f ca="1"/>
        <v>68.939518634668033</v>
      </c>
      <c r="P46">
        <f ca="1"/>
        <v>68.939518634668033</v>
      </c>
      <c r="Q46">
        <f ca="1"/>
        <v>-18.09318840294145</v>
      </c>
      <c r="R46">
        <f ca="1"/>
        <v>-66.522881499491632</v>
      </c>
      <c r="S46">
        <f ca="1"/>
        <v>-8.6999999999989086E-2</v>
      </c>
      <c r="T46" t="str">
        <f ca="1"/>
        <v>C</v>
      </c>
      <c r="U46">
        <f ca="1"/>
        <v>2.4E-2</v>
      </c>
      <c r="V46" s="7">
        <f ca="1"/>
        <v>90</v>
      </c>
      <c r="W46" t="str">
        <f ca="1"/>
        <v>R-4</v>
      </c>
      <c r="X46" t="str">
        <f ca="1"/>
        <v>C</v>
      </c>
    </row>
    <row r="47" spans="1:24" x14ac:dyDescent="0.25">
      <c r="A47">
        <f ca="1"/>
        <v>22</v>
      </c>
      <c r="B47" t="str">
        <f ca="1"/>
        <v>R-4</v>
      </c>
      <c r="C47" s="3" t="str">
        <f ca="1"/>
        <v>R-4</v>
      </c>
      <c r="D47">
        <f ca="1"/>
        <v>0</v>
      </c>
      <c r="E47">
        <f ca="1"/>
        <v>364.83699999999999</v>
      </c>
      <c r="F47">
        <f ca="1"/>
        <v>364.75</v>
      </c>
      <c r="G47">
        <f ca="1"/>
        <v>1</v>
      </c>
      <c r="H47" t="str">
        <f ca="1"/>
        <v>MultiLineString ((688863.53434349712915719 7566883.80460810009390116, 688881.62753190065268427 7566950.32748960889875889))</v>
      </c>
      <c r="I47">
        <f ca="1"/>
        <v>1.5</v>
      </c>
      <c r="J47">
        <f ca="1"/>
        <v>1.5</v>
      </c>
      <c r="K47">
        <f ca="1"/>
        <v>0</v>
      </c>
      <c r="L47">
        <f ca="1"/>
        <v>688863.53434349701</v>
      </c>
      <c r="M47">
        <f ca="1"/>
        <v>7566883.8046081001</v>
      </c>
      <c r="N47">
        <f ca="1"/>
        <v>364.75</v>
      </c>
      <c r="O47">
        <f ca="1"/>
        <v>68.939518634668033</v>
      </c>
      <c r="P47">
        <f ca="1"/>
        <v>68.939518634668033</v>
      </c>
      <c r="Q47">
        <f ca="1"/>
        <v>-18.09318840294145</v>
      </c>
      <c r="R47">
        <f ca="1"/>
        <v>-66.522881499491632</v>
      </c>
      <c r="S47">
        <f ca="1"/>
        <v>-8.6999999999989086E-2</v>
      </c>
      <c r="T47" t="str">
        <f ca="1"/>
        <v>C</v>
      </c>
      <c r="U47">
        <f ca="1"/>
        <v>2.4E-2</v>
      </c>
      <c r="V47" s="7">
        <f ca="1"/>
        <v>90</v>
      </c>
      <c r="W47" t="str">
        <f ca="1"/>
        <v>R-4</v>
      </c>
      <c r="X47" t="str">
        <f ca="1"/>
        <v>C</v>
      </c>
    </row>
    <row r="48" spans="1:24" x14ac:dyDescent="0.25">
      <c r="A48">
        <f ca="1"/>
        <v>23</v>
      </c>
      <c r="B48" t="str">
        <f ca="1"/>
        <v>R-5</v>
      </c>
      <c r="C48" s="3" t="str">
        <f ca="1"/>
        <v>R-5</v>
      </c>
      <c r="D48">
        <f ca="1"/>
        <v>1</v>
      </c>
      <c r="E48">
        <f ca="1"/>
        <v>363.65560913085898</v>
      </c>
      <c r="F48">
        <f ca="1"/>
        <v>363.08898925781199</v>
      </c>
      <c r="G48">
        <f ca="1"/>
        <v>1</v>
      </c>
      <c r="H48" t="str">
        <f ca="1"/>
        <v>MultiLineString ((689064.92991105315741152 7566962.08014303725212812, 689051.27705024543683976 7567000.71681035682559013))</v>
      </c>
      <c r="I48">
        <f ca="1"/>
        <v>1.5</v>
      </c>
      <c r="J48">
        <f ca="1"/>
        <v>1.5</v>
      </c>
      <c r="K48">
        <f ca="1"/>
        <v>0</v>
      </c>
      <c r="L48">
        <f ca="1"/>
        <v>689051.27705024497</v>
      </c>
      <c r="M48">
        <f ca="1"/>
        <v>7567000.7168103503</v>
      </c>
      <c r="N48">
        <f ca="1"/>
        <v>363.65560913085898</v>
      </c>
      <c r="O48">
        <f ca="1"/>
        <v>40.977953461341762</v>
      </c>
      <c r="P48">
        <f ca="1"/>
        <v>40.977953461341762</v>
      </c>
      <c r="Q48">
        <f ca="1"/>
        <v>13.652860808069818</v>
      </c>
      <c r="R48">
        <f ca="1"/>
        <v>-38.636667320504785</v>
      </c>
      <c r="S48">
        <f ca="1"/>
        <v>-0.56661987304698869</v>
      </c>
      <c r="T48" t="str">
        <f ca="1"/>
        <v>C</v>
      </c>
      <c r="U48">
        <f ca="1"/>
        <v>2.4E-2</v>
      </c>
      <c r="V48" s="7">
        <f ca="1"/>
        <v>90</v>
      </c>
      <c r="W48" t="str">
        <f ca="1"/>
        <v>R-5</v>
      </c>
      <c r="X48" t="str">
        <f ca="1"/>
        <v>C</v>
      </c>
    </row>
    <row r="49" spans="1:24" x14ac:dyDescent="0.25">
      <c r="A49">
        <f ca="1"/>
        <v>23</v>
      </c>
      <c r="B49" t="str">
        <f ca="1"/>
        <v>R-5</v>
      </c>
      <c r="C49" s="3" t="str">
        <f ca="1"/>
        <v>R-5</v>
      </c>
      <c r="D49">
        <f ca="1"/>
        <v>0</v>
      </c>
      <c r="E49">
        <f ca="1"/>
        <v>363.65560913085898</v>
      </c>
      <c r="F49">
        <f ca="1"/>
        <v>363.08898925781199</v>
      </c>
      <c r="G49">
        <f ca="1"/>
        <v>1</v>
      </c>
      <c r="H49" t="str">
        <f ca="1"/>
        <v>MultiLineString ((689064.92991105315741152 7566962.08014303725212812, 689051.27705024543683976 7567000.71681035682559013))</v>
      </c>
      <c r="I49">
        <f ca="1"/>
        <v>1.5</v>
      </c>
      <c r="J49">
        <f ca="1"/>
        <v>1.5</v>
      </c>
      <c r="K49">
        <f ca="1"/>
        <v>0</v>
      </c>
      <c r="L49">
        <f ca="1"/>
        <v>689064.92991105304</v>
      </c>
      <c r="M49">
        <f ca="1"/>
        <v>7566962.0801430298</v>
      </c>
      <c r="N49">
        <f ca="1"/>
        <v>363.08898925781199</v>
      </c>
      <c r="O49">
        <f ca="1"/>
        <v>40.977953461341762</v>
      </c>
      <c r="P49">
        <f ca="1"/>
        <v>40.977953461341762</v>
      </c>
      <c r="Q49">
        <f ca="1"/>
        <v>13.652860808069818</v>
      </c>
      <c r="R49">
        <f ca="1"/>
        <v>-38.636667320504785</v>
      </c>
      <c r="S49">
        <f ca="1"/>
        <v>-0.56661987304698869</v>
      </c>
      <c r="T49" t="str">
        <f ca="1"/>
        <v>C</v>
      </c>
      <c r="U49">
        <f ca="1"/>
        <v>2.4E-2</v>
      </c>
      <c r="V49" s="7">
        <f ca="1"/>
        <v>90</v>
      </c>
      <c r="W49" t="str">
        <f ca="1"/>
        <v>R-5</v>
      </c>
      <c r="X49" t="str">
        <f ca="1"/>
        <v>C</v>
      </c>
    </row>
    <row r="50" spans="1:24" x14ac:dyDescent="0.25">
      <c r="A50">
        <f ca="1"/>
        <v>24</v>
      </c>
      <c r="B50" t="str">
        <f ca="1"/>
        <v>R-6</v>
      </c>
      <c r="C50" s="3" t="str">
        <f ca="1"/>
        <v>R-6</v>
      </c>
      <c r="D50">
        <f ca="1"/>
        <v>1</v>
      </c>
      <c r="E50">
        <f ca="1"/>
        <v>353.18801879882801</v>
      </c>
      <c r="F50">
        <f ca="1"/>
        <v>352.41442871093699</v>
      </c>
      <c r="G50">
        <f ca="1"/>
        <v>14</v>
      </c>
      <c r="H50" t="str">
        <f ca="1"/>
        <v>MultiLineString ((689871.65609456459060311 7567415.68947762716561556, 689840.85410076985135674 7567442.52291673887521029))</v>
      </c>
      <c r="I50">
        <f ca="1"/>
        <v>1.5</v>
      </c>
      <c r="J50">
        <f ca="1"/>
        <v>1.5</v>
      </c>
      <c r="K50">
        <f ca="1"/>
        <v>0</v>
      </c>
      <c r="L50">
        <f ca="1"/>
        <v>689840.85410076904</v>
      </c>
      <c r="M50">
        <f ca="1"/>
        <v>7567442.5229167296</v>
      </c>
      <c r="N50">
        <f ca="1"/>
        <v>353.18801879882801</v>
      </c>
      <c r="O50">
        <f ca="1"/>
        <v>40.8509030035734</v>
      </c>
      <c r="P50">
        <f ca="1"/>
        <v>40.8509030035734</v>
      </c>
      <c r="Q50">
        <f ca="1"/>
        <v>30.801993794972077</v>
      </c>
      <c r="R50">
        <f ca="1"/>
        <v>-26.83343910984695</v>
      </c>
      <c r="S50">
        <f ca="1"/>
        <v>-0.7735900878910229</v>
      </c>
      <c r="T50" t="str">
        <f ca="1"/>
        <v>C</v>
      </c>
      <c r="U50">
        <f ca="1"/>
        <v>2.4E-2</v>
      </c>
      <c r="V50" s="7">
        <f ca="1"/>
        <v>90</v>
      </c>
      <c r="W50" t="str">
        <f ca="1"/>
        <v>R-6</v>
      </c>
      <c r="X50" t="str">
        <f ca="1"/>
        <v>C</v>
      </c>
    </row>
    <row r="51" spans="1:24" x14ac:dyDescent="0.25">
      <c r="A51">
        <f ca="1"/>
        <v>24</v>
      </c>
      <c r="B51" t="str">
        <f ca="1"/>
        <v>R-6</v>
      </c>
      <c r="C51" s="3" t="str">
        <f ca="1"/>
        <v>R-6</v>
      </c>
      <c r="D51">
        <f ca="1"/>
        <v>0</v>
      </c>
      <c r="E51">
        <f ca="1"/>
        <v>353.18801879882801</v>
      </c>
      <c r="F51">
        <f ca="1"/>
        <v>352.41442871093699</v>
      </c>
      <c r="G51">
        <f ca="1"/>
        <v>14</v>
      </c>
      <c r="H51" t="str">
        <f ca="1"/>
        <v>MultiLineString ((689871.65609456459060311 7567415.68947762716561556, 689840.85410076985135674 7567442.52291673887521029))</v>
      </c>
      <c r="I51">
        <f ca="1"/>
        <v>1.5</v>
      </c>
      <c r="J51">
        <f ca="1"/>
        <v>1.5</v>
      </c>
      <c r="K51">
        <f ca="1"/>
        <v>0</v>
      </c>
      <c r="L51">
        <f ca="1"/>
        <v>689871.65609456401</v>
      </c>
      <c r="M51">
        <f ca="1"/>
        <v>7567415.6894776197</v>
      </c>
      <c r="N51">
        <f ca="1"/>
        <v>352.41442871093699</v>
      </c>
      <c r="O51">
        <f ca="1"/>
        <v>40.8509030035734</v>
      </c>
      <c r="P51">
        <f ca="1"/>
        <v>40.8509030035734</v>
      </c>
      <c r="Q51">
        <f ca="1"/>
        <v>30.801993794972077</v>
      </c>
      <c r="R51">
        <f ca="1"/>
        <v>-26.83343910984695</v>
      </c>
      <c r="S51">
        <f ca="1"/>
        <v>-0.7735900878910229</v>
      </c>
      <c r="T51" t="str">
        <f ca="1"/>
        <v>C</v>
      </c>
      <c r="U51">
        <f ca="1"/>
        <v>2.4E-2</v>
      </c>
      <c r="V51" s="7">
        <f ca="1"/>
        <v>90</v>
      </c>
      <c r="W51" t="str">
        <f ca="1"/>
        <v>R-6</v>
      </c>
      <c r="X51" t="str">
        <f ca="1"/>
        <v>C</v>
      </c>
    </row>
    <row r="52" spans="1:24" x14ac:dyDescent="0.25">
      <c r="A52">
        <f ca="1"/>
        <v>25</v>
      </c>
      <c r="B52" t="str">
        <f ca="1"/>
        <v>R-6b</v>
      </c>
      <c r="C52" s="3" t="str">
        <f ca="1"/>
        <v>R-6b</v>
      </c>
      <c r="D52">
        <f ca="1"/>
        <v>1</v>
      </c>
      <c r="E52">
        <f ca="1"/>
        <v>356.22253417968699</v>
      </c>
      <c r="F52">
        <f ca="1"/>
        <v>355.70806884765602</v>
      </c>
      <c r="G52">
        <f ca="1"/>
        <v>1</v>
      </c>
      <c r="H52" t="str">
        <f ca="1"/>
        <v>MultiLineString ((689632.59171552222687751 7567167.98757440131157637, 689634.17061779252253473 7567222.69189423695206642))</v>
      </c>
      <c r="I52">
        <f ca="1"/>
        <v>1.5</v>
      </c>
      <c r="J52">
        <f ca="1"/>
        <v>1.5</v>
      </c>
      <c r="K52">
        <f ca="1"/>
        <v>0</v>
      </c>
      <c r="L52">
        <f ca="1"/>
        <v>689634.17061779206</v>
      </c>
      <c r="M52">
        <f ca="1"/>
        <v>7567222.6918942304</v>
      </c>
      <c r="N52">
        <f ca="1"/>
        <v>356.22253417968699</v>
      </c>
      <c r="O52">
        <f ca="1"/>
        <v>54.727100603330804</v>
      </c>
      <c r="P52">
        <f ca="1"/>
        <v>54.727100603330804</v>
      </c>
      <c r="Q52">
        <f ca="1"/>
        <v>-1.5789022700628266</v>
      </c>
      <c r="R52">
        <f ca="1"/>
        <v>-54.704319830052555</v>
      </c>
      <c r="S52">
        <f ca="1"/>
        <v>-0.51446533203096578</v>
      </c>
      <c r="T52" t="str">
        <f ca="1"/>
        <v>C</v>
      </c>
      <c r="U52">
        <f ca="1"/>
        <v>2.4E-2</v>
      </c>
      <c r="V52" s="7">
        <f ca="1"/>
        <v>90</v>
      </c>
      <c r="W52" t="str">
        <f ca="1"/>
        <v>R-6b</v>
      </c>
      <c r="X52" t="str">
        <f ca="1"/>
        <v>C</v>
      </c>
    </row>
    <row r="53" spans="1:24" x14ac:dyDescent="0.25">
      <c r="A53">
        <f ca="1"/>
        <v>25</v>
      </c>
      <c r="B53" t="str">
        <f ca="1"/>
        <v>R-6b</v>
      </c>
      <c r="C53" s="3" t="str">
        <f ca="1"/>
        <v>R-6b</v>
      </c>
      <c r="D53">
        <f ca="1"/>
        <v>0</v>
      </c>
      <c r="E53">
        <f ca="1"/>
        <v>356.22253417968699</v>
      </c>
      <c r="F53">
        <f ca="1"/>
        <v>355.70806884765602</v>
      </c>
      <c r="G53">
        <f ca="1"/>
        <v>1</v>
      </c>
      <c r="H53" t="str">
        <f ca="1"/>
        <v>MultiLineString ((689632.59171552222687751 7567167.98757440131157637, 689634.17061779252253473 7567222.69189423695206642))</v>
      </c>
      <c r="I53">
        <f ca="1"/>
        <v>1.5</v>
      </c>
      <c r="J53">
        <f ca="1"/>
        <v>1.5</v>
      </c>
      <c r="K53">
        <f ca="1"/>
        <v>0</v>
      </c>
      <c r="L53">
        <f ca="1"/>
        <v>689632.59171552199</v>
      </c>
      <c r="M53">
        <f ca="1"/>
        <v>7567167.9875744004</v>
      </c>
      <c r="N53">
        <f ca="1"/>
        <v>355.70806884765602</v>
      </c>
      <c r="O53">
        <f ca="1"/>
        <v>54.727100603330804</v>
      </c>
      <c r="P53">
        <f ca="1"/>
        <v>54.727100603330804</v>
      </c>
      <c r="Q53">
        <f ca="1"/>
        <v>-1.5789022700628266</v>
      </c>
      <c r="R53">
        <f ca="1"/>
        <v>-54.704319830052555</v>
      </c>
      <c r="S53">
        <f ca="1"/>
        <v>-0.51446533203096578</v>
      </c>
      <c r="T53" t="str">
        <f ca="1"/>
        <v>C</v>
      </c>
      <c r="U53">
        <f ca="1"/>
        <v>2.4E-2</v>
      </c>
      <c r="V53" s="7">
        <f ca="1"/>
        <v>90</v>
      </c>
      <c r="W53" t="str">
        <f ca="1"/>
        <v>R-6b</v>
      </c>
      <c r="X53" t="str">
        <f ca="1"/>
        <v>C</v>
      </c>
    </row>
    <row r="54" spans="1:24" x14ac:dyDescent="0.25">
      <c r="A54">
        <f ca="1"/>
        <v>26</v>
      </c>
      <c r="B54" t="str">
        <f ca="1"/>
        <v>R-7</v>
      </c>
      <c r="C54" s="3" t="str">
        <f ca="1"/>
        <v>R-7</v>
      </c>
      <c r="D54">
        <f ca="1"/>
        <v>1</v>
      </c>
      <c r="E54">
        <f ca="1"/>
        <v>352.16900634765602</v>
      </c>
      <c r="F54">
        <f ca="1"/>
        <v>351.81900024414</v>
      </c>
      <c r="G54">
        <f ca="1"/>
        <v>2</v>
      </c>
      <c r="H54" t="str">
        <f ca="1"/>
        <v>MultiLineString ((690763.55012406688183546 7568491.29343010578304529, 690743.11727115733083338 7568514.69833434745669365))</v>
      </c>
      <c r="I54">
        <f ca="1"/>
        <v>1.2</v>
      </c>
      <c r="J54">
        <f ca="1"/>
        <v>1.2</v>
      </c>
      <c r="K54">
        <f ca="1"/>
        <v>0</v>
      </c>
      <c r="L54">
        <f ca="1"/>
        <v>690743.11727115698</v>
      </c>
      <c r="M54">
        <f ca="1"/>
        <v>7568514.69833434</v>
      </c>
      <c r="N54">
        <f ca="1"/>
        <v>352.16900634765602</v>
      </c>
      <c r="O54">
        <f ca="1"/>
        <v>31.069132921185343</v>
      </c>
      <c r="P54">
        <f ca="1"/>
        <v>31.069132921185343</v>
      </c>
      <c r="Q54">
        <f ca="1"/>
        <v>20.432852908968925</v>
      </c>
      <c r="R54">
        <f ca="1"/>
        <v>-23.404904239811003</v>
      </c>
      <c r="S54">
        <f ca="1"/>
        <v>-0.3500061035160229</v>
      </c>
      <c r="T54" t="str">
        <f ca="1"/>
        <v>C</v>
      </c>
      <c r="U54">
        <f ca="1"/>
        <v>2.4E-2</v>
      </c>
      <c r="V54" s="7">
        <f ca="1"/>
        <v>90</v>
      </c>
      <c r="W54" t="str">
        <f ca="1"/>
        <v>R-7</v>
      </c>
      <c r="X54" t="str">
        <f ca="1"/>
        <v>C</v>
      </c>
    </row>
    <row r="55" spans="1:24" x14ac:dyDescent="0.25">
      <c r="A55">
        <f ca="1"/>
        <v>26</v>
      </c>
      <c r="B55" t="str">
        <f ca="1"/>
        <v>R-7</v>
      </c>
      <c r="C55" s="3" t="str">
        <f ca="1"/>
        <v>R-7</v>
      </c>
      <c r="D55">
        <f ca="1"/>
        <v>0</v>
      </c>
      <c r="E55">
        <f ca="1"/>
        <v>352.16900634765602</v>
      </c>
      <c r="F55">
        <f ca="1"/>
        <v>351.81900024414</v>
      </c>
      <c r="G55">
        <f ca="1"/>
        <v>2</v>
      </c>
      <c r="H55" t="str">
        <f ca="1"/>
        <v>MultiLineString ((690763.55012406688183546 7568491.29343010578304529, 690743.11727115733083338 7568514.69833434745669365))</v>
      </c>
      <c r="I55">
        <f ca="1"/>
        <v>1.2</v>
      </c>
      <c r="J55">
        <f ca="1"/>
        <v>1.2</v>
      </c>
      <c r="K55">
        <f ca="1"/>
        <v>0</v>
      </c>
      <c r="L55">
        <f ca="1"/>
        <v>690763.55012406595</v>
      </c>
      <c r="M55">
        <f ca="1"/>
        <v>7568491.2934301002</v>
      </c>
      <c r="N55">
        <f ca="1"/>
        <v>351.81900024414</v>
      </c>
      <c r="O55">
        <f ca="1"/>
        <v>31.069132921185343</v>
      </c>
      <c r="P55">
        <f ca="1"/>
        <v>31.069132921185343</v>
      </c>
      <c r="Q55">
        <f ca="1"/>
        <v>20.432852908968925</v>
      </c>
      <c r="R55">
        <f ca="1"/>
        <v>-23.404904239811003</v>
      </c>
      <c r="S55">
        <f ca="1"/>
        <v>-0.3500061035160229</v>
      </c>
      <c r="T55" t="str">
        <f ca="1"/>
        <v>C</v>
      </c>
      <c r="U55">
        <f ca="1"/>
        <v>2.4E-2</v>
      </c>
      <c r="V55" s="7">
        <f ca="1"/>
        <v>90</v>
      </c>
      <c r="W55" t="str">
        <f ca="1"/>
        <v>R-7</v>
      </c>
      <c r="X55" t="str">
        <f ca="1"/>
        <v>C</v>
      </c>
    </row>
    <row r="56" spans="1:24" x14ac:dyDescent="0.25">
      <c r="A56">
        <f ca="1"/>
        <v>27</v>
      </c>
      <c r="B56" t="str">
        <f ca="1"/>
        <v>R-7b</v>
      </c>
      <c r="C56" s="3" t="str">
        <f ca="1"/>
        <v>R-7b</v>
      </c>
      <c r="D56">
        <f ca="1"/>
        <v>1</v>
      </c>
      <c r="E56">
        <f ca="1"/>
        <v>352.68200683593699</v>
      </c>
      <c r="F56">
        <f ca="1"/>
        <v>352.15353393554602</v>
      </c>
      <c r="G56">
        <f ca="1"/>
        <v>2</v>
      </c>
      <c r="H56" t="str">
        <f ca="1"/>
        <v>MultiLineString ((690559.03584176278673112 7568243.96303329430520535, 690538.88161866564769298 7568271.91889113932847977))</v>
      </c>
      <c r="I56">
        <f ca="1"/>
        <v>1.2</v>
      </c>
      <c r="J56">
        <f ca="1"/>
        <v>1.2</v>
      </c>
      <c r="K56">
        <f ca="1"/>
        <v>0</v>
      </c>
      <c r="L56">
        <f ca="1"/>
        <v>690538.88161866495</v>
      </c>
      <c r="M56">
        <f ca="1"/>
        <v>7568271.91889113</v>
      </c>
      <c r="N56">
        <f ca="1"/>
        <v>352.68200683593699</v>
      </c>
      <c r="O56">
        <f ca="1"/>
        <v>34.463352945343992</v>
      </c>
      <c r="P56">
        <f ca="1"/>
        <v>34.463352945343992</v>
      </c>
      <c r="Q56">
        <f ca="1"/>
        <v>20.154223097022623</v>
      </c>
      <c r="R56">
        <f ca="1"/>
        <v>-27.955857840366662</v>
      </c>
      <c r="S56">
        <f ca="1"/>
        <v>-0.52847290039096606</v>
      </c>
      <c r="T56" t="str">
        <f ca="1"/>
        <v>C</v>
      </c>
      <c r="U56">
        <f ca="1"/>
        <v>2.4E-2</v>
      </c>
      <c r="V56" s="7">
        <f ca="1"/>
        <v>90</v>
      </c>
      <c r="W56" t="str">
        <f ca="1"/>
        <v>R-7b</v>
      </c>
      <c r="X56" t="str">
        <f ca="1"/>
        <v>C</v>
      </c>
    </row>
    <row r="57" spans="1:24" x14ac:dyDescent="0.25">
      <c r="A57">
        <f ca="1"/>
        <v>27</v>
      </c>
      <c r="B57" t="str">
        <f ca="1"/>
        <v>R-7b</v>
      </c>
      <c r="C57" s="3" t="str">
        <f ca="1"/>
        <v>R-7b</v>
      </c>
      <c r="D57">
        <f ca="1"/>
        <v>0</v>
      </c>
      <c r="E57">
        <f ca="1"/>
        <v>352.68200683593699</v>
      </c>
      <c r="F57">
        <f ca="1"/>
        <v>352.15353393554602</v>
      </c>
      <c r="G57">
        <f ca="1"/>
        <v>2</v>
      </c>
      <c r="H57" t="str">
        <f ca="1"/>
        <v>MultiLineString ((690559.03584176278673112 7568243.96303329430520535, 690538.88161866564769298 7568271.91889113932847977))</v>
      </c>
      <c r="I57">
        <f ca="1"/>
        <v>1.2</v>
      </c>
      <c r="J57">
        <f ca="1"/>
        <v>1.2</v>
      </c>
      <c r="K57">
        <f ca="1"/>
        <v>0</v>
      </c>
      <c r="L57">
        <f ca="1"/>
        <v>690559.03584176197</v>
      </c>
      <c r="M57">
        <f ca="1"/>
        <v>7568243.9630332896</v>
      </c>
      <c r="N57">
        <f ca="1"/>
        <v>352.15353393554602</v>
      </c>
      <c r="O57">
        <f ca="1"/>
        <v>34.463352945343992</v>
      </c>
      <c r="P57">
        <f ca="1"/>
        <v>34.463352945343992</v>
      </c>
      <c r="Q57">
        <f ca="1"/>
        <v>20.154223097022623</v>
      </c>
      <c r="R57">
        <f ca="1"/>
        <v>-27.955857840366662</v>
      </c>
      <c r="S57">
        <f ca="1"/>
        <v>-0.52847290039096606</v>
      </c>
      <c r="T57" t="str">
        <f ca="1"/>
        <v>C</v>
      </c>
      <c r="U57">
        <f ca="1"/>
        <v>2.4E-2</v>
      </c>
      <c r="V57" s="7">
        <f ca="1"/>
        <v>90</v>
      </c>
      <c r="W57" t="str">
        <f ca="1"/>
        <v>R-7b</v>
      </c>
      <c r="X57" t="str">
        <f ca="1"/>
        <v>C</v>
      </c>
    </row>
    <row r="58" spans="1:24" x14ac:dyDescent="0.25">
      <c r="A58">
        <f ca="1"/>
        <v>28</v>
      </c>
      <c r="B58" t="str">
        <f ca="1"/>
        <v>R-7c</v>
      </c>
      <c r="C58" s="3" t="str">
        <f ca="1"/>
        <v>R-7c</v>
      </c>
      <c r="D58">
        <f ca="1"/>
        <v>1</v>
      </c>
      <c r="E58">
        <f ca="1"/>
        <v>359.226</v>
      </c>
      <c r="F58">
        <f ca="1"/>
        <v>357.96600000000001</v>
      </c>
      <c r="G58">
        <f ca="1"/>
        <v>1</v>
      </c>
      <c r="H58" t="str">
        <f ca="1"/>
        <v>MultiLineString ((690270.38070888910442591 7567896.65982296504080296, 690261.17007480037864298 7567943.92949225008487701))</v>
      </c>
      <c r="I58">
        <f ca="1"/>
        <v>0.9</v>
      </c>
      <c r="J58">
        <f ca="1"/>
        <v>0.9</v>
      </c>
      <c r="K58">
        <f ca="1"/>
        <v>0</v>
      </c>
      <c r="L58">
        <f ca="1"/>
        <v>690261.17007480003</v>
      </c>
      <c r="M58">
        <f ca="1"/>
        <v>7567943.9294922501</v>
      </c>
      <c r="N58">
        <f ca="1"/>
        <v>359.226</v>
      </c>
      <c r="O58">
        <f ca="1"/>
        <v>48.158669158089893</v>
      </c>
      <c r="P58">
        <f ca="1"/>
        <v>48.158669158089893</v>
      </c>
      <c r="Q58">
        <f ca="1"/>
        <v>9.2106340889586136</v>
      </c>
      <c r="R58">
        <f ca="1"/>
        <v>-47.269669289700687</v>
      </c>
      <c r="S58">
        <f ca="1"/>
        <v>-1.2599999999999909</v>
      </c>
      <c r="T58" t="str">
        <f ca="1"/>
        <v>C</v>
      </c>
      <c r="U58">
        <f ca="1"/>
        <v>2.4E-2</v>
      </c>
      <c r="V58" s="7">
        <f ca="1"/>
        <v>90</v>
      </c>
      <c r="W58" t="str">
        <f ca="1"/>
        <v>R-7c</v>
      </c>
      <c r="X58" t="str">
        <f ca="1"/>
        <v>C</v>
      </c>
    </row>
    <row r="59" spans="1:24" x14ac:dyDescent="0.25">
      <c r="A59">
        <f ca="1"/>
        <v>28</v>
      </c>
      <c r="B59" t="str">
        <f ca="1"/>
        <v>R-7c</v>
      </c>
      <c r="C59" s="3" t="str">
        <f ca="1"/>
        <v>R-7c</v>
      </c>
      <c r="D59">
        <f ca="1"/>
        <v>0</v>
      </c>
      <c r="E59">
        <f ca="1"/>
        <v>359.226</v>
      </c>
      <c r="F59">
        <f ca="1"/>
        <v>357.96600000000001</v>
      </c>
      <c r="G59">
        <f ca="1"/>
        <v>1</v>
      </c>
      <c r="H59" t="str">
        <f ca="1"/>
        <v>MultiLineString ((690270.38070888910442591 7567896.65982296504080296, 690261.17007480037864298 7567943.92949225008487701))</v>
      </c>
      <c r="I59">
        <f ca="1"/>
        <v>0.9</v>
      </c>
      <c r="J59">
        <f ca="1"/>
        <v>0.9</v>
      </c>
      <c r="K59">
        <f ca="1"/>
        <v>0</v>
      </c>
      <c r="L59">
        <f ca="1"/>
        <v>690270.38070888899</v>
      </c>
      <c r="M59">
        <f ca="1"/>
        <v>7567896.6598229604</v>
      </c>
      <c r="N59">
        <f ca="1"/>
        <v>357.96600000000001</v>
      </c>
      <c r="O59">
        <f ca="1"/>
        <v>48.158669158089893</v>
      </c>
      <c r="P59">
        <f ca="1"/>
        <v>48.158669158089893</v>
      </c>
      <c r="Q59">
        <f ca="1"/>
        <v>9.2106340889586136</v>
      </c>
      <c r="R59">
        <f ca="1"/>
        <v>-47.269669289700687</v>
      </c>
      <c r="S59">
        <f ca="1"/>
        <v>-1.2599999999999909</v>
      </c>
      <c r="T59" t="str">
        <f ca="1"/>
        <v>C</v>
      </c>
      <c r="U59">
        <f ca="1"/>
        <v>2.4E-2</v>
      </c>
      <c r="V59" s="7">
        <f ca="1"/>
        <v>90</v>
      </c>
      <c r="W59" t="str">
        <f ca="1"/>
        <v>R-7c</v>
      </c>
      <c r="X59" t="str">
        <f ca="1"/>
        <v>C</v>
      </c>
    </row>
    <row r="60" spans="1:24" x14ac:dyDescent="0.25">
      <c r="A60">
        <f ca="1"/>
        <v>29</v>
      </c>
      <c r="B60" t="str">
        <f ca="1"/>
        <v>R-8</v>
      </c>
      <c r="C60" s="3" t="str">
        <f ca="1"/>
        <v>R-8</v>
      </c>
      <c r="D60">
        <f ca="1"/>
        <v>1</v>
      </c>
      <c r="E60">
        <f ca="1"/>
        <v>352.682037353515</v>
      </c>
      <c r="F60">
        <f ca="1"/>
        <v>352.22879028320301</v>
      </c>
      <c r="G60">
        <f ca="1"/>
        <v>9</v>
      </c>
      <c r="H60" t="str">
        <f ca="1"/>
        <v>MultiLineString ((691279.20103022071998566 7569106.97243891004472971, 691252.82407464657444507 7569121.83269557077437639))</v>
      </c>
      <c r="I60">
        <f ca="1"/>
        <v>1.5</v>
      </c>
      <c r="J60">
        <f ca="1"/>
        <v>1.5</v>
      </c>
      <c r="K60">
        <f ca="1"/>
        <v>0</v>
      </c>
      <c r="L60">
        <f ca="1"/>
        <v>691252.82407464599</v>
      </c>
      <c r="M60">
        <f ca="1"/>
        <v>7569121.8326955698</v>
      </c>
      <c r="N60">
        <f ca="1"/>
        <v>352.682037353515</v>
      </c>
      <c r="O60">
        <f ca="1"/>
        <v>30.274923837218594</v>
      </c>
      <c r="P60">
        <f ca="1"/>
        <v>30.274923837218594</v>
      </c>
      <c r="Q60">
        <f ca="1"/>
        <v>26.376955574029125</v>
      </c>
      <c r="R60">
        <f ca="1"/>
        <v>-14.860256659798324</v>
      </c>
      <c r="S60">
        <f ca="1"/>
        <v>-0.45324707031198841</v>
      </c>
      <c r="T60" t="str">
        <f ca="1"/>
        <v>C</v>
      </c>
      <c r="U60">
        <f ca="1"/>
        <v>2.4E-2</v>
      </c>
      <c r="V60" s="7">
        <f ca="1"/>
        <v>90</v>
      </c>
      <c r="W60" t="str">
        <f ca="1"/>
        <v>R-8</v>
      </c>
      <c r="X60" t="str">
        <f ca="1"/>
        <v>C</v>
      </c>
    </row>
    <row r="61" spans="1:24" x14ac:dyDescent="0.25">
      <c r="A61">
        <f ca="1"/>
        <v>29</v>
      </c>
      <c r="B61" t="str">
        <f ca="1"/>
        <v>R-8</v>
      </c>
      <c r="C61" s="3" t="str">
        <f ca="1"/>
        <v>R-8</v>
      </c>
      <c r="D61">
        <f ca="1"/>
        <v>0</v>
      </c>
      <c r="E61">
        <f ca="1"/>
        <v>352.682037353515</v>
      </c>
      <c r="F61">
        <f ca="1"/>
        <v>352.22879028320301</v>
      </c>
      <c r="G61">
        <f ca="1"/>
        <v>9</v>
      </c>
      <c r="H61" t="str">
        <f ca="1"/>
        <v>MultiLineString ((691279.20103022071998566 7569106.97243891004472971, 691252.82407464657444507 7569121.83269557077437639))</v>
      </c>
      <c r="I61">
        <f ca="1"/>
        <v>1.5</v>
      </c>
      <c r="J61">
        <f ca="1"/>
        <v>1.5</v>
      </c>
      <c r="K61">
        <f ca="1"/>
        <v>0</v>
      </c>
      <c r="L61">
        <f ca="1"/>
        <v>691279.20103022002</v>
      </c>
      <c r="M61">
        <f ca="1"/>
        <v>7569106.97243891</v>
      </c>
      <c r="N61">
        <f ca="1"/>
        <v>352.22879028320301</v>
      </c>
      <c r="O61">
        <f ca="1"/>
        <v>30.274923837218594</v>
      </c>
      <c r="P61">
        <f ca="1"/>
        <v>30.274923837218594</v>
      </c>
      <c r="Q61">
        <f ca="1"/>
        <v>26.376955574029125</v>
      </c>
      <c r="R61">
        <f ca="1"/>
        <v>-14.860256659798324</v>
      </c>
      <c r="S61">
        <f ca="1"/>
        <v>-0.45324707031198841</v>
      </c>
      <c r="T61" t="str">
        <f ca="1"/>
        <v>C</v>
      </c>
      <c r="U61">
        <f ca="1"/>
        <v>2.4E-2</v>
      </c>
      <c r="V61" s="7">
        <f ca="1"/>
        <v>90</v>
      </c>
      <c r="W61" t="str">
        <f ca="1"/>
        <v>R-8</v>
      </c>
      <c r="X61" t="str">
        <f ca="1"/>
        <v>C</v>
      </c>
    </row>
    <row r="62" spans="1:24" x14ac:dyDescent="0.25">
      <c r="A62">
        <f ca="1"/>
        <v>30</v>
      </c>
      <c r="B62" t="str">
        <f ca="1"/>
        <v>R-9</v>
      </c>
      <c r="C62" s="3" t="str">
        <f ca="1"/>
        <v>R-9</v>
      </c>
      <c r="D62">
        <f ca="1"/>
        <v>1</v>
      </c>
      <c r="E62">
        <f ca="1"/>
        <v>354.05548095703102</v>
      </c>
      <c r="F62">
        <f ca="1"/>
        <v>353.73797607421801</v>
      </c>
      <c r="G62">
        <f ca="1"/>
        <v>3</v>
      </c>
      <c r="H62" t="str">
        <f ca="1"/>
        <v>MultiLineString ((691507.72391469345893711 7569388.57430264540016651, 691479.22176939097698778 7569401.46008582692593336))</v>
      </c>
      <c r="I62">
        <f ca="1"/>
        <v>0.9</v>
      </c>
      <c r="J62">
        <f ca="1"/>
        <v>0.9</v>
      </c>
      <c r="K62">
        <f ca="1"/>
        <v>0</v>
      </c>
      <c r="L62">
        <f ca="1"/>
        <v>691479.22176939005</v>
      </c>
      <c r="M62">
        <f ca="1"/>
        <v>7569401.4600858204</v>
      </c>
      <c r="N62">
        <f ca="1"/>
        <v>354.05548095703102</v>
      </c>
      <c r="O62">
        <f ca="1"/>
        <v>31.279637067070155</v>
      </c>
      <c r="P62">
        <f ca="1"/>
        <v>31.279637067070155</v>
      </c>
      <c r="Q62">
        <f ca="1"/>
        <v>28.502145302947611</v>
      </c>
      <c r="R62">
        <f ca="1"/>
        <v>-12.885783180594444</v>
      </c>
      <c r="S62">
        <f ca="1"/>
        <v>-0.31750488281301159</v>
      </c>
      <c r="T62" t="str">
        <f ca="1"/>
        <v>C</v>
      </c>
      <c r="U62">
        <f ca="1"/>
        <v>2.4E-2</v>
      </c>
      <c r="V62" s="7">
        <f ca="1"/>
        <v>90</v>
      </c>
      <c r="W62" t="str">
        <f ca="1"/>
        <v>R-9</v>
      </c>
      <c r="X62" t="str">
        <f ca="1"/>
        <v>C</v>
      </c>
    </row>
    <row r="63" spans="1:24" x14ac:dyDescent="0.25">
      <c r="A63">
        <f ca="1"/>
        <v>30</v>
      </c>
      <c r="B63" t="str">
        <f ca="1"/>
        <v>R-9</v>
      </c>
      <c r="C63" s="3" t="str">
        <f ca="1"/>
        <v>R-9</v>
      </c>
      <c r="D63">
        <f ca="1"/>
        <v>0</v>
      </c>
      <c r="E63">
        <f ca="1"/>
        <v>354.05548095703102</v>
      </c>
      <c r="F63">
        <f ca="1"/>
        <v>353.73797607421801</v>
      </c>
      <c r="G63">
        <f ca="1"/>
        <v>3</v>
      </c>
      <c r="H63" t="str">
        <f ca="1"/>
        <v>MultiLineString ((691507.72391469345893711 7569388.57430264540016651, 691479.22176939097698778 7569401.46008582692593336))</v>
      </c>
      <c r="I63">
        <f ca="1"/>
        <v>0.9</v>
      </c>
      <c r="J63">
        <f ca="1"/>
        <v>0.9</v>
      </c>
      <c r="K63">
        <f ca="1"/>
        <v>0</v>
      </c>
      <c r="L63">
        <f ca="1"/>
        <v>691507.72391469299</v>
      </c>
      <c r="M63">
        <f ca="1"/>
        <v>7569388.5743026398</v>
      </c>
      <c r="N63">
        <f ca="1"/>
        <v>353.73797607421801</v>
      </c>
      <c r="O63">
        <f ca="1"/>
        <v>31.279637067070155</v>
      </c>
      <c r="P63">
        <f ca="1"/>
        <v>31.279637067070155</v>
      </c>
      <c r="Q63">
        <f ca="1"/>
        <v>28.502145302947611</v>
      </c>
      <c r="R63">
        <f ca="1"/>
        <v>-12.885783180594444</v>
      </c>
      <c r="S63">
        <f ca="1"/>
        <v>-0.31750488281301159</v>
      </c>
      <c r="T63" t="str">
        <f ca="1"/>
        <v>C</v>
      </c>
      <c r="U63">
        <f ca="1"/>
        <v>2.4E-2</v>
      </c>
      <c r="V63" s="7">
        <f ca="1"/>
        <v>90</v>
      </c>
      <c r="W63" t="str">
        <f ca="1"/>
        <v>R-9</v>
      </c>
      <c r="X63" t="str">
        <f ca="1"/>
        <v>C</v>
      </c>
    </row>
    <row r="64" spans="1:24" x14ac:dyDescent="0.25">
      <c r="C64" s="3"/>
    </row>
    <row r="65" spans="2:3" x14ac:dyDescent="0.25">
      <c r="C65" s="3"/>
    </row>
    <row r="66" spans="2:3" x14ac:dyDescent="0.25">
      <c r="C66" s="3"/>
    </row>
    <row r="67" spans="2:3" x14ac:dyDescent="0.25">
      <c r="B67" s="3"/>
      <c r="C67" s="3"/>
    </row>
    <row r="68" spans="2:3" x14ac:dyDescent="0.25">
      <c r="B68" s="3"/>
      <c r="C68" s="3"/>
    </row>
    <row r="69" spans="2:3" x14ac:dyDescent="0.25">
      <c r="B69" s="3"/>
      <c r="C69" s="3"/>
    </row>
    <row r="70" spans="2:3" x14ac:dyDescent="0.25">
      <c r="B70" s="3"/>
      <c r="C70" s="3"/>
    </row>
    <row r="71" spans="2:3" x14ac:dyDescent="0.25">
      <c r="B71" s="3"/>
      <c r="C71" s="3"/>
    </row>
    <row r="72" spans="2:3" x14ac:dyDescent="0.25">
      <c r="B72" s="3"/>
      <c r="C72" s="3"/>
    </row>
    <row r="73" spans="2:3" x14ac:dyDescent="0.25">
      <c r="B73" s="3"/>
      <c r="C73" s="3"/>
    </row>
    <row r="74" spans="2:3" x14ac:dyDescent="0.25">
      <c r="B74" s="3"/>
      <c r="C74" s="3"/>
    </row>
    <row r="75" spans="2:3" x14ac:dyDescent="0.25">
      <c r="B75" s="3"/>
      <c r="C75" s="3"/>
    </row>
    <row r="76" spans="2:3" x14ac:dyDescent="0.25">
      <c r="B76" s="3"/>
      <c r="C76" s="3"/>
    </row>
    <row r="77" spans="2:3" x14ac:dyDescent="0.25">
      <c r="B77" s="3"/>
      <c r="C77" s="3"/>
    </row>
    <row r="78" spans="2:3" x14ac:dyDescent="0.25">
      <c r="B78" s="3"/>
      <c r="C78" s="3"/>
    </row>
    <row r="79" spans="2:3" x14ac:dyDescent="0.25">
      <c r="B79" s="3"/>
      <c r="C79" s="3"/>
    </row>
    <row r="80" spans="2:3" x14ac:dyDescent="0.25">
      <c r="B80" s="3"/>
      <c r="C80" s="3"/>
    </row>
    <row r="81" spans="2:3" x14ac:dyDescent="0.25">
      <c r="B81" s="3"/>
      <c r="C81" s="3"/>
    </row>
    <row r="82" spans="2:3" x14ac:dyDescent="0.25">
      <c r="B82" s="3"/>
      <c r="C82" s="3"/>
    </row>
    <row r="83" spans="2:3" x14ac:dyDescent="0.25">
      <c r="B83" s="3"/>
      <c r="C83" s="3"/>
    </row>
    <row r="84" spans="2:3" x14ac:dyDescent="0.25">
      <c r="B84" s="3"/>
      <c r="C84" s="3"/>
    </row>
    <row r="85" spans="2:3" x14ac:dyDescent="0.25">
      <c r="B85" s="3"/>
      <c r="C85" s="3"/>
    </row>
    <row r="86" spans="2:3" x14ac:dyDescent="0.25">
      <c r="B86" s="3"/>
      <c r="C86" s="3"/>
    </row>
    <row r="87" spans="2:3" x14ac:dyDescent="0.25">
      <c r="B87" s="3"/>
      <c r="C87" s="3"/>
    </row>
    <row r="88" spans="2:3" x14ac:dyDescent="0.25">
      <c r="B88" s="3"/>
      <c r="C88" s="3"/>
    </row>
    <row r="89" spans="2:3" x14ac:dyDescent="0.25">
      <c r="B89" s="3"/>
      <c r="C89" s="3"/>
    </row>
    <row r="90" spans="2:3" x14ac:dyDescent="0.25">
      <c r="B90" s="3"/>
      <c r="C90" s="3"/>
    </row>
    <row r="91" spans="2:3" x14ac:dyDescent="0.25">
      <c r="B91" s="3"/>
      <c r="C91" s="3"/>
    </row>
    <row r="92" spans="2:3" x14ac:dyDescent="0.25">
      <c r="B92" s="3"/>
      <c r="C92" s="3"/>
    </row>
    <row r="93" spans="2:3" x14ac:dyDescent="0.25">
      <c r="B93" s="3"/>
      <c r="C93" s="3"/>
    </row>
    <row r="94" spans="2:3" x14ac:dyDescent="0.25">
      <c r="B94" s="3"/>
      <c r="C94" s="3"/>
    </row>
    <row r="95" spans="2:3" x14ac:dyDescent="0.25">
      <c r="B95" s="3"/>
      <c r="C95" s="3"/>
    </row>
    <row r="96" spans="2:3" x14ac:dyDescent="0.25">
      <c r="B96" s="3"/>
      <c r="C96" s="3"/>
    </row>
    <row r="97" spans="2:3" x14ac:dyDescent="0.25">
      <c r="B97" s="3"/>
      <c r="C97" s="3"/>
    </row>
    <row r="98" spans="2:3" x14ac:dyDescent="0.25">
      <c r="B98" s="3"/>
      <c r="C98" s="3"/>
    </row>
    <row r="99" spans="2:3" x14ac:dyDescent="0.25">
      <c r="B99" s="3"/>
      <c r="C99" s="3"/>
    </row>
    <row r="100" spans="2:3" x14ac:dyDescent="0.25">
      <c r="B100" s="3"/>
      <c r="C100" s="3"/>
    </row>
    <row r="101" spans="2:3" x14ac:dyDescent="0.25">
      <c r="B101" s="3"/>
      <c r="C101" s="3"/>
    </row>
    <row r="102" spans="2:3" x14ac:dyDescent="0.25">
      <c r="B102" s="3"/>
      <c r="C102" s="3"/>
    </row>
    <row r="103" spans="2:3" x14ac:dyDescent="0.25">
      <c r="B103" s="3"/>
      <c r="C103" s="3"/>
    </row>
    <row r="104" spans="2:3" x14ac:dyDescent="0.25">
      <c r="B104" s="3"/>
      <c r="C104" s="3"/>
    </row>
    <row r="105" spans="2:3" x14ac:dyDescent="0.25">
      <c r="B105" s="3"/>
      <c r="C105" s="3"/>
    </row>
    <row r="106" spans="2:3" x14ac:dyDescent="0.25">
      <c r="B106" s="3"/>
      <c r="C106" s="3"/>
    </row>
    <row r="107" spans="2:3" x14ac:dyDescent="0.25">
      <c r="B107" s="3"/>
      <c r="C107" s="3"/>
    </row>
    <row r="108" spans="2:3" x14ac:dyDescent="0.25">
      <c r="B108" s="3"/>
      <c r="C108" s="3"/>
    </row>
    <row r="109" spans="2:3" x14ac:dyDescent="0.25">
      <c r="B109" s="3"/>
      <c r="C109" s="3"/>
    </row>
    <row r="110" spans="2:3" x14ac:dyDescent="0.25">
      <c r="B110" s="3"/>
      <c r="C110" s="3"/>
    </row>
    <row r="111" spans="2:3" x14ac:dyDescent="0.25">
      <c r="B111" s="3"/>
      <c r="C111" s="3"/>
    </row>
    <row r="112" spans="2:3" x14ac:dyDescent="0.25">
      <c r="B112" s="3"/>
      <c r="C112" s="3"/>
    </row>
    <row r="113" spans="2:3" x14ac:dyDescent="0.25">
      <c r="B113" s="3"/>
      <c r="C113" s="3"/>
    </row>
    <row r="114" spans="2:3" x14ac:dyDescent="0.25">
      <c r="B114" s="3"/>
      <c r="C114" s="3"/>
    </row>
    <row r="115" spans="2:3" x14ac:dyDescent="0.25">
      <c r="B115" s="3"/>
      <c r="C115" s="3"/>
    </row>
    <row r="116" spans="2:3" x14ac:dyDescent="0.25">
      <c r="B116" s="3"/>
      <c r="C116" s="3"/>
    </row>
    <row r="117" spans="2:3" x14ac:dyDescent="0.25">
      <c r="B117" s="3"/>
      <c r="C117" s="3"/>
    </row>
    <row r="118" spans="2:3" x14ac:dyDescent="0.25">
      <c r="B118" s="3"/>
      <c r="C118" s="3"/>
    </row>
    <row r="119" spans="2:3" x14ac:dyDescent="0.25">
      <c r="B119" s="3"/>
      <c r="C119" s="3"/>
    </row>
    <row r="120" spans="2:3" x14ac:dyDescent="0.25">
      <c r="B120" s="3"/>
      <c r="C120" s="3"/>
    </row>
    <row r="121" spans="2:3" x14ac:dyDescent="0.25">
      <c r="B121" s="3"/>
      <c r="C121" s="3"/>
    </row>
    <row r="122" spans="2:3" x14ac:dyDescent="0.25">
      <c r="B122" s="3"/>
      <c r="C122" s="3"/>
    </row>
    <row r="123" spans="2:3" x14ac:dyDescent="0.25">
      <c r="B123" s="3"/>
      <c r="C123" s="3"/>
    </row>
    <row r="124" spans="2:3" x14ac:dyDescent="0.25">
      <c r="B124" s="3"/>
      <c r="C124" s="3"/>
    </row>
    <row r="125" spans="2:3" x14ac:dyDescent="0.25">
      <c r="B125" s="3"/>
      <c r="C125" s="3"/>
    </row>
    <row r="126" spans="2:3" x14ac:dyDescent="0.25">
      <c r="B126" s="3"/>
      <c r="C126" s="3"/>
    </row>
    <row r="127" spans="2:3" x14ac:dyDescent="0.25">
      <c r="B127" s="3"/>
      <c r="C127" s="3"/>
    </row>
    <row r="128" spans="2:3" x14ac:dyDescent="0.25">
      <c r="B128" s="3"/>
      <c r="C128" s="3"/>
    </row>
    <row r="129" spans="2:3" x14ac:dyDescent="0.25">
      <c r="B129" s="3"/>
      <c r="C129" s="3"/>
    </row>
    <row r="130" spans="2:3" x14ac:dyDescent="0.25">
      <c r="B130" s="3"/>
      <c r="C130" s="3"/>
    </row>
    <row r="131" spans="2:3" x14ac:dyDescent="0.25">
      <c r="B131" s="3"/>
      <c r="C131" s="3"/>
    </row>
    <row r="132" spans="2:3" x14ac:dyDescent="0.25">
      <c r="B132" s="3"/>
      <c r="C132" s="3"/>
    </row>
    <row r="133" spans="2:3" x14ac:dyDescent="0.25">
      <c r="B133" s="3"/>
      <c r="C133" s="3"/>
    </row>
    <row r="134" spans="2:3" x14ac:dyDescent="0.25">
      <c r="B134" s="3"/>
      <c r="C134" s="3"/>
    </row>
    <row r="135" spans="2:3" x14ac:dyDescent="0.25">
      <c r="B135" s="3"/>
      <c r="C135" s="3"/>
    </row>
    <row r="136" spans="2:3" x14ac:dyDescent="0.25">
      <c r="B136" s="3"/>
      <c r="C136" s="3"/>
    </row>
    <row r="137" spans="2:3" x14ac:dyDescent="0.25">
      <c r="B137" s="3"/>
      <c r="C137" s="3"/>
    </row>
    <row r="138" spans="2:3" x14ac:dyDescent="0.25">
      <c r="B138" s="3"/>
      <c r="C138" s="3"/>
    </row>
    <row r="139" spans="2:3" x14ac:dyDescent="0.25">
      <c r="B139" s="3"/>
      <c r="C139" s="3"/>
    </row>
    <row r="140" spans="2:3" x14ac:dyDescent="0.25">
      <c r="B140" s="3"/>
      <c r="C140" s="3"/>
    </row>
    <row r="141" spans="2:3" x14ac:dyDescent="0.25">
      <c r="B141" s="3"/>
      <c r="C141" s="3"/>
    </row>
    <row r="142" spans="2:3" x14ac:dyDescent="0.25">
      <c r="B142" s="3"/>
      <c r="C142" s="3"/>
    </row>
    <row r="143" spans="2:3" x14ac:dyDescent="0.25">
      <c r="B143" s="3"/>
      <c r="C143" s="3"/>
    </row>
    <row r="144" spans="2:3" x14ac:dyDescent="0.25">
      <c r="B144" s="3"/>
      <c r="C144" s="3"/>
    </row>
    <row r="145" spans="2:3" x14ac:dyDescent="0.25">
      <c r="B145" s="3"/>
      <c r="C145" s="3"/>
    </row>
    <row r="146" spans="2:3" x14ac:dyDescent="0.25">
      <c r="B146" s="3"/>
      <c r="C146" s="3"/>
    </row>
    <row r="147" spans="2:3" x14ac:dyDescent="0.25">
      <c r="B147" s="3"/>
      <c r="C147" s="3"/>
    </row>
    <row r="148" spans="2:3" x14ac:dyDescent="0.25">
      <c r="B148" s="3"/>
      <c r="C148" s="3"/>
    </row>
    <row r="149" spans="2:3" x14ac:dyDescent="0.25">
      <c r="B149" s="3"/>
      <c r="C149" s="3"/>
    </row>
    <row r="150" spans="2:3" x14ac:dyDescent="0.25">
      <c r="B150" s="3"/>
      <c r="C150" s="3"/>
    </row>
    <row r="151" spans="2:3" x14ac:dyDescent="0.25">
      <c r="B151" s="3"/>
      <c r="C151" s="3"/>
    </row>
    <row r="152" spans="2:3" x14ac:dyDescent="0.25">
      <c r="B152" s="3"/>
      <c r="C152" s="3"/>
    </row>
    <row r="153" spans="2:3" x14ac:dyDescent="0.25">
      <c r="B153" s="3"/>
      <c r="C153" s="3"/>
    </row>
    <row r="154" spans="2:3" x14ac:dyDescent="0.25">
      <c r="B154" s="3"/>
      <c r="C154" s="3"/>
    </row>
    <row r="155" spans="2:3" x14ac:dyDescent="0.25">
      <c r="B155" s="3"/>
      <c r="C155" s="3"/>
    </row>
    <row r="156" spans="2:3" x14ac:dyDescent="0.25">
      <c r="B156" s="3"/>
      <c r="C156" s="3"/>
    </row>
    <row r="157" spans="2:3" x14ac:dyDescent="0.25">
      <c r="B157" s="3"/>
      <c r="C157" s="3"/>
    </row>
    <row r="158" spans="2:3" x14ac:dyDescent="0.25">
      <c r="B158" s="3"/>
      <c r="C158" s="3"/>
    </row>
    <row r="159" spans="2:3" x14ac:dyDescent="0.25">
      <c r="B159" s="3"/>
      <c r="C159" s="3"/>
    </row>
    <row r="160" spans="2:3" x14ac:dyDescent="0.25">
      <c r="B160" s="3"/>
      <c r="C160" s="3"/>
    </row>
    <row r="161" spans="2:3" x14ac:dyDescent="0.25">
      <c r="B161" s="3"/>
      <c r="C161" s="3"/>
    </row>
    <row r="162" spans="2:3" x14ac:dyDescent="0.25">
      <c r="B162" s="3"/>
      <c r="C162" s="3"/>
    </row>
    <row r="163" spans="2:3" x14ac:dyDescent="0.25">
      <c r="B163" s="3"/>
      <c r="C163" s="3"/>
    </row>
    <row r="164" spans="2:3" x14ac:dyDescent="0.25">
      <c r="B164" s="3"/>
      <c r="C164" s="3"/>
    </row>
    <row r="165" spans="2:3" x14ac:dyDescent="0.25">
      <c r="B165" s="3"/>
      <c r="C165" s="3"/>
    </row>
    <row r="166" spans="2:3" x14ac:dyDescent="0.25">
      <c r="B166" s="3"/>
      <c r="C166" s="3"/>
    </row>
    <row r="167" spans="2:3" x14ac:dyDescent="0.25">
      <c r="B167" s="3"/>
      <c r="C167" s="3"/>
    </row>
    <row r="168" spans="2:3" x14ac:dyDescent="0.25">
      <c r="B168" s="3"/>
      <c r="C168" s="3"/>
    </row>
    <row r="169" spans="2:3" x14ac:dyDescent="0.25">
      <c r="B169" s="3"/>
      <c r="C169" s="3"/>
    </row>
    <row r="170" spans="2:3" x14ac:dyDescent="0.25">
      <c r="B170" s="3"/>
      <c r="C170" s="3"/>
    </row>
    <row r="171" spans="2:3" x14ac:dyDescent="0.25">
      <c r="B171" s="3"/>
      <c r="C171" s="3"/>
    </row>
    <row r="172" spans="2:3" x14ac:dyDescent="0.25">
      <c r="B172" s="3"/>
      <c r="C172" s="3"/>
    </row>
    <row r="173" spans="2:3" x14ac:dyDescent="0.25">
      <c r="B173" s="3"/>
      <c r="C173" s="3"/>
    </row>
    <row r="174" spans="2:3" x14ac:dyDescent="0.25">
      <c r="B174" s="3"/>
      <c r="C174" s="3"/>
    </row>
    <row r="175" spans="2:3" x14ac:dyDescent="0.25">
      <c r="B175" s="3"/>
      <c r="C175" s="3"/>
    </row>
    <row r="176" spans="2:3" x14ac:dyDescent="0.25">
      <c r="B176" s="3"/>
      <c r="C176" s="3"/>
    </row>
    <row r="177" spans="2:3" x14ac:dyDescent="0.25">
      <c r="B177" s="3"/>
      <c r="C177" s="3"/>
    </row>
    <row r="178" spans="2:3" x14ac:dyDescent="0.25">
      <c r="B178" s="3"/>
      <c r="C178" s="3"/>
    </row>
    <row r="179" spans="2:3" x14ac:dyDescent="0.25">
      <c r="B179" s="3"/>
      <c r="C179" s="3"/>
    </row>
    <row r="180" spans="2:3" x14ac:dyDescent="0.25">
      <c r="B180" s="3"/>
      <c r="C180" s="3"/>
    </row>
    <row r="181" spans="2:3" x14ac:dyDescent="0.25">
      <c r="B181" s="3"/>
      <c r="C181" s="3"/>
    </row>
    <row r="182" spans="2:3" x14ac:dyDescent="0.25">
      <c r="B182" s="3"/>
      <c r="C182" s="3"/>
    </row>
    <row r="183" spans="2:3" x14ac:dyDescent="0.25">
      <c r="B183" s="3"/>
      <c r="C183" s="3"/>
    </row>
    <row r="184" spans="2:3" x14ac:dyDescent="0.25">
      <c r="B184" s="3"/>
      <c r="C184" s="3"/>
    </row>
    <row r="185" spans="2:3" x14ac:dyDescent="0.25">
      <c r="B185" s="3"/>
      <c r="C185" s="3"/>
    </row>
    <row r="186" spans="2:3" x14ac:dyDescent="0.25">
      <c r="B186" s="3"/>
      <c r="C186" s="3"/>
    </row>
    <row r="187" spans="2:3" x14ac:dyDescent="0.25">
      <c r="B187" s="3"/>
      <c r="C187" s="3"/>
    </row>
    <row r="188" spans="2:3" x14ac:dyDescent="0.25">
      <c r="B188" s="3"/>
      <c r="C188" s="3"/>
    </row>
    <row r="189" spans="2:3" x14ac:dyDescent="0.25">
      <c r="B189" s="3"/>
      <c r="C189" s="3"/>
    </row>
    <row r="190" spans="2:3" x14ac:dyDescent="0.25">
      <c r="B190" s="3"/>
      <c r="C190" s="3"/>
    </row>
    <row r="191" spans="2:3" x14ac:dyDescent="0.25">
      <c r="B191" s="3"/>
      <c r="C191" s="3"/>
    </row>
    <row r="192" spans="2:3" x14ac:dyDescent="0.25">
      <c r="B192" s="3"/>
      <c r="C192" s="3"/>
    </row>
    <row r="193" spans="2:3" x14ac:dyDescent="0.25">
      <c r="B193" s="3"/>
      <c r="C193" s="3"/>
    </row>
    <row r="194" spans="2:3" x14ac:dyDescent="0.25">
      <c r="B194" s="3"/>
      <c r="C194" s="3"/>
    </row>
    <row r="195" spans="2:3" x14ac:dyDescent="0.25">
      <c r="B195" s="3"/>
      <c r="C195" s="3"/>
    </row>
    <row r="196" spans="2:3" x14ac:dyDescent="0.25">
      <c r="B196" s="3"/>
      <c r="C196" s="3"/>
    </row>
    <row r="197" spans="2:3" x14ac:dyDescent="0.25">
      <c r="B197" s="3"/>
      <c r="C197" s="3"/>
    </row>
    <row r="198" spans="2:3" x14ac:dyDescent="0.25">
      <c r="B198" s="3"/>
      <c r="C198" s="3"/>
    </row>
    <row r="199" spans="2:3" x14ac:dyDescent="0.25">
      <c r="B199" s="3"/>
      <c r="C199" s="3"/>
    </row>
    <row r="200" spans="2:3" x14ac:dyDescent="0.25">
      <c r="B200" s="3"/>
      <c r="C200" s="3"/>
    </row>
    <row r="201" spans="2:3" x14ac:dyDescent="0.25">
      <c r="B201" s="3"/>
      <c r="C201" s="3"/>
    </row>
    <row r="202" spans="2:3" x14ac:dyDescent="0.25">
      <c r="B202" s="3"/>
      <c r="C202" s="3"/>
    </row>
    <row r="203" spans="2:3" x14ac:dyDescent="0.25">
      <c r="B203" s="3"/>
      <c r="C203" s="3"/>
    </row>
    <row r="204" spans="2:3" x14ac:dyDescent="0.25">
      <c r="B204" s="3"/>
      <c r="C204" s="3"/>
    </row>
    <row r="205" spans="2:3" x14ac:dyDescent="0.25">
      <c r="B205" s="3"/>
      <c r="C205" s="3"/>
    </row>
    <row r="206" spans="2:3" x14ac:dyDescent="0.25">
      <c r="B206" s="3"/>
      <c r="C206" s="3"/>
    </row>
    <row r="207" spans="2:3" x14ac:dyDescent="0.25">
      <c r="B207" s="3"/>
      <c r="C207" s="3"/>
    </row>
    <row r="208" spans="2:3" x14ac:dyDescent="0.25">
      <c r="B208" s="3"/>
      <c r="C208" s="3"/>
    </row>
    <row r="209" spans="2:3" x14ac:dyDescent="0.25">
      <c r="B209" s="3"/>
      <c r="C209" s="3"/>
    </row>
    <row r="210" spans="2:3" x14ac:dyDescent="0.25">
      <c r="B210" s="3"/>
      <c r="C210" s="3"/>
    </row>
    <row r="211" spans="2:3" x14ac:dyDescent="0.25">
      <c r="B211" s="3"/>
      <c r="C211" s="3"/>
    </row>
    <row r="212" spans="2:3" x14ac:dyDescent="0.25">
      <c r="B212" s="3"/>
      <c r="C212" s="3"/>
    </row>
    <row r="213" spans="2:3" x14ac:dyDescent="0.25">
      <c r="B213" s="3"/>
      <c r="C213" s="3"/>
    </row>
    <row r="214" spans="2:3" x14ac:dyDescent="0.25">
      <c r="B214" s="3"/>
      <c r="C214" s="3"/>
    </row>
    <row r="215" spans="2:3" x14ac:dyDescent="0.25">
      <c r="B215" s="3"/>
      <c r="C215" s="3"/>
    </row>
    <row r="216" spans="2:3" x14ac:dyDescent="0.25">
      <c r="B216" s="3"/>
      <c r="C216" s="3"/>
    </row>
    <row r="217" spans="2:3" x14ac:dyDescent="0.25">
      <c r="B217" s="3"/>
      <c r="C217" s="3"/>
    </row>
    <row r="218" spans="2:3" x14ac:dyDescent="0.25">
      <c r="B218" s="3"/>
      <c r="C218" s="3"/>
    </row>
    <row r="219" spans="2:3" x14ac:dyDescent="0.25">
      <c r="B219" s="3"/>
      <c r="C219" s="3"/>
    </row>
    <row r="220" spans="2:3" x14ac:dyDescent="0.25">
      <c r="B220" s="3"/>
      <c r="C220" s="3"/>
    </row>
    <row r="221" spans="2:3" x14ac:dyDescent="0.25">
      <c r="B221" s="3"/>
      <c r="C221" s="3"/>
    </row>
    <row r="222" spans="2:3" x14ac:dyDescent="0.25">
      <c r="B222" s="3"/>
      <c r="C222" s="3"/>
    </row>
    <row r="223" spans="2:3" x14ac:dyDescent="0.25">
      <c r="B223" s="3"/>
      <c r="C223" s="3"/>
    </row>
    <row r="224" spans="2:3" x14ac:dyDescent="0.25">
      <c r="B224" s="3"/>
      <c r="C224" s="3"/>
    </row>
    <row r="225" spans="2:3" x14ac:dyDescent="0.25">
      <c r="B225" s="3"/>
      <c r="C225" s="3"/>
    </row>
    <row r="226" spans="2:3" x14ac:dyDescent="0.25">
      <c r="B226" s="3"/>
      <c r="C226" s="3"/>
    </row>
    <row r="227" spans="2:3" x14ac:dyDescent="0.25">
      <c r="B227" s="3"/>
      <c r="C227" s="3"/>
    </row>
    <row r="228" spans="2:3" x14ac:dyDescent="0.25">
      <c r="B228" s="3"/>
      <c r="C228" s="3"/>
    </row>
    <row r="229" spans="2:3" x14ac:dyDescent="0.25">
      <c r="B229" s="3"/>
      <c r="C229" s="3"/>
    </row>
    <row r="230" spans="2:3" x14ac:dyDescent="0.25">
      <c r="B230" s="3"/>
      <c r="C230" s="3"/>
    </row>
    <row r="231" spans="2:3" x14ac:dyDescent="0.25">
      <c r="B231" s="3"/>
      <c r="C231" s="3"/>
    </row>
    <row r="232" spans="2:3" x14ac:dyDescent="0.25">
      <c r="B232" s="3"/>
      <c r="C232" s="3"/>
    </row>
    <row r="233" spans="2:3" x14ac:dyDescent="0.25">
      <c r="B233" s="3"/>
      <c r="C233" s="3"/>
    </row>
    <row r="234" spans="2:3" x14ac:dyDescent="0.25">
      <c r="B234" s="3"/>
      <c r="C234" s="3"/>
    </row>
    <row r="235" spans="2:3" x14ac:dyDescent="0.25">
      <c r="B235" s="3"/>
      <c r="C235" s="3"/>
    </row>
    <row r="236" spans="2:3" x14ac:dyDescent="0.25">
      <c r="B236" s="3"/>
      <c r="C236" s="3"/>
    </row>
    <row r="237" spans="2:3" x14ac:dyDescent="0.25">
      <c r="B237" s="3"/>
      <c r="C237" s="3"/>
    </row>
    <row r="238" spans="2:3" x14ac:dyDescent="0.25">
      <c r="B238" s="3"/>
      <c r="C238" s="3"/>
    </row>
    <row r="239" spans="2:3" x14ac:dyDescent="0.25">
      <c r="B239" s="3"/>
      <c r="C239" s="3"/>
    </row>
    <row r="240" spans="2:3" x14ac:dyDescent="0.25">
      <c r="B240" s="3"/>
      <c r="C240" s="3"/>
    </row>
    <row r="241" spans="2:3" x14ac:dyDescent="0.25">
      <c r="B241" s="3"/>
      <c r="C241" s="3"/>
    </row>
    <row r="242" spans="2:3" x14ac:dyDescent="0.25">
      <c r="B242" s="3"/>
      <c r="C242" s="3"/>
    </row>
    <row r="243" spans="2:3" x14ac:dyDescent="0.25">
      <c r="B243" s="3"/>
      <c r="C243" s="3"/>
    </row>
    <row r="244" spans="2:3" x14ac:dyDescent="0.25">
      <c r="B244" s="3"/>
      <c r="C244" s="3"/>
    </row>
    <row r="245" spans="2:3" x14ac:dyDescent="0.25">
      <c r="B245" s="3"/>
      <c r="C245" s="3"/>
    </row>
    <row r="246" spans="2:3" x14ac:dyDescent="0.25">
      <c r="B246" s="3"/>
      <c r="C246" s="3"/>
    </row>
    <row r="247" spans="2:3" x14ac:dyDescent="0.25">
      <c r="B247" s="3"/>
      <c r="C247" s="3"/>
    </row>
    <row r="248" spans="2:3" x14ac:dyDescent="0.25">
      <c r="B248" s="3"/>
      <c r="C248" s="3"/>
    </row>
    <row r="249" spans="2:3" x14ac:dyDescent="0.25">
      <c r="B249" s="3"/>
      <c r="C249" s="3"/>
    </row>
    <row r="250" spans="2:3" x14ac:dyDescent="0.25">
      <c r="B250" s="3"/>
      <c r="C250" s="3"/>
    </row>
    <row r="251" spans="2:3" x14ac:dyDescent="0.25">
      <c r="B251" s="3"/>
      <c r="C251" s="3"/>
    </row>
    <row r="252" spans="2:3" x14ac:dyDescent="0.25">
      <c r="B252" s="3"/>
      <c r="C252" s="3"/>
    </row>
    <row r="253" spans="2:3" x14ac:dyDescent="0.25">
      <c r="B253" s="3"/>
      <c r="C253" s="3"/>
    </row>
    <row r="254" spans="2:3" x14ac:dyDescent="0.25">
      <c r="B254" s="3"/>
      <c r="C254" s="3"/>
    </row>
    <row r="255" spans="2:3" x14ac:dyDescent="0.25">
      <c r="B255" s="3"/>
      <c r="C255" s="3"/>
    </row>
    <row r="256" spans="2:3" x14ac:dyDescent="0.25">
      <c r="B256" s="3"/>
      <c r="C256" s="3"/>
    </row>
    <row r="257" spans="2:3" x14ac:dyDescent="0.25">
      <c r="B257" s="3"/>
      <c r="C257" s="3"/>
    </row>
    <row r="258" spans="2:3" x14ac:dyDescent="0.25">
      <c r="B258" s="3"/>
      <c r="C258" s="3"/>
    </row>
    <row r="259" spans="2:3" x14ac:dyDescent="0.25">
      <c r="B259" s="3"/>
      <c r="C259" s="3"/>
    </row>
    <row r="260" spans="2:3" x14ac:dyDescent="0.25">
      <c r="B260" s="3"/>
      <c r="C260" s="3"/>
    </row>
    <row r="261" spans="2:3" x14ac:dyDescent="0.25">
      <c r="B261" s="3"/>
      <c r="C261" s="3"/>
    </row>
    <row r="262" spans="2:3" x14ac:dyDescent="0.25">
      <c r="B262" s="3"/>
      <c r="C262" s="3"/>
    </row>
    <row r="263" spans="2:3" x14ac:dyDescent="0.25">
      <c r="B263" s="3"/>
      <c r="C263" s="3"/>
    </row>
    <row r="264" spans="2:3" x14ac:dyDescent="0.25">
      <c r="B264" s="3"/>
      <c r="C264" s="3"/>
    </row>
    <row r="265" spans="2:3" x14ac:dyDescent="0.25">
      <c r="B265" s="3"/>
      <c r="C265" s="3"/>
    </row>
    <row r="266" spans="2:3" x14ac:dyDescent="0.25">
      <c r="B266" s="3"/>
      <c r="C266" s="3"/>
    </row>
    <row r="267" spans="2:3" x14ac:dyDescent="0.25">
      <c r="B267" s="3"/>
      <c r="C267" s="3"/>
    </row>
    <row r="268" spans="2:3" x14ac:dyDescent="0.25">
      <c r="B268" s="3"/>
      <c r="C268" s="3"/>
    </row>
    <row r="269" spans="2:3" x14ac:dyDescent="0.25">
      <c r="B269" s="3"/>
      <c r="C269" s="3"/>
    </row>
    <row r="270" spans="2:3" x14ac:dyDescent="0.25">
      <c r="B270" s="3"/>
      <c r="C270" s="3"/>
    </row>
    <row r="271" spans="2:3" x14ac:dyDescent="0.25">
      <c r="B271" s="3"/>
      <c r="C271" s="3"/>
    </row>
    <row r="272" spans="2:3" x14ac:dyDescent="0.25">
      <c r="B272" s="3"/>
      <c r="C272" s="3"/>
    </row>
    <row r="273" spans="2:3" x14ac:dyDescent="0.25">
      <c r="B273" s="3"/>
      <c r="C273" s="3"/>
    </row>
    <row r="274" spans="2:3" x14ac:dyDescent="0.25">
      <c r="B274" s="3"/>
      <c r="C274" s="3"/>
    </row>
    <row r="275" spans="2:3" x14ac:dyDescent="0.25">
      <c r="B275" s="3"/>
      <c r="C275" s="3"/>
    </row>
    <row r="276" spans="2:3" x14ac:dyDescent="0.25">
      <c r="B276" s="3"/>
      <c r="C276" s="3"/>
    </row>
    <row r="277" spans="2:3" x14ac:dyDescent="0.25">
      <c r="B277" s="3"/>
      <c r="C277" s="3"/>
    </row>
    <row r="278" spans="2:3" x14ac:dyDescent="0.25">
      <c r="B278" s="3"/>
      <c r="C278" s="3"/>
    </row>
    <row r="279" spans="2:3" x14ac:dyDescent="0.25">
      <c r="B279" s="3"/>
      <c r="C279" s="3"/>
    </row>
    <row r="280" spans="2:3" x14ac:dyDescent="0.25">
      <c r="B280" s="3"/>
      <c r="C280" s="3"/>
    </row>
    <row r="281" spans="2:3" x14ac:dyDescent="0.25">
      <c r="B281" s="3"/>
      <c r="C281" s="3"/>
    </row>
    <row r="282" spans="2:3" x14ac:dyDescent="0.25">
      <c r="B282" s="3"/>
      <c r="C282" s="3"/>
    </row>
    <row r="283" spans="2:3" x14ac:dyDescent="0.25">
      <c r="B283" s="3"/>
      <c r="C283" s="3"/>
    </row>
    <row r="284" spans="2:3" x14ac:dyDescent="0.25">
      <c r="B284" s="3"/>
      <c r="C284" s="3"/>
    </row>
    <row r="285" spans="2:3" x14ac:dyDescent="0.25">
      <c r="B285" s="3"/>
      <c r="C285" s="3"/>
    </row>
    <row r="286" spans="2:3" x14ac:dyDescent="0.25">
      <c r="B286" s="3"/>
      <c r="C286" s="3"/>
    </row>
    <row r="287" spans="2:3" x14ac:dyDescent="0.25">
      <c r="B287" s="3"/>
      <c r="C287" s="3"/>
    </row>
    <row r="288" spans="2:3" x14ac:dyDescent="0.25">
      <c r="B288" s="3"/>
      <c r="C288" s="3"/>
    </row>
    <row r="289" spans="2:3" x14ac:dyDescent="0.25">
      <c r="B289" s="3"/>
      <c r="C289" s="3"/>
    </row>
    <row r="290" spans="2:3" x14ac:dyDescent="0.25">
      <c r="B290" s="3"/>
      <c r="C290" s="3"/>
    </row>
    <row r="291" spans="2:3" x14ac:dyDescent="0.25">
      <c r="B291" s="3"/>
      <c r="C291" s="3"/>
    </row>
    <row r="292" spans="2:3" x14ac:dyDescent="0.25">
      <c r="B292" s="3"/>
      <c r="C292" s="3"/>
    </row>
    <row r="293" spans="2:3" x14ac:dyDescent="0.25">
      <c r="B293" s="3"/>
      <c r="C293" s="3"/>
    </row>
    <row r="294" spans="2:3" x14ac:dyDescent="0.25">
      <c r="B294" s="3"/>
      <c r="C294" s="3"/>
    </row>
    <row r="295" spans="2:3" x14ac:dyDescent="0.25">
      <c r="B295" s="3"/>
      <c r="C295" s="3"/>
    </row>
    <row r="296" spans="2:3" x14ac:dyDescent="0.25">
      <c r="B296" s="3"/>
      <c r="C296" s="3"/>
    </row>
    <row r="297" spans="2:3" x14ac:dyDescent="0.25">
      <c r="B297" s="3"/>
      <c r="C297" s="3"/>
    </row>
    <row r="298" spans="2:3" x14ac:dyDescent="0.25">
      <c r="B298" s="3"/>
      <c r="C298" s="3"/>
    </row>
    <row r="299" spans="2:3" x14ac:dyDescent="0.25">
      <c r="B299" s="3"/>
      <c r="C299" s="3"/>
    </row>
    <row r="300" spans="2:3" x14ac:dyDescent="0.25">
      <c r="B300" s="3"/>
      <c r="C300" s="3"/>
    </row>
    <row r="301" spans="2:3" x14ac:dyDescent="0.25">
      <c r="B301" s="3"/>
      <c r="C301" s="3"/>
    </row>
    <row r="302" spans="2:3" x14ac:dyDescent="0.25">
      <c r="B302" s="3"/>
      <c r="C302" s="3"/>
    </row>
    <row r="303" spans="2:3" x14ac:dyDescent="0.25">
      <c r="B303" s="3"/>
      <c r="C303" s="3"/>
    </row>
    <row r="304" spans="2:3" x14ac:dyDescent="0.25">
      <c r="B304" s="3"/>
      <c r="C304" s="3"/>
    </row>
    <row r="305" spans="2:3" x14ac:dyDescent="0.25">
      <c r="B305" s="3"/>
      <c r="C305" s="3"/>
    </row>
    <row r="306" spans="2:3" x14ac:dyDescent="0.25">
      <c r="B306" s="3"/>
      <c r="C306" s="3"/>
    </row>
    <row r="307" spans="2:3" x14ac:dyDescent="0.25">
      <c r="B307" s="3"/>
      <c r="C307" s="3"/>
    </row>
    <row r="308" spans="2:3" x14ac:dyDescent="0.25">
      <c r="B308" s="3"/>
      <c r="C308" s="3"/>
    </row>
    <row r="309" spans="2:3" x14ac:dyDescent="0.25">
      <c r="B309" s="3"/>
      <c r="C309" s="3"/>
    </row>
    <row r="310" spans="2:3" x14ac:dyDescent="0.25">
      <c r="B310" s="3"/>
      <c r="C310" s="3"/>
    </row>
    <row r="311" spans="2:3" x14ac:dyDescent="0.25">
      <c r="B311" s="3"/>
      <c r="C311" s="3"/>
    </row>
    <row r="312" spans="2:3" x14ac:dyDescent="0.25">
      <c r="B312" s="3"/>
      <c r="C312" s="3"/>
    </row>
    <row r="313" spans="2:3" x14ac:dyDescent="0.25">
      <c r="B313" s="3"/>
      <c r="C313" s="3"/>
    </row>
    <row r="314" spans="2:3" x14ac:dyDescent="0.25">
      <c r="B314" s="3"/>
      <c r="C314" s="3"/>
    </row>
    <row r="315" spans="2:3" x14ac:dyDescent="0.25">
      <c r="B315" s="3"/>
      <c r="C315" s="3"/>
    </row>
    <row r="316" spans="2:3" x14ac:dyDescent="0.25">
      <c r="B316" s="3"/>
      <c r="C316" s="3"/>
    </row>
    <row r="317" spans="2:3" x14ac:dyDescent="0.25">
      <c r="B317" s="3"/>
      <c r="C317" s="3"/>
    </row>
    <row r="318" spans="2:3" x14ac:dyDescent="0.25">
      <c r="B318" s="3"/>
      <c r="C318" s="3"/>
    </row>
    <row r="319" spans="2:3" x14ac:dyDescent="0.25">
      <c r="B319" s="3"/>
      <c r="C319" s="3"/>
    </row>
    <row r="320" spans="2:3" x14ac:dyDescent="0.25">
      <c r="B320" s="3"/>
      <c r="C320" s="3"/>
    </row>
    <row r="321" spans="2:3" x14ac:dyDescent="0.25">
      <c r="B321" s="3"/>
      <c r="C321" s="3"/>
    </row>
    <row r="322" spans="2:3" x14ac:dyDescent="0.25">
      <c r="B322" s="3"/>
      <c r="C322" s="3"/>
    </row>
    <row r="323" spans="2:3" x14ac:dyDescent="0.25">
      <c r="B323" s="3"/>
      <c r="C323" s="3"/>
    </row>
    <row r="324" spans="2:3" x14ac:dyDescent="0.25">
      <c r="B324" s="3"/>
      <c r="C324" s="3"/>
    </row>
    <row r="325" spans="2:3" x14ac:dyDescent="0.25">
      <c r="B325" s="3"/>
      <c r="C325" s="3"/>
    </row>
    <row r="326" spans="2:3" x14ac:dyDescent="0.25">
      <c r="B326" s="3"/>
      <c r="C326" s="3"/>
    </row>
    <row r="327" spans="2:3" x14ac:dyDescent="0.25">
      <c r="B327" s="3"/>
      <c r="C327" s="3"/>
    </row>
    <row r="328" spans="2:3" x14ac:dyDescent="0.25">
      <c r="B328" s="3"/>
      <c r="C328" s="3"/>
    </row>
    <row r="329" spans="2:3" x14ac:dyDescent="0.25">
      <c r="B329" s="3"/>
      <c r="C329" s="3"/>
    </row>
    <row r="330" spans="2:3" x14ac:dyDescent="0.25">
      <c r="B330" s="3"/>
      <c r="C330" s="3"/>
    </row>
    <row r="331" spans="2:3" x14ac:dyDescent="0.25">
      <c r="B331" s="3"/>
      <c r="C331" s="3"/>
    </row>
    <row r="332" spans="2:3" x14ac:dyDescent="0.25">
      <c r="B332" s="3"/>
      <c r="C332" s="3"/>
    </row>
    <row r="333" spans="2:3" x14ac:dyDescent="0.25">
      <c r="B333" s="3"/>
      <c r="C333" s="3"/>
    </row>
    <row r="334" spans="2:3" x14ac:dyDescent="0.25">
      <c r="B334" s="3"/>
      <c r="C334" s="3"/>
    </row>
    <row r="335" spans="2:3" x14ac:dyDescent="0.25">
      <c r="B335" s="3"/>
      <c r="C335" s="3"/>
    </row>
    <row r="336" spans="2:3" x14ac:dyDescent="0.25">
      <c r="B336" s="3"/>
      <c r="C336" s="3"/>
    </row>
    <row r="337" spans="2:3" x14ac:dyDescent="0.25">
      <c r="B337" s="3"/>
      <c r="C337" s="3"/>
    </row>
    <row r="338" spans="2:3" x14ac:dyDescent="0.25">
      <c r="B338" s="3"/>
      <c r="C338" s="3"/>
    </row>
    <row r="339" spans="2:3" x14ac:dyDescent="0.25">
      <c r="B339" s="3"/>
      <c r="C339" s="3"/>
    </row>
    <row r="340" spans="2:3" x14ac:dyDescent="0.25">
      <c r="B340" s="3"/>
      <c r="C340" s="3"/>
    </row>
    <row r="341" spans="2:3" x14ac:dyDescent="0.25">
      <c r="B341" s="3"/>
      <c r="C341" s="3"/>
    </row>
    <row r="342" spans="2:3" x14ac:dyDescent="0.25">
      <c r="B342" s="3"/>
      <c r="C342" s="3"/>
    </row>
    <row r="343" spans="2:3" x14ac:dyDescent="0.25">
      <c r="B343" s="3"/>
      <c r="C343" s="3"/>
    </row>
    <row r="344" spans="2:3" x14ac:dyDescent="0.25">
      <c r="B344" s="3"/>
      <c r="C344" s="3"/>
    </row>
    <row r="345" spans="2:3" x14ac:dyDescent="0.25">
      <c r="B345" s="3"/>
      <c r="C345" s="3"/>
    </row>
    <row r="346" spans="2:3" x14ac:dyDescent="0.25">
      <c r="B346" s="3"/>
      <c r="C346" s="3"/>
    </row>
    <row r="347" spans="2:3" x14ac:dyDescent="0.25">
      <c r="B347" s="3"/>
      <c r="C347" s="3"/>
    </row>
    <row r="348" spans="2:3" x14ac:dyDescent="0.25">
      <c r="B348" s="3"/>
      <c r="C348" s="3"/>
    </row>
    <row r="349" spans="2:3" x14ac:dyDescent="0.25">
      <c r="B349" s="3"/>
      <c r="C349" s="3"/>
    </row>
    <row r="350" spans="2:3" x14ac:dyDescent="0.25">
      <c r="B350" s="3"/>
      <c r="C350" s="3"/>
    </row>
    <row r="351" spans="2:3" x14ac:dyDescent="0.25">
      <c r="B351" s="3"/>
      <c r="C351" s="3"/>
    </row>
    <row r="352" spans="2:3" x14ac:dyDescent="0.25">
      <c r="B352" s="3"/>
      <c r="C352" s="3"/>
    </row>
    <row r="353" spans="2:3" x14ac:dyDescent="0.25">
      <c r="B353" s="3"/>
      <c r="C353" s="3"/>
    </row>
    <row r="354" spans="2:3" x14ac:dyDescent="0.25">
      <c r="B354" s="3"/>
      <c r="C354" s="3"/>
    </row>
    <row r="355" spans="2:3" x14ac:dyDescent="0.25">
      <c r="B355" s="3"/>
      <c r="C355" s="3"/>
    </row>
    <row r="356" spans="2:3" x14ac:dyDescent="0.25">
      <c r="B356" s="3"/>
      <c r="C356" s="3"/>
    </row>
    <row r="357" spans="2:3" x14ac:dyDescent="0.25">
      <c r="B357" s="3"/>
      <c r="C357" s="3"/>
    </row>
    <row r="358" spans="2:3" x14ac:dyDescent="0.25">
      <c r="B358" s="3"/>
      <c r="C358" s="3"/>
    </row>
    <row r="359" spans="2:3" x14ac:dyDescent="0.25">
      <c r="B359" s="3"/>
      <c r="C359" s="3"/>
    </row>
    <row r="360" spans="2:3" x14ac:dyDescent="0.25">
      <c r="B360" s="3"/>
      <c r="C360" s="3"/>
    </row>
    <row r="361" spans="2:3" x14ac:dyDescent="0.25">
      <c r="B361" s="3"/>
      <c r="C361" s="3"/>
    </row>
    <row r="362" spans="2:3" x14ac:dyDescent="0.25">
      <c r="B362" s="3"/>
      <c r="C362" s="3"/>
    </row>
    <row r="363" spans="2:3" x14ac:dyDescent="0.25">
      <c r="B363" s="3"/>
      <c r="C363" s="3"/>
    </row>
    <row r="364" spans="2:3" x14ac:dyDescent="0.25">
      <c r="B364" s="3"/>
      <c r="C364" s="3"/>
    </row>
    <row r="365" spans="2:3" x14ac:dyDescent="0.25">
      <c r="B365" s="3"/>
      <c r="C365" s="3"/>
    </row>
    <row r="366" spans="2:3" x14ac:dyDescent="0.25">
      <c r="B366" s="3"/>
      <c r="C366" s="3"/>
    </row>
    <row r="367" spans="2:3" x14ac:dyDescent="0.25">
      <c r="B367" s="3"/>
      <c r="C367" s="3"/>
    </row>
    <row r="368" spans="2:3" x14ac:dyDescent="0.25">
      <c r="B368" s="3"/>
      <c r="C368" s="3"/>
    </row>
    <row r="369" spans="2:3" x14ac:dyDescent="0.25">
      <c r="B369" s="3"/>
      <c r="C369" s="3"/>
    </row>
    <row r="370" spans="2:3" x14ac:dyDescent="0.25">
      <c r="B370" s="3"/>
      <c r="C370" s="3"/>
    </row>
    <row r="371" spans="2:3" x14ac:dyDescent="0.25">
      <c r="B371" s="3"/>
      <c r="C371" s="3"/>
    </row>
    <row r="372" spans="2:3" x14ac:dyDescent="0.25">
      <c r="B372" s="3"/>
      <c r="C372" s="3"/>
    </row>
    <row r="373" spans="2:3" x14ac:dyDescent="0.25">
      <c r="B373" s="3"/>
      <c r="C373" s="3"/>
    </row>
    <row r="374" spans="2:3" x14ac:dyDescent="0.25">
      <c r="B374" s="3"/>
      <c r="C374" s="3"/>
    </row>
    <row r="375" spans="2:3" x14ac:dyDescent="0.25">
      <c r="B375" s="3"/>
      <c r="C375" s="3"/>
    </row>
    <row r="376" spans="2:3" x14ac:dyDescent="0.25">
      <c r="B376" s="3"/>
      <c r="C376" s="3"/>
    </row>
    <row r="377" spans="2:3" x14ac:dyDescent="0.25">
      <c r="B377" s="3"/>
      <c r="C377" s="3"/>
    </row>
    <row r="378" spans="2:3" x14ac:dyDescent="0.25">
      <c r="B378" s="3"/>
      <c r="C378" s="3"/>
    </row>
    <row r="379" spans="2:3" x14ac:dyDescent="0.25">
      <c r="B379" s="3"/>
      <c r="C379" s="3"/>
    </row>
    <row r="380" spans="2:3" x14ac:dyDescent="0.25">
      <c r="B380" s="3"/>
      <c r="C380" s="3"/>
    </row>
    <row r="381" spans="2:3" x14ac:dyDescent="0.25">
      <c r="B381" s="3"/>
      <c r="C381" s="3"/>
    </row>
    <row r="382" spans="2:3" x14ac:dyDescent="0.25">
      <c r="B382" s="3"/>
      <c r="C382" s="3"/>
    </row>
    <row r="383" spans="2:3" x14ac:dyDescent="0.25">
      <c r="B383" s="3"/>
      <c r="C383" s="3"/>
    </row>
    <row r="384" spans="2:3" x14ac:dyDescent="0.25">
      <c r="B384" s="3"/>
      <c r="C384" s="3"/>
    </row>
    <row r="385" spans="2:3" x14ac:dyDescent="0.25">
      <c r="B385" s="3"/>
      <c r="C385" s="3"/>
    </row>
    <row r="386" spans="2:3" x14ac:dyDescent="0.25">
      <c r="B386" s="3"/>
      <c r="C386" s="3"/>
    </row>
    <row r="387" spans="2:3" x14ac:dyDescent="0.25">
      <c r="B387" s="3"/>
      <c r="C387" s="3"/>
    </row>
    <row r="388" spans="2:3" x14ac:dyDescent="0.25">
      <c r="B388" s="3"/>
      <c r="C388" s="3"/>
    </row>
    <row r="389" spans="2:3" x14ac:dyDescent="0.25">
      <c r="B389" s="3"/>
      <c r="C389" s="3"/>
    </row>
    <row r="390" spans="2:3" x14ac:dyDescent="0.25">
      <c r="B390" s="3"/>
      <c r="C390" s="3"/>
    </row>
    <row r="391" spans="2:3" x14ac:dyDescent="0.25">
      <c r="B391" s="3"/>
      <c r="C391" s="3"/>
    </row>
    <row r="392" spans="2:3" x14ac:dyDescent="0.25">
      <c r="B392" s="3"/>
      <c r="C392" s="3"/>
    </row>
    <row r="393" spans="2:3" x14ac:dyDescent="0.25">
      <c r="B393" s="3"/>
      <c r="C393" s="3"/>
    </row>
    <row r="394" spans="2:3" x14ac:dyDescent="0.25">
      <c r="B394" s="3"/>
      <c r="C394" s="3"/>
    </row>
    <row r="395" spans="2:3" x14ac:dyDescent="0.25">
      <c r="B395" s="3"/>
      <c r="C395" s="3"/>
    </row>
    <row r="396" spans="2:3" x14ac:dyDescent="0.25">
      <c r="B396" s="3"/>
      <c r="C396" s="3"/>
    </row>
    <row r="397" spans="2:3" x14ac:dyDescent="0.25">
      <c r="B397" s="3"/>
      <c r="C397" s="3"/>
    </row>
    <row r="398" spans="2:3" x14ac:dyDescent="0.25">
      <c r="B398" s="3"/>
      <c r="C398" s="3"/>
    </row>
    <row r="399" spans="2:3" x14ac:dyDescent="0.25">
      <c r="B399" s="3"/>
      <c r="C399" s="3"/>
    </row>
    <row r="400" spans="2:3" x14ac:dyDescent="0.25">
      <c r="B400" s="3"/>
      <c r="C400" s="3"/>
    </row>
    <row r="401" spans="2:3" x14ac:dyDescent="0.25">
      <c r="B401" s="3"/>
      <c r="C401" s="3"/>
    </row>
    <row r="402" spans="2:3" x14ac:dyDescent="0.25">
      <c r="B402" s="3"/>
      <c r="C402" s="3"/>
    </row>
    <row r="403" spans="2:3" x14ac:dyDescent="0.25">
      <c r="B403" s="3"/>
      <c r="C403" s="3"/>
    </row>
    <row r="404" spans="2:3" x14ac:dyDescent="0.25">
      <c r="B404" s="3"/>
      <c r="C404" s="3"/>
    </row>
    <row r="405" spans="2:3" x14ac:dyDescent="0.25">
      <c r="B405" s="3"/>
      <c r="C405" s="3"/>
    </row>
    <row r="406" spans="2:3" x14ac:dyDescent="0.25">
      <c r="B406" s="3"/>
      <c r="C406" s="3"/>
    </row>
    <row r="407" spans="2:3" x14ac:dyDescent="0.25">
      <c r="B407" s="3"/>
      <c r="C407" s="3"/>
    </row>
    <row r="408" spans="2:3" x14ac:dyDescent="0.25">
      <c r="B408" s="3"/>
      <c r="C408" s="3"/>
    </row>
    <row r="409" spans="2:3" x14ac:dyDescent="0.25">
      <c r="B409" s="3"/>
      <c r="C409" s="3"/>
    </row>
    <row r="410" spans="2:3" x14ac:dyDescent="0.25">
      <c r="B410" s="3"/>
      <c r="C410" s="3"/>
    </row>
    <row r="411" spans="2:3" x14ac:dyDescent="0.25">
      <c r="B411" s="3"/>
      <c r="C411" s="3"/>
    </row>
    <row r="412" spans="2:3" x14ac:dyDescent="0.25">
      <c r="B412" s="3"/>
      <c r="C412" s="3"/>
    </row>
    <row r="413" spans="2:3" x14ac:dyDescent="0.25">
      <c r="B413" s="3"/>
      <c r="C413" s="3"/>
    </row>
    <row r="414" spans="2:3" x14ac:dyDescent="0.25">
      <c r="B414" s="3"/>
      <c r="C414" s="3"/>
    </row>
    <row r="415" spans="2:3" x14ac:dyDescent="0.25">
      <c r="B415" s="3"/>
      <c r="C415" s="3"/>
    </row>
    <row r="416" spans="2:3" x14ac:dyDescent="0.25">
      <c r="B416" s="3"/>
      <c r="C416" s="3"/>
    </row>
    <row r="417" spans="2:3" x14ac:dyDescent="0.25">
      <c r="B417" s="3"/>
      <c r="C417" s="3"/>
    </row>
    <row r="418" spans="2:3" x14ac:dyDescent="0.25">
      <c r="B418" s="3"/>
      <c r="C418" s="3"/>
    </row>
    <row r="419" spans="2:3" x14ac:dyDescent="0.25">
      <c r="B419" s="3"/>
      <c r="C419" s="3"/>
    </row>
    <row r="420" spans="2:3" x14ac:dyDescent="0.25">
      <c r="B420" s="3"/>
      <c r="C420" s="3"/>
    </row>
    <row r="421" spans="2:3" x14ac:dyDescent="0.25">
      <c r="B421" s="3"/>
      <c r="C421" s="3"/>
    </row>
    <row r="422" spans="2:3" x14ac:dyDescent="0.25">
      <c r="B422" s="3"/>
      <c r="C422" s="3"/>
    </row>
    <row r="423" spans="2:3" x14ac:dyDescent="0.25">
      <c r="B423" s="3"/>
      <c r="C423" s="3"/>
    </row>
    <row r="424" spans="2:3" x14ac:dyDescent="0.25">
      <c r="B424" s="3"/>
      <c r="C424" s="3"/>
    </row>
    <row r="425" spans="2:3" x14ac:dyDescent="0.25">
      <c r="B425" s="3"/>
      <c r="C425" s="3"/>
    </row>
    <row r="426" spans="2:3" x14ac:dyDescent="0.25">
      <c r="B426" s="3"/>
      <c r="C426" s="3"/>
    </row>
    <row r="427" spans="2:3" x14ac:dyDescent="0.25">
      <c r="B427" s="3"/>
      <c r="C427" s="3"/>
    </row>
    <row r="428" spans="2:3" x14ac:dyDescent="0.25">
      <c r="B428" s="3"/>
      <c r="C428" s="3"/>
    </row>
    <row r="429" spans="2:3" x14ac:dyDescent="0.25">
      <c r="B429" s="3"/>
      <c r="C429" s="3"/>
    </row>
    <row r="430" spans="2:3" x14ac:dyDescent="0.25">
      <c r="B430" s="3"/>
      <c r="C430" s="3"/>
    </row>
    <row r="431" spans="2:3" x14ac:dyDescent="0.25">
      <c r="B431" s="3"/>
      <c r="C431" s="3"/>
    </row>
    <row r="432" spans="2:3" x14ac:dyDescent="0.25">
      <c r="B432" s="3"/>
      <c r="C432" s="3"/>
    </row>
    <row r="433" spans="2:3" x14ac:dyDescent="0.25">
      <c r="B433" s="3"/>
      <c r="C433" s="3"/>
    </row>
    <row r="434" spans="2:3" x14ac:dyDescent="0.25">
      <c r="B434" s="3"/>
      <c r="C434" s="3"/>
    </row>
    <row r="435" spans="2:3" x14ac:dyDescent="0.25">
      <c r="B435" s="3"/>
      <c r="C435" s="3"/>
    </row>
    <row r="436" spans="2:3" x14ac:dyDescent="0.25">
      <c r="B436" s="3"/>
      <c r="C436" s="3"/>
    </row>
    <row r="437" spans="2:3" x14ac:dyDescent="0.25">
      <c r="B437" s="3"/>
      <c r="C437" s="3"/>
    </row>
    <row r="438" spans="2:3" x14ac:dyDescent="0.25">
      <c r="B438" s="3"/>
      <c r="C438" s="3"/>
    </row>
    <row r="439" spans="2:3" x14ac:dyDescent="0.25">
      <c r="B439" s="3"/>
      <c r="C439" s="3"/>
    </row>
    <row r="440" spans="2:3" x14ac:dyDescent="0.25">
      <c r="B440" s="3"/>
      <c r="C440" s="3"/>
    </row>
    <row r="441" spans="2:3" x14ac:dyDescent="0.25">
      <c r="B441" s="3"/>
      <c r="C441" s="3"/>
    </row>
    <row r="442" spans="2:3" x14ac:dyDescent="0.25">
      <c r="B442" s="3"/>
      <c r="C442" s="3"/>
    </row>
    <row r="443" spans="2:3" x14ac:dyDescent="0.25">
      <c r="B443" s="3"/>
      <c r="C443" s="3"/>
    </row>
    <row r="444" spans="2:3" x14ac:dyDescent="0.25">
      <c r="B444" s="3"/>
      <c r="C444" s="3"/>
    </row>
    <row r="445" spans="2:3" x14ac:dyDescent="0.25">
      <c r="B445" s="3"/>
      <c r="C445" s="3"/>
    </row>
    <row r="446" spans="2:3" x14ac:dyDescent="0.25">
      <c r="B446" s="3"/>
      <c r="C446" s="3"/>
    </row>
    <row r="447" spans="2:3" x14ac:dyDescent="0.25">
      <c r="B447" s="3"/>
      <c r="C447" s="3"/>
    </row>
    <row r="448" spans="2:3" x14ac:dyDescent="0.25">
      <c r="B448" s="3"/>
      <c r="C448" s="3"/>
    </row>
    <row r="449" spans="2:3" x14ac:dyDescent="0.25">
      <c r="B449" s="3"/>
      <c r="C449" s="3"/>
    </row>
    <row r="450" spans="2:3" x14ac:dyDescent="0.25">
      <c r="B450" s="3"/>
      <c r="C450" s="3"/>
    </row>
    <row r="451" spans="2:3" x14ac:dyDescent="0.25">
      <c r="B451" s="3"/>
      <c r="C451" s="3"/>
    </row>
    <row r="452" spans="2:3" x14ac:dyDescent="0.25">
      <c r="B452" s="3"/>
      <c r="C452" s="3"/>
    </row>
    <row r="453" spans="2:3" x14ac:dyDescent="0.25">
      <c r="B453" s="3"/>
      <c r="C453" s="3"/>
    </row>
    <row r="454" spans="2:3" x14ac:dyDescent="0.25">
      <c r="B454" s="3"/>
      <c r="C454" s="3"/>
    </row>
    <row r="455" spans="2:3" x14ac:dyDescent="0.25">
      <c r="B455" s="3"/>
      <c r="C455" s="3"/>
    </row>
    <row r="456" spans="2:3" x14ac:dyDescent="0.25">
      <c r="B456" s="3"/>
      <c r="C456" s="3"/>
    </row>
    <row r="457" spans="2:3" x14ac:dyDescent="0.25">
      <c r="B457" s="3"/>
      <c r="C457" s="3"/>
    </row>
    <row r="458" spans="2:3" x14ac:dyDescent="0.25">
      <c r="B458" s="3"/>
      <c r="C458" s="3"/>
    </row>
    <row r="459" spans="2:3" x14ac:dyDescent="0.25">
      <c r="B459" s="3"/>
      <c r="C459" s="3"/>
    </row>
    <row r="460" spans="2:3" x14ac:dyDescent="0.25">
      <c r="B460" s="3"/>
      <c r="C460" s="3"/>
    </row>
    <row r="461" spans="2:3" x14ac:dyDescent="0.25">
      <c r="B461" s="3"/>
      <c r="C461" s="3"/>
    </row>
    <row r="462" spans="2:3" x14ac:dyDescent="0.25">
      <c r="B462" s="3"/>
      <c r="C462" s="3"/>
    </row>
    <row r="463" spans="2:3" x14ac:dyDescent="0.25">
      <c r="B463" s="3"/>
      <c r="C463" s="3"/>
    </row>
    <row r="464" spans="2:3" x14ac:dyDescent="0.25">
      <c r="B464" s="3"/>
      <c r="C464" s="3"/>
    </row>
    <row r="465" spans="2:3" x14ac:dyDescent="0.25">
      <c r="B465" s="3"/>
      <c r="C465" s="3"/>
    </row>
    <row r="466" spans="2:3" x14ac:dyDescent="0.25">
      <c r="B466" s="3"/>
      <c r="C466" s="3"/>
    </row>
    <row r="467" spans="2:3" x14ac:dyDescent="0.25">
      <c r="B467" s="3"/>
      <c r="C467" s="3"/>
    </row>
    <row r="468" spans="2:3" x14ac:dyDescent="0.25">
      <c r="B468" s="3"/>
      <c r="C468" s="3"/>
    </row>
    <row r="469" spans="2:3" x14ac:dyDescent="0.25">
      <c r="B469" s="3"/>
      <c r="C469" s="3"/>
    </row>
    <row r="470" spans="2:3" x14ac:dyDescent="0.25">
      <c r="B470" s="3"/>
      <c r="C470" s="3"/>
    </row>
    <row r="471" spans="2:3" x14ac:dyDescent="0.25">
      <c r="B471" s="3"/>
      <c r="C471" s="3"/>
    </row>
    <row r="472" spans="2:3" x14ac:dyDescent="0.25">
      <c r="B472" s="3"/>
      <c r="C472" s="3"/>
    </row>
    <row r="473" spans="2:3" x14ac:dyDescent="0.25">
      <c r="B473" s="3"/>
      <c r="C473" s="3"/>
    </row>
    <row r="474" spans="2:3" x14ac:dyDescent="0.25">
      <c r="B474" s="3"/>
      <c r="C474" s="3"/>
    </row>
    <row r="475" spans="2:3" x14ac:dyDescent="0.25">
      <c r="B475" s="3"/>
      <c r="C475" s="3"/>
    </row>
    <row r="476" spans="2:3" x14ac:dyDescent="0.25">
      <c r="B476" s="3"/>
      <c r="C476" s="3"/>
    </row>
    <row r="477" spans="2:3" x14ac:dyDescent="0.25">
      <c r="B477" s="3"/>
      <c r="C477" s="3"/>
    </row>
    <row r="478" spans="2:3" x14ac:dyDescent="0.25">
      <c r="B478" s="3"/>
      <c r="C478" s="3"/>
    </row>
    <row r="479" spans="2:3" x14ac:dyDescent="0.25">
      <c r="B479" s="3"/>
      <c r="C479" s="3"/>
    </row>
    <row r="480" spans="2:3" x14ac:dyDescent="0.25">
      <c r="B480" s="3"/>
      <c r="C480" s="3"/>
    </row>
    <row r="481" spans="2:3" x14ac:dyDescent="0.25">
      <c r="B481" s="3"/>
      <c r="C481" s="3"/>
    </row>
    <row r="482" spans="2:3" x14ac:dyDescent="0.25">
      <c r="B482" s="3"/>
      <c r="C482" s="3"/>
    </row>
    <row r="483" spans="2:3" x14ac:dyDescent="0.25">
      <c r="B483" s="3"/>
      <c r="C483" s="3"/>
    </row>
    <row r="484" spans="2:3" x14ac:dyDescent="0.25">
      <c r="B484" s="3"/>
      <c r="C484" s="3"/>
    </row>
    <row r="485" spans="2:3" x14ac:dyDescent="0.25">
      <c r="B485" s="3"/>
      <c r="C485" s="3"/>
    </row>
    <row r="486" spans="2:3" x14ac:dyDescent="0.25">
      <c r="B486" s="3"/>
      <c r="C486" s="3"/>
    </row>
    <row r="487" spans="2:3" x14ac:dyDescent="0.25">
      <c r="B487" s="3"/>
      <c r="C487" s="3"/>
    </row>
    <row r="488" spans="2:3" x14ac:dyDescent="0.25">
      <c r="B488" s="3"/>
      <c r="C488" s="3"/>
    </row>
    <row r="489" spans="2:3" x14ac:dyDescent="0.25">
      <c r="B489" s="3"/>
      <c r="C489" s="3"/>
    </row>
    <row r="490" spans="2:3" x14ac:dyDescent="0.25">
      <c r="B490" s="3"/>
      <c r="C490" s="3"/>
    </row>
    <row r="491" spans="2:3" x14ac:dyDescent="0.25">
      <c r="B491" s="3"/>
      <c r="C491" s="3"/>
    </row>
    <row r="492" spans="2:3" x14ac:dyDescent="0.25">
      <c r="B492" s="3"/>
      <c r="C492" s="3"/>
    </row>
    <row r="493" spans="2:3" x14ac:dyDescent="0.25">
      <c r="B493" s="3"/>
      <c r="C493" s="3"/>
    </row>
    <row r="494" spans="2:3" x14ac:dyDescent="0.25">
      <c r="B494" s="3"/>
      <c r="C494" s="3"/>
    </row>
    <row r="495" spans="2:3" x14ac:dyDescent="0.25">
      <c r="B495" s="3"/>
      <c r="C495" s="3"/>
    </row>
    <row r="496" spans="2:3" x14ac:dyDescent="0.25">
      <c r="B496" s="3"/>
      <c r="C496" s="3"/>
    </row>
    <row r="497" spans="2:3" x14ac:dyDescent="0.25">
      <c r="B497" s="3"/>
      <c r="C497" s="3"/>
    </row>
    <row r="498" spans="2:3" x14ac:dyDescent="0.25">
      <c r="B498" s="3"/>
      <c r="C498" s="3"/>
    </row>
    <row r="499" spans="2:3" x14ac:dyDescent="0.25">
      <c r="B499" s="3"/>
      <c r="C499" s="3"/>
    </row>
    <row r="500" spans="2:3" x14ac:dyDescent="0.25">
      <c r="B500" s="3"/>
      <c r="C500" s="3"/>
    </row>
    <row r="501" spans="2:3" x14ac:dyDescent="0.25">
      <c r="B501" s="3"/>
      <c r="C501" s="3"/>
    </row>
    <row r="502" spans="2:3" x14ac:dyDescent="0.25">
      <c r="B502" s="3"/>
      <c r="C502" s="3"/>
    </row>
    <row r="503" spans="2:3" x14ac:dyDescent="0.25">
      <c r="B503" s="3"/>
      <c r="C503" s="3"/>
    </row>
    <row r="504" spans="2:3" x14ac:dyDescent="0.25">
      <c r="B504" s="3"/>
      <c r="C504" s="3"/>
    </row>
    <row r="505" spans="2:3" x14ac:dyDescent="0.25">
      <c r="B505" s="3"/>
      <c r="C505" s="3"/>
    </row>
    <row r="506" spans="2:3" x14ac:dyDescent="0.25">
      <c r="B506" s="3"/>
      <c r="C506" s="3"/>
    </row>
    <row r="507" spans="2:3" x14ac:dyDescent="0.25">
      <c r="B507" s="3"/>
      <c r="C507" s="3"/>
    </row>
    <row r="508" spans="2:3" x14ac:dyDescent="0.25">
      <c r="B508" s="3"/>
      <c r="C508" s="3"/>
    </row>
    <row r="509" spans="2:3" x14ac:dyDescent="0.25">
      <c r="B509" s="3"/>
      <c r="C509" s="3"/>
    </row>
    <row r="510" spans="2:3" x14ac:dyDescent="0.25">
      <c r="B510" s="3"/>
      <c r="C510" s="3"/>
    </row>
    <row r="511" spans="2:3" x14ac:dyDescent="0.25">
      <c r="B511" s="3"/>
      <c r="C511" s="3"/>
    </row>
    <row r="512" spans="2:3" x14ac:dyDescent="0.25">
      <c r="B512" s="3"/>
      <c r="C512" s="3"/>
    </row>
    <row r="513" spans="2:3" x14ac:dyDescent="0.25">
      <c r="B513" s="3"/>
      <c r="C513" s="3"/>
    </row>
    <row r="514" spans="2:3" x14ac:dyDescent="0.25">
      <c r="B514" s="3"/>
      <c r="C514" s="3"/>
    </row>
    <row r="515" spans="2:3" x14ac:dyDescent="0.25">
      <c r="B515" s="3"/>
      <c r="C515" s="3"/>
    </row>
    <row r="516" spans="2:3" x14ac:dyDescent="0.25">
      <c r="B516" s="3"/>
      <c r="C516" s="3"/>
    </row>
    <row r="517" spans="2:3" x14ac:dyDescent="0.25">
      <c r="B517" s="3"/>
      <c r="C517" s="3"/>
    </row>
    <row r="518" spans="2:3" x14ac:dyDescent="0.25">
      <c r="B518" s="3"/>
      <c r="C518" s="3"/>
    </row>
    <row r="519" spans="2:3" x14ac:dyDescent="0.25">
      <c r="B519" s="3"/>
      <c r="C519" s="3"/>
    </row>
    <row r="520" spans="2:3" x14ac:dyDescent="0.25">
      <c r="B520" s="3"/>
      <c r="C520" s="3"/>
    </row>
    <row r="521" spans="2:3" x14ac:dyDescent="0.25">
      <c r="B521" s="3"/>
      <c r="C521" s="3"/>
    </row>
    <row r="522" spans="2:3" x14ac:dyDescent="0.25">
      <c r="B522" s="3"/>
      <c r="C522" s="3"/>
    </row>
    <row r="523" spans="2:3" x14ac:dyDescent="0.25">
      <c r="B523" s="3"/>
      <c r="C523" s="3"/>
    </row>
    <row r="524" spans="2:3" x14ac:dyDescent="0.25">
      <c r="B524" s="3"/>
      <c r="C524" s="3"/>
    </row>
    <row r="525" spans="2:3" x14ac:dyDescent="0.25">
      <c r="B525" s="3"/>
      <c r="C525" s="3"/>
    </row>
    <row r="526" spans="2:3" x14ac:dyDescent="0.25">
      <c r="B526" s="3"/>
      <c r="C526" s="3"/>
    </row>
    <row r="527" spans="2:3" x14ac:dyDescent="0.25">
      <c r="B527" s="3"/>
      <c r="C527" s="3"/>
    </row>
    <row r="528" spans="2:3" x14ac:dyDescent="0.25">
      <c r="B528" s="3"/>
      <c r="C528" s="3"/>
    </row>
    <row r="529" spans="2:3" x14ac:dyDescent="0.25">
      <c r="B529" s="3"/>
      <c r="C529" s="3"/>
    </row>
    <row r="530" spans="2:3" x14ac:dyDescent="0.25">
      <c r="B530" s="3"/>
      <c r="C530" s="3"/>
    </row>
    <row r="531" spans="2:3" x14ac:dyDescent="0.25">
      <c r="B531" s="3"/>
      <c r="C531" s="3"/>
    </row>
    <row r="532" spans="2:3" x14ac:dyDescent="0.25">
      <c r="B532" s="3"/>
      <c r="C532" s="3"/>
    </row>
    <row r="533" spans="2:3" x14ac:dyDescent="0.25">
      <c r="B533" s="3"/>
      <c r="C533" s="3"/>
    </row>
    <row r="534" spans="2:3" x14ac:dyDescent="0.25">
      <c r="B534" s="3"/>
      <c r="C534" s="3"/>
    </row>
    <row r="535" spans="2:3" x14ac:dyDescent="0.25">
      <c r="B535" s="3"/>
      <c r="C535" s="3"/>
    </row>
    <row r="536" spans="2:3" x14ac:dyDescent="0.25">
      <c r="B536" s="3"/>
      <c r="C536" s="3"/>
    </row>
    <row r="537" spans="2:3" x14ac:dyDescent="0.25">
      <c r="B537" s="3"/>
      <c r="C537" s="3"/>
    </row>
    <row r="538" spans="2:3" x14ac:dyDescent="0.25">
      <c r="B538" s="3"/>
      <c r="C538" s="3"/>
    </row>
    <row r="539" spans="2:3" x14ac:dyDescent="0.25">
      <c r="B539" s="3"/>
      <c r="C539" s="3"/>
    </row>
    <row r="540" spans="2:3" x14ac:dyDescent="0.25">
      <c r="B540" s="3"/>
      <c r="C540" s="3"/>
    </row>
    <row r="541" spans="2:3" x14ac:dyDescent="0.25">
      <c r="B541" s="3"/>
      <c r="C541" s="3"/>
    </row>
    <row r="542" spans="2:3" x14ac:dyDescent="0.25">
      <c r="B542" s="3"/>
      <c r="C542" s="3"/>
    </row>
    <row r="543" spans="2:3" x14ac:dyDescent="0.25">
      <c r="B543" s="3"/>
      <c r="C543" s="3"/>
    </row>
    <row r="544" spans="2:3" x14ac:dyDescent="0.25">
      <c r="B544" s="3"/>
      <c r="C544" s="3"/>
    </row>
    <row r="545" spans="2:3" x14ac:dyDescent="0.25">
      <c r="B545" s="3"/>
      <c r="C545" s="3"/>
    </row>
    <row r="546" spans="2:3" x14ac:dyDescent="0.25">
      <c r="B546" s="3"/>
      <c r="C546" s="3"/>
    </row>
    <row r="547" spans="2:3" x14ac:dyDescent="0.25">
      <c r="B547" s="3"/>
      <c r="C547" s="3"/>
    </row>
    <row r="548" spans="2:3" x14ac:dyDescent="0.25">
      <c r="B548" s="3"/>
      <c r="C548" s="3"/>
    </row>
    <row r="549" spans="2:3" x14ac:dyDescent="0.25">
      <c r="B549" s="3"/>
      <c r="C549" s="3"/>
    </row>
    <row r="550" spans="2:3" x14ac:dyDescent="0.25">
      <c r="B550" s="3"/>
      <c r="C550" s="3"/>
    </row>
    <row r="551" spans="2:3" x14ac:dyDescent="0.25">
      <c r="B551" s="3"/>
      <c r="C551" s="3"/>
    </row>
    <row r="552" spans="2:3" x14ac:dyDescent="0.25">
      <c r="B552" s="3"/>
      <c r="C552" s="3"/>
    </row>
    <row r="553" spans="2:3" x14ac:dyDescent="0.25">
      <c r="B553" s="3"/>
      <c r="C553" s="3"/>
    </row>
    <row r="554" spans="2:3" x14ac:dyDescent="0.25">
      <c r="B554" s="3"/>
      <c r="C554" s="3"/>
    </row>
    <row r="555" spans="2:3" x14ac:dyDescent="0.25">
      <c r="B555" s="3"/>
      <c r="C555" s="3"/>
    </row>
    <row r="556" spans="2:3" x14ac:dyDescent="0.25">
      <c r="B556" s="3"/>
      <c r="C556" s="3"/>
    </row>
    <row r="557" spans="2:3" x14ac:dyDescent="0.25">
      <c r="B557" s="3"/>
      <c r="C557" s="3"/>
    </row>
    <row r="558" spans="2:3" x14ac:dyDescent="0.25">
      <c r="B558" s="3"/>
      <c r="C558" s="3"/>
    </row>
    <row r="559" spans="2:3" x14ac:dyDescent="0.25">
      <c r="B559" s="3"/>
      <c r="C559" s="3"/>
    </row>
    <row r="560" spans="2:3" x14ac:dyDescent="0.25">
      <c r="B560" s="3"/>
      <c r="C560" s="3"/>
    </row>
    <row r="561" spans="2:3" x14ac:dyDescent="0.25">
      <c r="B561" s="3"/>
      <c r="C561" s="3"/>
    </row>
    <row r="562" spans="2:3" x14ac:dyDescent="0.25">
      <c r="B562" s="3"/>
      <c r="C562" s="3"/>
    </row>
    <row r="563" spans="2:3" x14ac:dyDescent="0.25">
      <c r="B563" s="3"/>
      <c r="C563" s="3"/>
    </row>
    <row r="564" spans="2:3" x14ac:dyDescent="0.25">
      <c r="B564" s="3"/>
      <c r="C564" s="3"/>
    </row>
    <row r="565" spans="2:3" x14ac:dyDescent="0.25">
      <c r="B565" s="3"/>
      <c r="C565" s="3"/>
    </row>
    <row r="566" spans="2:3" x14ac:dyDescent="0.25">
      <c r="B566" s="3"/>
      <c r="C566" s="3"/>
    </row>
    <row r="567" spans="2:3" x14ac:dyDescent="0.25">
      <c r="B567" s="3"/>
      <c r="C567" s="3"/>
    </row>
    <row r="568" spans="2:3" x14ac:dyDescent="0.25">
      <c r="B568" s="3"/>
      <c r="C568" s="3"/>
    </row>
    <row r="569" spans="2:3" x14ac:dyDescent="0.25">
      <c r="B569" s="3"/>
      <c r="C569" s="3"/>
    </row>
    <row r="570" spans="2:3" x14ac:dyDescent="0.25">
      <c r="B570" s="3"/>
      <c r="C570" s="3"/>
    </row>
    <row r="571" spans="2:3" x14ac:dyDescent="0.25">
      <c r="B571" s="3"/>
      <c r="C571" s="3"/>
    </row>
    <row r="572" spans="2:3" x14ac:dyDescent="0.25">
      <c r="B572" s="3"/>
      <c r="C572" s="3"/>
    </row>
    <row r="573" spans="2:3" x14ac:dyDescent="0.25">
      <c r="B573" s="3"/>
      <c r="C573" s="3"/>
    </row>
    <row r="574" spans="2:3" x14ac:dyDescent="0.25">
      <c r="B574" s="3"/>
      <c r="C574" s="3"/>
    </row>
    <row r="575" spans="2:3" x14ac:dyDescent="0.25">
      <c r="B575" s="3"/>
      <c r="C575" s="3"/>
    </row>
    <row r="576" spans="2:3" x14ac:dyDescent="0.25">
      <c r="B576" s="3"/>
      <c r="C576" s="3"/>
    </row>
    <row r="577" spans="2:3" x14ac:dyDescent="0.25">
      <c r="B577" s="3"/>
      <c r="C577" s="3"/>
    </row>
    <row r="578" spans="2:3" x14ac:dyDescent="0.25">
      <c r="B578" s="3"/>
      <c r="C578" s="3"/>
    </row>
    <row r="579" spans="2:3" x14ac:dyDescent="0.25">
      <c r="B579" s="3"/>
      <c r="C579" s="3"/>
    </row>
    <row r="580" spans="2:3" x14ac:dyDescent="0.25">
      <c r="B580" s="3"/>
      <c r="C580" s="3"/>
    </row>
    <row r="581" spans="2:3" x14ac:dyDescent="0.25">
      <c r="B581" s="3"/>
      <c r="C581" s="3"/>
    </row>
    <row r="582" spans="2:3" x14ac:dyDescent="0.25">
      <c r="B582" s="3"/>
      <c r="C582" s="3"/>
    </row>
    <row r="583" spans="2:3" x14ac:dyDescent="0.25">
      <c r="B583" s="3"/>
      <c r="C583" s="3"/>
    </row>
    <row r="584" spans="2:3" x14ac:dyDescent="0.25">
      <c r="B584" s="3"/>
      <c r="C584" s="3"/>
    </row>
    <row r="585" spans="2:3" x14ac:dyDescent="0.25">
      <c r="B585" s="3"/>
      <c r="C585" s="3"/>
    </row>
    <row r="586" spans="2:3" x14ac:dyDescent="0.25">
      <c r="B586" s="3"/>
      <c r="C586" s="3"/>
    </row>
    <row r="587" spans="2:3" x14ac:dyDescent="0.25">
      <c r="B587" s="3"/>
      <c r="C587" s="3"/>
    </row>
    <row r="588" spans="2:3" x14ac:dyDescent="0.25">
      <c r="B588" s="3"/>
      <c r="C588" s="3"/>
    </row>
    <row r="589" spans="2:3" x14ac:dyDescent="0.25">
      <c r="B589" s="3"/>
      <c r="C589" s="3"/>
    </row>
    <row r="590" spans="2:3" x14ac:dyDescent="0.25">
      <c r="B590" s="3"/>
      <c r="C590" s="3"/>
    </row>
    <row r="591" spans="2:3" x14ac:dyDescent="0.25">
      <c r="B591" s="3"/>
      <c r="C591" s="3"/>
    </row>
    <row r="592" spans="2:3" x14ac:dyDescent="0.25">
      <c r="B592" s="3"/>
      <c r="C592" s="3"/>
    </row>
    <row r="593" spans="2:3" x14ac:dyDescent="0.25">
      <c r="B593" s="3"/>
      <c r="C593" s="3"/>
    </row>
    <row r="594" spans="2:3" x14ac:dyDescent="0.25">
      <c r="B594" s="3"/>
      <c r="C594" s="3"/>
    </row>
    <row r="595" spans="2:3" x14ac:dyDescent="0.25">
      <c r="B595" s="3"/>
      <c r="C595" s="3"/>
    </row>
    <row r="596" spans="2:3" x14ac:dyDescent="0.25">
      <c r="B596" s="3"/>
      <c r="C596" s="3"/>
    </row>
    <row r="597" spans="2:3" x14ac:dyDescent="0.25">
      <c r="B597" s="3"/>
      <c r="C597" s="3"/>
    </row>
    <row r="598" spans="2:3" x14ac:dyDescent="0.25">
      <c r="B598" s="3"/>
      <c r="C598" s="3"/>
    </row>
    <row r="599" spans="2:3" x14ac:dyDescent="0.25">
      <c r="B599" s="3"/>
      <c r="C599" s="3"/>
    </row>
    <row r="600" spans="2:3" x14ac:dyDescent="0.25">
      <c r="B600" s="3"/>
      <c r="C600" s="3"/>
    </row>
    <row r="601" spans="2:3" x14ac:dyDescent="0.25">
      <c r="B601" s="3"/>
      <c r="C601" s="3"/>
    </row>
    <row r="602" spans="2:3" x14ac:dyDescent="0.25">
      <c r="B602" s="3"/>
      <c r="C602" s="3"/>
    </row>
    <row r="603" spans="2:3" x14ac:dyDescent="0.25">
      <c r="B603" s="3"/>
      <c r="C603" s="3"/>
    </row>
    <row r="604" spans="2:3" x14ac:dyDescent="0.25">
      <c r="B604" s="3"/>
      <c r="C604" s="3"/>
    </row>
    <row r="605" spans="2:3" x14ac:dyDescent="0.25">
      <c r="B605" s="3"/>
      <c r="C605" s="3"/>
    </row>
    <row r="606" spans="2:3" x14ac:dyDescent="0.25">
      <c r="B606" s="3"/>
      <c r="C606" s="3"/>
    </row>
    <row r="607" spans="2:3" x14ac:dyDescent="0.25">
      <c r="B607" s="3"/>
      <c r="C607" s="3"/>
    </row>
    <row r="608" spans="2:3" x14ac:dyDescent="0.25">
      <c r="B608" s="3"/>
      <c r="C608" s="3"/>
    </row>
    <row r="609" spans="2:3" x14ac:dyDescent="0.25">
      <c r="B609" s="3"/>
      <c r="C609" s="3"/>
    </row>
    <row r="610" spans="2:3" x14ac:dyDescent="0.25">
      <c r="B610" s="3"/>
      <c r="C610" s="3"/>
    </row>
    <row r="611" spans="2:3" x14ac:dyDescent="0.25">
      <c r="B611" s="3"/>
      <c r="C611" s="3"/>
    </row>
    <row r="612" spans="2:3" x14ac:dyDescent="0.25">
      <c r="B612" s="3"/>
      <c r="C612" s="3"/>
    </row>
    <row r="613" spans="2:3" x14ac:dyDescent="0.25">
      <c r="B613" s="3"/>
      <c r="C613" s="3"/>
    </row>
    <row r="614" spans="2:3" x14ac:dyDescent="0.25">
      <c r="B614" s="3"/>
      <c r="C614" s="3"/>
    </row>
    <row r="615" spans="2:3" x14ac:dyDescent="0.25">
      <c r="B615" s="3"/>
      <c r="C615" s="3"/>
    </row>
    <row r="616" spans="2:3" x14ac:dyDescent="0.25">
      <c r="B616" s="3"/>
      <c r="C616" s="3"/>
    </row>
    <row r="617" spans="2:3" x14ac:dyDescent="0.25">
      <c r="B617" s="3"/>
      <c r="C617" s="3"/>
    </row>
    <row r="618" spans="2:3" x14ac:dyDescent="0.25">
      <c r="B618" s="3"/>
      <c r="C618" s="3"/>
    </row>
    <row r="619" spans="2:3" x14ac:dyDescent="0.25">
      <c r="B619" s="3"/>
      <c r="C619" s="3"/>
    </row>
    <row r="620" spans="2:3" x14ac:dyDescent="0.25">
      <c r="B620" s="3"/>
      <c r="C620" s="3"/>
    </row>
    <row r="621" spans="2:3" x14ac:dyDescent="0.25">
      <c r="B621" s="3"/>
      <c r="C621" s="3"/>
    </row>
    <row r="622" spans="2:3" x14ac:dyDescent="0.25">
      <c r="B622" s="3"/>
      <c r="C622" s="3"/>
    </row>
    <row r="623" spans="2:3" x14ac:dyDescent="0.25">
      <c r="B623" s="3"/>
      <c r="C623" s="3"/>
    </row>
    <row r="624" spans="2:3" x14ac:dyDescent="0.25">
      <c r="B624" s="3"/>
      <c r="C624" s="3"/>
    </row>
    <row r="625" spans="2:3" x14ac:dyDescent="0.25">
      <c r="B625" s="3"/>
      <c r="C625" s="3"/>
    </row>
    <row r="626" spans="2:3" x14ac:dyDescent="0.25">
      <c r="B626" s="3"/>
      <c r="C626" s="3"/>
    </row>
    <row r="627" spans="2:3" x14ac:dyDescent="0.25">
      <c r="B627" s="3"/>
      <c r="C627" s="3"/>
    </row>
    <row r="628" spans="2:3" x14ac:dyDescent="0.25">
      <c r="B628" s="3"/>
      <c r="C628" s="3"/>
    </row>
    <row r="629" spans="2:3" x14ac:dyDescent="0.25">
      <c r="B629" s="3"/>
      <c r="C629" s="3"/>
    </row>
    <row r="630" spans="2:3" x14ac:dyDescent="0.25">
      <c r="B630" s="3"/>
      <c r="C630" s="3"/>
    </row>
    <row r="631" spans="2:3" x14ac:dyDescent="0.25">
      <c r="B631" s="3"/>
      <c r="C631" s="3"/>
    </row>
    <row r="632" spans="2:3" x14ac:dyDescent="0.25">
      <c r="B632" s="3"/>
      <c r="C632" s="3"/>
    </row>
    <row r="633" spans="2:3" x14ac:dyDescent="0.25">
      <c r="B633" s="3"/>
      <c r="C633" s="3"/>
    </row>
    <row r="634" spans="2:3" x14ac:dyDescent="0.25">
      <c r="B634" s="3"/>
      <c r="C634" s="3"/>
    </row>
    <row r="635" spans="2:3" x14ac:dyDescent="0.25">
      <c r="B635" s="3"/>
      <c r="C635" s="3"/>
    </row>
    <row r="636" spans="2:3" x14ac:dyDescent="0.25">
      <c r="B636" s="3"/>
      <c r="C636" s="3"/>
    </row>
    <row r="637" spans="2:3" x14ac:dyDescent="0.25">
      <c r="B637" s="3"/>
      <c r="C637" s="3"/>
    </row>
    <row r="638" spans="2:3" x14ac:dyDescent="0.25">
      <c r="B638" s="3"/>
      <c r="C638" s="3"/>
    </row>
    <row r="639" spans="2:3" x14ac:dyDescent="0.25">
      <c r="B639" s="3"/>
      <c r="C639" s="3"/>
    </row>
    <row r="640" spans="2:3" x14ac:dyDescent="0.25">
      <c r="B640" s="3"/>
      <c r="C640" s="3"/>
    </row>
    <row r="641" spans="2:3" x14ac:dyDescent="0.25">
      <c r="B641" s="3"/>
      <c r="C641" s="3"/>
    </row>
    <row r="642" spans="2:3" x14ac:dyDescent="0.25">
      <c r="B642" s="3"/>
      <c r="C642" s="3"/>
    </row>
    <row r="643" spans="2:3" x14ac:dyDescent="0.25">
      <c r="B643" s="3"/>
      <c r="C643" s="3"/>
    </row>
    <row r="644" spans="2:3" x14ac:dyDescent="0.25">
      <c r="B644" s="3"/>
      <c r="C644" s="3"/>
    </row>
    <row r="645" spans="2:3" x14ac:dyDescent="0.25">
      <c r="B645" s="3"/>
      <c r="C645" s="3"/>
    </row>
    <row r="646" spans="2:3" x14ac:dyDescent="0.25">
      <c r="B646" s="3"/>
      <c r="C646" s="3"/>
    </row>
    <row r="647" spans="2:3" x14ac:dyDescent="0.25">
      <c r="B647" s="3"/>
      <c r="C647" s="3"/>
    </row>
    <row r="648" spans="2:3" x14ac:dyDescent="0.25">
      <c r="B648" s="3"/>
      <c r="C648" s="3"/>
    </row>
    <row r="649" spans="2:3" x14ac:dyDescent="0.25">
      <c r="B649" s="3"/>
      <c r="C649" s="3"/>
    </row>
    <row r="650" spans="2:3" x14ac:dyDescent="0.25">
      <c r="B650" s="3"/>
      <c r="C650" s="3"/>
    </row>
    <row r="651" spans="2:3" x14ac:dyDescent="0.25">
      <c r="B651" s="3"/>
      <c r="C651" s="3"/>
    </row>
    <row r="652" spans="2:3" x14ac:dyDescent="0.25">
      <c r="B652" s="3"/>
      <c r="C652" s="3"/>
    </row>
    <row r="653" spans="2:3" x14ac:dyDescent="0.25">
      <c r="B653" s="3"/>
      <c r="C653" s="3"/>
    </row>
    <row r="654" spans="2:3" x14ac:dyDescent="0.25">
      <c r="B654" s="3"/>
      <c r="C654" s="3"/>
    </row>
    <row r="655" spans="2:3" x14ac:dyDescent="0.25">
      <c r="B655" s="3"/>
      <c r="C655" s="3"/>
    </row>
    <row r="656" spans="2:3" x14ac:dyDescent="0.25">
      <c r="B656" s="3"/>
      <c r="C656" s="3"/>
    </row>
    <row r="657" spans="2:3" x14ac:dyDescent="0.25">
      <c r="B657" s="3"/>
      <c r="C657" s="3"/>
    </row>
    <row r="658" spans="2:3" x14ac:dyDescent="0.25">
      <c r="B658" s="3"/>
      <c r="C658" s="3"/>
    </row>
    <row r="659" spans="2:3" x14ac:dyDescent="0.25">
      <c r="B659" s="3"/>
      <c r="C659" s="3"/>
    </row>
    <row r="660" spans="2:3" x14ac:dyDescent="0.25">
      <c r="B660" s="3"/>
      <c r="C660" s="3"/>
    </row>
    <row r="661" spans="2:3" x14ac:dyDescent="0.25">
      <c r="B661" s="3"/>
      <c r="C661" s="3"/>
    </row>
    <row r="662" spans="2:3" x14ac:dyDescent="0.25">
      <c r="B662" s="3"/>
      <c r="C662" s="3"/>
    </row>
    <row r="663" spans="2:3" x14ac:dyDescent="0.25">
      <c r="B663" s="3"/>
      <c r="C663" s="3"/>
    </row>
    <row r="664" spans="2:3" x14ac:dyDescent="0.25">
      <c r="B664" s="3"/>
      <c r="C664" s="3"/>
    </row>
    <row r="665" spans="2:3" x14ac:dyDescent="0.25">
      <c r="B665" s="3"/>
      <c r="C665" s="3"/>
    </row>
    <row r="666" spans="2:3" x14ac:dyDescent="0.25">
      <c r="B666" s="3"/>
      <c r="C666" s="3"/>
    </row>
    <row r="667" spans="2:3" x14ac:dyDescent="0.25">
      <c r="B667" s="3"/>
      <c r="C667" s="3"/>
    </row>
    <row r="668" spans="2:3" x14ac:dyDescent="0.25">
      <c r="B668" s="3"/>
      <c r="C668" s="3"/>
    </row>
    <row r="669" spans="2:3" x14ac:dyDescent="0.25">
      <c r="B669" s="3"/>
      <c r="C669" s="3"/>
    </row>
    <row r="670" spans="2:3" x14ac:dyDescent="0.25">
      <c r="B670" s="3"/>
      <c r="C670" s="3"/>
    </row>
    <row r="671" spans="2:3" x14ac:dyDescent="0.25">
      <c r="B671" s="3"/>
      <c r="C671" s="3"/>
    </row>
    <row r="672" spans="2:3" x14ac:dyDescent="0.25">
      <c r="B672" s="3"/>
      <c r="C672" s="3"/>
    </row>
    <row r="673" spans="2:3" x14ac:dyDescent="0.25">
      <c r="B673" s="3"/>
      <c r="C673" s="3"/>
    </row>
    <row r="674" spans="2:3" x14ac:dyDescent="0.25">
      <c r="B674" s="3"/>
      <c r="C674" s="3"/>
    </row>
    <row r="675" spans="2:3" x14ac:dyDescent="0.25">
      <c r="B675" s="3"/>
      <c r="C675" s="3"/>
    </row>
    <row r="676" spans="2:3" x14ac:dyDescent="0.25">
      <c r="B676" s="3"/>
      <c r="C676" s="3"/>
    </row>
    <row r="677" spans="2:3" x14ac:dyDescent="0.25">
      <c r="B677" s="3"/>
      <c r="C677" s="3"/>
    </row>
    <row r="678" spans="2:3" x14ac:dyDescent="0.25">
      <c r="B678" s="3"/>
      <c r="C678" s="3"/>
    </row>
    <row r="679" spans="2:3" x14ac:dyDescent="0.25">
      <c r="B679" s="3"/>
      <c r="C679" s="3"/>
    </row>
    <row r="680" spans="2:3" x14ac:dyDescent="0.25">
      <c r="B680" s="3"/>
      <c r="C680" s="3"/>
    </row>
    <row r="681" spans="2:3" x14ac:dyDescent="0.25">
      <c r="B681" s="3"/>
      <c r="C681" s="3"/>
    </row>
    <row r="682" spans="2:3" x14ac:dyDescent="0.25">
      <c r="B682" s="3"/>
      <c r="C682" s="3"/>
    </row>
    <row r="683" spans="2:3" x14ac:dyDescent="0.25">
      <c r="B683" s="3"/>
      <c r="C683" s="3"/>
    </row>
    <row r="684" spans="2:3" x14ac:dyDescent="0.25">
      <c r="B684" s="3"/>
      <c r="C684" s="3"/>
    </row>
    <row r="685" spans="2:3" x14ac:dyDescent="0.25">
      <c r="B685" s="3"/>
      <c r="C685" s="3"/>
    </row>
    <row r="686" spans="2:3" x14ac:dyDescent="0.25">
      <c r="B686" s="3"/>
      <c r="C686" s="3"/>
    </row>
    <row r="687" spans="2:3" x14ac:dyDescent="0.25">
      <c r="B687" s="3"/>
      <c r="C687" s="3"/>
    </row>
    <row r="688" spans="2:3" x14ac:dyDescent="0.25">
      <c r="B688" s="3"/>
      <c r="C688" s="3"/>
    </row>
    <row r="689" spans="2:3" x14ac:dyDescent="0.25">
      <c r="B689" s="3"/>
      <c r="C689" s="3"/>
    </row>
    <row r="690" spans="2:3" x14ac:dyDescent="0.25">
      <c r="B690" s="3"/>
      <c r="C690" s="3"/>
    </row>
    <row r="691" spans="2:3" x14ac:dyDescent="0.25">
      <c r="B691" s="3"/>
      <c r="C691" s="3"/>
    </row>
    <row r="692" spans="2:3" x14ac:dyDescent="0.25">
      <c r="B692" s="3"/>
      <c r="C692" s="3"/>
    </row>
    <row r="693" spans="2:3" x14ac:dyDescent="0.25">
      <c r="B693" s="3"/>
      <c r="C693" s="3"/>
    </row>
    <row r="694" spans="2:3" x14ac:dyDescent="0.25">
      <c r="B694" s="3"/>
      <c r="C694" s="3"/>
    </row>
    <row r="695" spans="2:3" x14ac:dyDescent="0.25">
      <c r="B695" s="3"/>
      <c r="C695" s="3"/>
    </row>
    <row r="696" spans="2:3" x14ac:dyDescent="0.25">
      <c r="B696" s="3"/>
      <c r="C696" s="3"/>
    </row>
    <row r="697" spans="2:3" x14ac:dyDescent="0.25">
      <c r="B697" s="3"/>
      <c r="C697" s="3"/>
    </row>
    <row r="698" spans="2:3" x14ac:dyDescent="0.25">
      <c r="B698" s="3"/>
      <c r="C698" s="3"/>
    </row>
    <row r="699" spans="2:3" x14ac:dyDescent="0.25">
      <c r="B699" s="3"/>
      <c r="C699" s="3"/>
    </row>
    <row r="700" spans="2:3" x14ac:dyDescent="0.25">
      <c r="B700" s="3"/>
      <c r="C700" s="3"/>
    </row>
    <row r="701" spans="2:3" x14ac:dyDescent="0.25">
      <c r="B701" s="3"/>
      <c r="C701" s="3"/>
    </row>
    <row r="702" spans="2:3" x14ac:dyDescent="0.25">
      <c r="B702" s="3"/>
      <c r="C702" s="3"/>
    </row>
    <row r="703" spans="2:3" x14ac:dyDescent="0.25">
      <c r="B703" s="3"/>
      <c r="C703" s="3"/>
    </row>
    <row r="704" spans="2:3" x14ac:dyDescent="0.25">
      <c r="B704" s="3"/>
      <c r="C704" s="3"/>
    </row>
    <row r="705" spans="2:3" x14ac:dyDescent="0.25">
      <c r="B705" s="3"/>
      <c r="C705" s="3"/>
    </row>
    <row r="706" spans="2:3" x14ac:dyDescent="0.25">
      <c r="B706" s="3"/>
      <c r="C706" s="3"/>
    </row>
    <row r="707" spans="2:3" x14ac:dyDescent="0.25">
      <c r="B707" s="3"/>
      <c r="C707" s="3"/>
    </row>
    <row r="708" spans="2:3" x14ac:dyDescent="0.25">
      <c r="B708" s="3"/>
      <c r="C708" s="3"/>
    </row>
    <row r="709" spans="2:3" x14ac:dyDescent="0.25">
      <c r="B709" s="3"/>
      <c r="C709" s="3"/>
    </row>
    <row r="710" spans="2:3" x14ac:dyDescent="0.25">
      <c r="B710" s="3"/>
      <c r="C710" s="3"/>
    </row>
    <row r="711" spans="2:3" x14ac:dyDescent="0.25">
      <c r="B711" s="3"/>
      <c r="C711" s="3"/>
    </row>
    <row r="712" spans="2:3" x14ac:dyDescent="0.25">
      <c r="B712" s="3"/>
      <c r="C712" s="3"/>
    </row>
    <row r="713" spans="2:3" x14ac:dyDescent="0.25">
      <c r="B713" s="3"/>
      <c r="C713" s="3"/>
    </row>
    <row r="714" spans="2:3" x14ac:dyDescent="0.25">
      <c r="B714" s="3"/>
      <c r="C714" s="3"/>
    </row>
    <row r="715" spans="2:3" x14ac:dyDescent="0.25">
      <c r="B715" s="3"/>
      <c r="C715" s="3"/>
    </row>
    <row r="716" spans="2:3" x14ac:dyDescent="0.25">
      <c r="B716" s="3"/>
      <c r="C716" s="3"/>
    </row>
    <row r="717" spans="2:3" x14ac:dyDescent="0.25">
      <c r="B717" s="3"/>
      <c r="C717" s="3"/>
    </row>
    <row r="718" spans="2:3" x14ac:dyDescent="0.25">
      <c r="B718" s="3"/>
      <c r="C718" s="3"/>
    </row>
    <row r="719" spans="2:3" x14ac:dyDescent="0.25">
      <c r="B719" s="3"/>
      <c r="C719" s="3"/>
    </row>
    <row r="720" spans="2:3" x14ac:dyDescent="0.25">
      <c r="B720" s="3"/>
      <c r="C720" s="3"/>
    </row>
    <row r="721" spans="2:3" x14ac:dyDescent="0.25">
      <c r="B721" s="3"/>
      <c r="C721" s="3"/>
    </row>
    <row r="722" spans="2:3" x14ac:dyDescent="0.25">
      <c r="B722" s="3"/>
      <c r="C722" s="3"/>
    </row>
    <row r="723" spans="2:3" x14ac:dyDescent="0.25">
      <c r="B723" s="3"/>
      <c r="C723" s="3"/>
    </row>
    <row r="724" spans="2:3" x14ac:dyDescent="0.25">
      <c r="B724" s="3"/>
      <c r="C724" s="3"/>
    </row>
    <row r="725" spans="2:3" x14ac:dyDescent="0.25">
      <c r="B725" s="3"/>
      <c r="C725" s="3"/>
    </row>
    <row r="726" spans="2:3" x14ac:dyDescent="0.25">
      <c r="B726" s="3"/>
      <c r="C726" s="3"/>
    </row>
    <row r="727" spans="2:3" x14ac:dyDescent="0.25">
      <c r="B727" s="3"/>
      <c r="C727" s="3"/>
    </row>
    <row r="728" spans="2:3" x14ac:dyDescent="0.25">
      <c r="B728" s="3"/>
      <c r="C728" s="3"/>
    </row>
    <row r="729" spans="2:3" x14ac:dyDescent="0.25">
      <c r="B729" s="3"/>
      <c r="C729" s="3"/>
    </row>
    <row r="730" spans="2:3" x14ac:dyDescent="0.25">
      <c r="B730" s="3"/>
      <c r="C730" s="3"/>
    </row>
    <row r="731" spans="2:3" x14ac:dyDescent="0.25">
      <c r="B731" s="3"/>
      <c r="C731" s="3"/>
    </row>
    <row r="732" spans="2:3" x14ac:dyDescent="0.25">
      <c r="B732" s="3"/>
      <c r="C732" s="3"/>
    </row>
    <row r="733" spans="2:3" x14ac:dyDescent="0.25">
      <c r="B733" s="3"/>
      <c r="C733" s="3"/>
    </row>
    <row r="734" spans="2:3" x14ac:dyDescent="0.25">
      <c r="B734" s="3"/>
      <c r="C734" s="3"/>
    </row>
    <row r="735" spans="2:3" x14ac:dyDescent="0.25">
      <c r="B735" s="3"/>
      <c r="C735" s="3"/>
    </row>
    <row r="736" spans="2:3" x14ac:dyDescent="0.25">
      <c r="B736" s="3"/>
      <c r="C736" s="3"/>
    </row>
    <row r="737" spans="2:3" x14ac:dyDescent="0.25">
      <c r="B737" s="3"/>
      <c r="C737" s="3"/>
    </row>
    <row r="738" spans="2:3" x14ac:dyDescent="0.25">
      <c r="B738" s="3"/>
      <c r="C738" s="3"/>
    </row>
    <row r="739" spans="2:3" x14ac:dyDescent="0.25">
      <c r="B739" s="3"/>
      <c r="C739" s="3"/>
    </row>
    <row r="740" spans="2:3" x14ac:dyDescent="0.25">
      <c r="B740" s="3"/>
      <c r="C740" s="3"/>
    </row>
    <row r="741" spans="2:3" x14ac:dyDescent="0.25">
      <c r="B741" s="3"/>
      <c r="C741" s="3"/>
    </row>
    <row r="742" spans="2:3" x14ac:dyDescent="0.25">
      <c r="B742" s="3"/>
      <c r="C742" s="3"/>
    </row>
    <row r="743" spans="2:3" x14ac:dyDescent="0.25">
      <c r="B743" s="3"/>
      <c r="C743" s="3"/>
    </row>
    <row r="744" spans="2:3" x14ac:dyDescent="0.25">
      <c r="B744" s="3"/>
      <c r="C744" s="3"/>
    </row>
    <row r="745" spans="2:3" x14ac:dyDescent="0.25">
      <c r="B745" s="3"/>
      <c r="C745" s="3"/>
    </row>
    <row r="746" spans="2:3" x14ac:dyDescent="0.25">
      <c r="B746" s="3"/>
      <c r="C746" s="3"/>
    </row>
    <row r="747" spans="2:3" x14ac:dyDescent="0.25">
      <c r="B747" s="3"/>
      <c r="C747" s="3"/>
    </row>
    <row r="748" spans="2:3" x14ac:dyDescent="0.25">
      <c r="B748" s="3"/>
      <c r="C748" s="3"/>
    </row>
    <row r="749" spans="2:3" x14ac:dyDescent="0.25">
      <c r="B749" s="3"/>
      <c r="C749" s="3"/>
    </row>
    <row r="750" spans="2:3" x14ac:dyDescent="0.25">
      <c r="B750" s="3"/>
      <c r="C750" s="3"/>
    </row>
    <row r="751" spans="2:3" x14ac:dyDescent="0.25">
      <c r="B751" s="3"/>
      <c r="C751" s="3"/>
    </row>
    <row r="752" spans="2:3" x14ac:dyDescent="0.25">
      <c r="B752" s="3"/>
      <c r="C752" s="3"/>
    </row>
    <row r="753" spans="2:3" x14ac:dyDescent="0.25">
      <c r="B753" s="3"/>
      <c r="C753" s="3"/>
    </row>
    <row r="754" spans="2:3" x14ac:dyDescent="0.25">
      <c r="B754" s="3"/>
      <c r="C754" s="3"/>
    </row>
    <row r="755" spans="2:3" x14ac:dyDescent="0.25">
      <c r="B755" s="3"/>
      <c r="C755" s="3"/>
    </row>
    <row r="756" spans="2:3" x14ac:dyDescent="0.25">
      <c r="B756" s="3"/>
      <c r="C756" s="3"/>
    </row>
    <row r="757" spans="2:3" x14ac:dyDescent="0.25">
      <c r="B757" s="3"/>
      <c r="C757" s="3"/>
    </row>
    <row r="758" spans="2:3" x14ac:dyDescent="0.25">
      <c r="B758" s="3"/>
      <c r="C758" s="3"/>
    </row>
    <row r="759" spans="2:3" x14ac:dyDescent="0.25">
      <c r="B759" s="3"/>
      <c r="C759" s="3"/>
    </row>
    <row r="760" spans="2:3" x14ac:dyDescent="0.25">
      <c r="B760" s="3"/>
      <c r="C760" s="3"/>
    </row>
    <row r="761" spans="2:3" x14ac:dyDescent="0.25">
      <c r="B761" s="3"/>
      <c r="C761" s="3"/>
    </row>
    <row r="762" spans="2:3" x14ac:dyDescent="0.25">
      <c r="B762" s="3"/>
      <c r="C762" s="3"/>
    </row>
    <row r="763" spans="2:3" x14ac:dyDescent="0.25">
      <c r="B763" s="3"/>
      <c r="C763" s="3"/>
    </row>
    <row r="764" spans="2:3" x14ac:dyDescent="0.25">
      <c r="B764" s="3"/>
      <c r="C764" s="3"/>
    </row>
    <row r="765" spans="2:3" x14ac:dyDescent="0.25">
      <c r="B765" s="3"/>
      <c r="C765" s="3"/>
    </row>
    <row r="766" spans="2:3" x14ac:dyDescent="0.25">
      <c r="B766" s="3"/>
      <c r="C766" s="3"/>
    </row>
    <row r="767" spans="2:3" x14ac:dyDescent="0.25">
      <c r="B767" s="3"/>
      <c r="C767" s="3"/>
    </row>
    <row r="768" spans="2:3" x14ac:dyDescent="0.25">
      <c r="B768" s="3"/>
      <c r="C768" s="3"/>
    </row>
    <row r="769" spans="2:3" x14ac:dyDescent="0.25">
      <c r="B769" s="3"/>
      <c r="C769" s="3"/>
    </row>
    <row r="770" spans="2:3" x14ac:dyDescent="0.25">
      <c r="B770" s="3"/>
      <c r="C770" s="3"/>
    </row>
    <row r="771" spans="2:3" x14ac:dyDescent="0.25">
      <c r="B771" s="3"/>
      <c r="C771" s="3"/>
    </row>
    <row r="772" spans="2:3" x14ac:dyDescent="0.25">
      <c r="B772" s="3"/>
      <c r="C772" s="3"/>
    </row>
    <row r="773" spans="2:3" x14ac:dyDescent="0.25">
      <c r="B773" s="3"/>
      <c r="C773" s="3"/>
    </row>
    <row r="774" spans="2:3" x14ac:dyDescent="0.25">
      <c r="B774" s="3"/>
      <c r="C774" s="3"/>
    </row>
    <row r="775" spans="2:3" x14ac:dyDescent="0.25">
      <c r="B775" s="3"/>
      <c r="C775" s="3"/>
    </row>
    <row r="776" spans="2:3" x14ac:dyDescent="0.25">
      <c r="B776" s="3"/>
      <c r="C776" s="3"/>
    </row>
    <row r="777" spans="2:3" x14ac:dyDescent="0.25">
      <c r="B777" s="3"/>
      <c r="C777" s="3"/>
    </row>
    <row r="778" spans="2:3" x14ac:dyDescent="0.25">
      <c r="B778" s="3"/>
      <c r="C778" s="3"/>
    </row>
    <row r="779" spans="2:3" x14ac:dyDescent="0.25">
      <c r="B779" s="3"/>
      <c r="C779" s="3"/>
    </row>
    <row r="780" spans="2:3" x14ac:dyDescent="0.25">
      <c r="B780" s="3"/>
      <c r="C780" s="3"/>
    </row>
    <row r="781" spans="2:3" x14ac:dyDescent="0.25">
      <c r="B781" s="3"/>
      <c r="C781" s="3"/>
    </row>
    <row r="782" spans="2:3" x14ac:dyDescent="0.25">
      <c r="B782" s="3"/>
      <c r="C782" s="3"/>
    </row>
    <row r="783" spans="2:3" x14ac:dyDescent="0.25">
      <c r="B783" s="3"/>
      <c r="C783" s="3"/>
    </row>
    <row r="784" spans="2:3" x14ac:dyDescent="0.25">
      <c r="B784" s="3"/>
      <c r="C784" s="3"/>
    </row>
    <row r="785" spans="2:3" x14ac:dyDescent="0.25">
      <c r="B785" s="3"/>
      <c r="C785" s="3"/>
    </row>
    <row r="786" spans="2:3" x14ac:dyDescent="0.25">
      <c r="B786" s="3"/>
      <c r="C786" s="3"/>
    </row>
    <row r="787" spans="2:3" x14ac:dyDescent="0.25">
      <c r="B787" s="3"/>
      <c r="C787" s="3"/>
    </row>
    <row r="788" spans="2:3" x14ac:dyDescent="0.25">
      <c r="B788" s="3"/>
      <c r="C788" s="3"/>
    </row>
    <row r="789" spans="2:3" x14ac:dyDescent="0.25">
      <c r="B789" s="3"/>
      <c r="C789" s="3"/>
    </row>
    <row r="790" spans="2:3" x14ac:dyDescent="0.25">
      <c r="B790" s="3"/>
      <c r="C790" s="3"/>
    </row>
    <row r="791" spans="2:3" x14ac:dyDescent="0.25">
      <c r="B791" s="3"/>
      <c r="C791" s="3"/>
    </row>
    <row r="792" spans="2:3" x14ac:dyDescent="0.25">
      <c r="B792" s="3"/>
      <c r="C792" s="3"/>
    </row>
    <row r="793" spans="2:3" x14ac:dyDescent="0.25">
      <c r="B793" s="3"/>
      <c r="C793" s="3"/>
    </row>
    <row r="794" spans="2:3" x14ac:dyDescent="0.25">
      <c r="B794" s="3"/>
      <c r="C794" s="3"/>
    </row>
    <row r="795" spans="2:3" x14ac:dyDescent="0.25">
      <c r="B795" s="3"/>
      <c r="C795" s="3"/>
    </row>
    <row r="796" spans="2:3" x14ac:dyDescent="0.25">
      <c r="B796" s="3"/>
      <c r="C796" s="3"/>
    </row>
    <row r="797" spans="2:3" x14ac:dyDescent="0.25">
      <c r="B797" s="3"/>
      <c r="C797" s="3"/>
    </row>
    <row r="798" spans="2:3" x14ac:dyDescent="0.25">
      <c r="B798" s="3"/>
      <c r="C798" s="3"/>
    </row>
    <row r="799" spans="2:3" x14ac:dyDescent="0.25">
      <c r="B799" s="3"/>
      <c r="C799" s="3"/>
    </row>
    <row r="800" spans="2:3" x14ac:dyDescent="0.25">
      <c r="B800" s="3"/>
      <c r="C800" s="3"/>
    </row>
    <row r="801" spans="2:3" x14ac:dyDescent="0.25">
      <c r="B801" s="3"/>
      <c r="C801" s="3"/>
    </row>
    <row r="802" spans="2:3" x14ac:dyDescent="0.25">
      <c r="B802" s="3"/>
      <c r="C802" s="3"/>
    </row>
    <row r="803" spans="2:3" x14ac:dyDescent="0.25">
      <c r="B803" s="3"/>
      <c r="C803" s="3"/>
    </row>
    <row r="804" spans="2:3" x14ac:dyDescent="0.25">
      <c r="B804" s="3"/>
      <c r="C804" s="3"/>
    </row>
    <row r="805" spans="2:3" x14ac:dyDescent="0.25">
      <c r="B805" s="3"/>
      <c r="C805" s="3"/>
    </row>
    <row r="806" spans="2:3" x14ac:dyDescent="0.25">
      <c r="B806" s="3"/>
      <c r="C806" s="3"/>
    </row>
    <row r="807" spans="2:3" x14ac:dyDescent="0.25">
      <c r="B807" s="3"/>
      <c r="C807" s="3"/>
    </row>
    <row r="808" spans="2:3" x14ac:dyDescent="0.25">
      <c r="B808" s="3"/>
      <c r="C808" s="3"/>
    </row>
    <row r="809" spans="2:3" x14ac:dyDescent="0.25">
      <c r="B809" s="3"/>
      <c r="C809" s="3"/>
    </row>
    <row r="810" spans="2:3" x14ac:dyDescent="0.25">
      <c r="B810" s="3"/>
      <c r="C810" s="3"/>
    </row>
    <row r="811" spans="2:3" x14ac:dyDescent="0.25">
      <c r="B811" s="3"/>
      <c r="C811" s="3"/>
    </row>
    <row r="812" spans="2:3" x14ac:dyDescent="0.25">
      <c r="B812" s="3"/>
      <c r="C812" s="3"/>
    </row>
    <row r="813" spans="2:3" x14ac:dyDescent="0.25">
      <c r="B813" s="3"/>
      <c r="C813" s="3"/>
    </row>
    <row r="814" spans="2:3" x14ac:dyDescent="0.25">
      <c r="B814" s="3"/>
      <c r="C814" s="3"/>
    </row>
    <row r="815" spans="2:3" x14ac:dyDescent="0.25">
      <c r="B815" s="3"/>
      <c r="C815" s="3"/>
    </row>
    <row r="816" spans="2:3" x14ac:dyDescent="0.25">
      <c r="B816" s="3"/>
      <c r="C816" s="3"/>
    </row>
    <row r="817" spans="2:3" x14ac:dyDescent="0.25">
      <c r="B817" s="3"/>
      <c r="C817" s="3"/>
    </row>
    <row r="818" spans="2:3" x14ac:dyDescent="0.25">
      <c r="B818" s="3"/>
      <c r="C818" s="3"/>
    </row>
    <row r="819" spans="2:3" x14ac:dyDescent="0.25">
      <c r="B819" s="3"/>
      <c r="C819" s="3"/>
    </row>
    <row r="820" spans="2:3" x14ac:dyDescent="0.25">
      <c r="B820" s="3"/>
      <c r="C820" s="3"/>
    </row>
    <row r="821" spans="2:3" x14ac:dyDescent="0.25">
      <c r="B821" s="3"/>
      <c r="C821" s="3"/>
    </row>
    <row r="822" spans="2:3" x14ac:dyDescent="0.25">
      <c r="B822" s="3"/>
      <c r="C822" s="3"/>
    </row>
    <row r="823" spans="2:3" x14ac:dyDescent="0.25">
      <c r="B823" s="3"/>
      <c r="C823" s="3"/>
    </row>
    <row r="824" spans="2:3" x14ac:dyDescent="0.25">
      <c r="B824" s="3"/>
      <c r="C824" s="3"/>
    </row>
    <row r="825" spans="2:3" x14ac:dyDescent="0.25">
      <c r="B825" s="3"/>
      <c r="C825" s="3"/>
    </row>
    <row r="826" spans="2:3" x14ac:dyDescent="0.25">
      <c r="B826" s="3"/>
      <c r="C826" s="3"/>
    </row>
    <row r="827" spans="2:3" x14ac:dyDescent="0.25">
      <c r="B827" s="3"/>
      <c r="C827" s="3"/>
    </row>
    <row r="828" spans="2:3" x14ac:dyDescent="0.25">
      <c r="B828" s="3"/>
      <c r="C828" s="3"/>
    </row>
    <row r="829" spans="2:3" x14ac:dyDescent="0.25">
      <c r="B829" s="3"/>
      <c r="C829" s="3"/>
    </row>
    <row r="830" spans="2:3" x14ac:dyDescent="0.25">
      <c r="B830" s="3"/>
      <c r="C830" s="3"/>
    </row>
    <row r="831" spans="2:3" x14ac:dyDescent="0.25">
      <c r="B831" s="3"/>
      <c r="C831" s="3"/>
    </row>
    <row r="832" spans="2:3" x14ac:dyDescent="0.25">
      <c r="B832" s="3"/>
      <c r="C832" s="3"/>
    </row>
    <row r="833" spans="2:3" x14ac:dyDescent="0.25">
      <c r="B833" s="3"/>
      <c r="C833" s="3"/>
    </row>
    <row r="834" spans="2:3" x14ac:dyDescent="0.25">
      <c r="B834" s="3"/>
      <c r="C834" s="3"/>
    </row>
    <row r="835" spans="2:3" x14ac:dyDescent="0.25">
      <c r="B835" s="3"/>
      <c r="C835" s="3"/>
    </row>
    <row r="836" spans="2:3" x14ac:dyDescent="0.25">
      <c r="B836" s="3"/>
      <c r="C836" s="3"/>
    </row>
    <row r="837" spans="2:3" x14ac:dyDescent="0.25">
      <c r="B837" s="3"/>
      <c r="C837" s="3"/>
    </row>
    <row r="838" spans="2:3" x14ac:dyDescent="0.25">
      <c r="B838" s="3"/>
      <c r="C838" s="3"/>
    </row>
    <row r="839" spans="2:3" x14ac:dyDescent="0.25">
      <c r="B839" s="3"/>
      <c r="C839" s="3"/>
    </row>
    <row r="840" spans="2:3" x14ac:dyDescent="0.25">
      <c r="B840" s="3"/>
      <c r="C840" s="3"/>
    </row>
    <row r="841" spans="2:3" x14ac:dyDescent="0.25">
      <c r="B841" s="3"/>
      <c r="C841" s="3"/>
    </row>
    <row r="842" spans="2:3" x14ac:dyDescent="0.25">
      <c r="B842" s="3"/>
      <c r="C842" s="3"/>
    </row>
    <row r="843" spans="2:3" x14ac:dyDescent="0.25">
      <c r="B843" s="3"/>
      <c r="C843" s="3"/>
    </row>
    <row r="844" spans="2:3" x14ac:dyDescent="0.25">
      <c r="B844" s="3"/>
      <c r="C844" s="3"/>
    </row>
    <row r="845" spans="2:3" x14ac:dyDescent="0.25">
      <c r="B845" s="3"/>
      <c r="C845" s="3"/>
    </row>
    <row r="846" spans="2:3" x14ac:dyDescent="0.25">
      <c r="B846" s="3"/>
      <c r="C846" s="3"/>
    </row>
    <row r="847" spans="2:3" x14ac:dyDescent="0.25">
      <c r="B847" s="3"/>
      <c r="C847" s="3"/>
    </row>
    <row r="848" spans="2:3" x14ac:dyDescent="0.25">
      <c r="B848" s="3"/>
      <c r="C848" s="3"/>
    </row>
    <row r="849" spans="2:3" x14ac:dyDescent="0.25">
      <c r="B849" s="3"/>
      <c r="C849" s="3"/>
    </row>
    <row r="850" spans="2:3" x14ac:dyDescent="0.25">
      <c r="B850" s="3"/>
      <c r="C850" s="3"/>
    </row>
    <row r="851" spans="2:3" x14ac:dyDescent="0.25">
      <c r="B851" s="3"/>
      <c r="C851" s="3"/>
    </row>
    <row r="852" spans="2:3" x14ac:dyDescent="0.25">
      <c r="B852" s="3"/>
      <c r="C852" s="3"/>
    </row>
    <row r="853" spans="2:3" x14ac:dyDescent="0.25">
      <c r="B853" s="3"/>
      <c r="C853" s="3"/>
    </row>
    <row r="854" spans="2:3" x14ac:dyDescent="0.25">
      <c r="B854" s="3"/>
      <c r="C854" s="3"/>
    </row>
    <row r="855" spans="2:3" x14ac:dyDescent="0.25">
      <c r="B855" s="3"/>
      <c r="C855" s="3"/>
    </row>
    <row r="856" spans="2:3" x14ac:dyDescent="0.25">
      <c r="B856" s="3"/>
      <c r="C856" s="3"/>
    </row>
    <row r="857" spans="2:3" x14ac:dyDescent="0.25">
      <c r="B857" s="3"/>
      <c r="C857" s="3"/>
    </row>
    <row r="858" spans="2:3" x14ac:dyDescent="0.25">
      <c r="B858" s="3"/>
      <c r="C858" s="3"/>
    </row>
    <row r="859" spans="2:3" x14ac:dyDescent="0.25">
      <c r="B859" s="3"/>
      <c r="C859" s="3"/>
    </row>
    <row r="860" spans="2:3" x14ac:dyDescent="0.25">
      <c r="B860" s="3"/>
      <c r="C860" s="3"/>
    </row>
    <row r="861" spans="2:3" x14ac:dyDescent="0.25">
      <c r="B861" s="3"/>
      <c r="C861" s="3"/>
    </row>
    <row r="862" spans="2:3" x14ac:dyDescent="0.25">
      <c r="B862" s="3"/>
      <c r="C862" s="3"/>
    </row>
    <row r="863" spans="2:3" x14ac:dyDescent="0.25">
      <c r="B863" s="3"/>
      <c r="C863" s="3"/>
    </row>
    <row r="864" spans="2:3" x14ac:dyDescent="0.25">
      <c r="B864" s="3"/>
      <c r="C864" s="3"/>
    </row>
    <row r="865" spans="2:3" x14ac:dyDescent="0.25">
      <c r="B865" s="3"/>
      <c r="C865" s="3"/>
    </row>
    <row r="866" spans="2:3" x14ac:dyDescent="0.25">
      <c r="B866" s="3"/>
      <c r="C866" s="3"/>
    </row>
    <row r="867" spans="2:3" x14ac:dyDescent="0.25">
      <c r="B867" s="3"/>
      <c r="C867" s="3"/>
    </row>
    <row r="868" spans="2:3" x14ac:dyDescent="0.25">
      <c r="B868" s="3"/>
      <c r="C868" s="3"/>
    </row>
    <row r="869" spans="2:3" x14ac:dyDescent="0.25">
      <c r="B869" s="3"/>
      <c r="C869" s="3"/>
    </row>
    <row r="870" spans="2:3" x14ac:dyDescent="0.25">
      <c r="B870" s="3"/>
      <c r="C870" s="3"/>
    </row>
    <row r="871" spans="2:3" x14ac:dyDescent="0.25">
      <c r="B871" s="3"/>
      <c r="C871" s="3"/>
    </row>
    <row r="872" spans="2:3" x14ac:dyDescent="0.25">
      <c r="B872" s="3"/>
      <c r="C872" s="3"/>
    </row>
    <row r="873" spans="2:3" x14ac:dyDescent="0.25">
      <c r="B873" s="3"/>
      <c r="C873" s="3"/>
    </row>
    <row r="874" spans="2:3" x14ac:dyDescent="0.25">
      <c r="B874" s="3"/>
      <c r="C874" s="3"/>
    </row>
    <row r="875" spans="2:3" x14ac:dyDescent="0.25">
      <c r="B875" s="3"/>
      <c r="C875" s="3"/>
    </row>
    <row r="876" spans="2:3" x14ac:dyDescent="0.25">
      <c r="B876" s="3"/>
      <c r="C876" s="3"/>
    </row>
    <row r="877" spans="2:3" x14ac:dyDescent="0.25">
      <c r="B877" s="3"/>
      <c r="C877" s="3"/>
    </row>
    <row r="878" spans="2:3" x14ac:dyDescent="0.25">
      <c r="B878" s="3"/>
      <c r="C878" s="3"/>
    </row>
    <row r="879" spans="2:3" x14ac:dyDescent="0.25">
      <c r="B879" s="3"/>
      <c r="C879" s="3"/>
    </row>
    <row r="880" spans="2:3" x14ac:dyDescent="0.25">
      <c r="B880" s="3"/>
      <c r="C880" s="3"/>
    </row>
    <row r="881" spans="2:3" x14ac:dyDescent="0.25">
      <c r="B881" s="3"/>
      <c r="C881" s="3"/>
    </row>
    <row r="882" spans="2:3" x14ac:dyDescent="0.25">
      <c r="B882" s="3"/>
      <c r="C882" s="3"/>
    </row>
    <row r="883" spans="2:3" x14ac:dyDescent="0.25">
      <c r="B883" s="3"/>
      <c r="C883" s="3"/>
    </row>
    <row r="884" spans="2:3" x14ac:dyDescent="0.25">
      <c r="B884" s="3"/>
      <c r="C884" s="3"/>
    </row>
    <row r="885" spans="2:3" x14ac:dyDescent="0.25">
      <c r="B885" s="3"/>
      <c r="C885" s="3"/>
    </row>
    <row r="886" spans="2:3" x14ac:dyDescent="0.25">
      <c r="B886" s="3"/>
      <c r="C886" s="3"/>
    </row>
    <row r="887" spans="2:3" x14ac:dyDescent="0.25">
      <c r="B887" s="3"/>
      <c r="C887" s="3"/>
    </row>
    <row r="888" spans="2:3" x14ac:dyDescent="0.25">
      <c r="B888" s="3"/>
      <c r="C888" s="3"/>
    </row>
    <row r="889" spans="2:3" x14ac:dyDescent="0.25">
      <c r="B889" s="3"/>
      <c r="C889" s="3"/>
    </row>
    <row r="890" spans="2:3" x14ac:dyDescent="0.25">
      <c r="B890" s="3"/>
      <c r="C890" s="3"/>
    </row>
    <row r="891" spans="2:3" x14ac:dyDescent="0.25">
      <c r="B891" s="3"/>
      <c r="C891" s="3"/>
    </row>
    <row r="892" spans="2:3" x14ac:dyDescent="0.25">
      <c r="B892" s="3"/>
      <c r="C892" s="3"/>
    </row>
    <row r="893" spans="2:3" x14ac:dyDescent="0.25">
      <c r="B893" s="3"/>
      <c r="C893" s="3"/>
    </row>
    <row r="894" spans="2:3" x14ac:dyDescent="0.25">
      <c r="B894" s="3"/>
      <c r="C894" s="3"/>
    </row>
    <row r="895" spans="2:3" x14ac:dyDescent="0.25">
      <c r="B895" s="3"/>
      <c r="C895" s="3"/>
    </row>
    <row r="896" spans="2:3" x14ac:dyDescent="0.25">
      <c r="B896" s="3"/>
      <c r="C896" s="3"/>
    </row>
    <row r="897" spans="2:3" x14ac:dyDescent="0.25">
      <c r="B897" s="3"/>
      <c r="C897" s="3"/>
    </row>
    <row r="898" spans="2:3" x14ac:dyDescent="0.25">
      <c r="B898" s="3"/>
      <c r="C898" s="3"/>
    </row>
    <row r="899" spans="2:3" x14ac:dyDescent="0.25">
      <c r="B899" s="3"/>
      <c r="C899" s="3"/>
    </row>
    <row r="900" spans="2:3" x14ac:dyDescent="0.25">
      <c r="B900" s="3"/>
      <c r="C900" s="3"/>
    </row>
    <row r="901" spans="2:3" x14ac:dyDescent="0.25">
      <c r="B901" s="3"/>
      <c r="C901" s="3"/>
    </row>
    <row r="902" spans="2:3" x14ac:dyDescent="0.25">
      <c r="B902" s="3"/>
      <c r="C902" s="3"/>
    </row>
    <row r="903" spans="2:3" x14ac:dyDescent="0.25">
      <c r="B903" s="3"/>
      <c r="C903" s="3"/>
    </row>
    <row r="904" spans="2:3" x14ac:dyDescent="0.25">
      <c r="B904" s="3"/>
      <c r="C904" s="3"/>
    </row>
    <row r="905" spans="2:3" x14ac:dyDescent="0.25">
      <c r="B905" s="3"/>
      <c r="C905" s="3"/>
    </row>
    <row r="906" spans="2:3" x14ac:dyDescent="0.25">
      <c r="B906" s="3"/>
      <c r="C906" s="3"/>
    </row>
    <row r="907" spans="2:3" x14ac:dyDescent="0.25">
      <c r="B907" s="3"/>
      <c r="C907" s="3"/>
    </row>
    <row r="908" spans="2:3" x14ac:dyDescent="0.25">
      <c r="B908" s="3"/>
      <c r="C908" s="3"/>
    </row>
    <row r="909" spans="2:3" x14ac:dyDescent="0.25">
      <c r="B909" s="3"/>
      <c r="C909" s="3"/>
    </row>
    <row r="910" spans="2:3" x14ac:dyDescent="0.25">
      <c r="B910" s="3"/>
      <c r="C910" s="3"/>
    </row>
    <row r="911" spans="2:3" x14ac:dyDescent="0.25">
      <c r="B911" s="3"/>
      <c r="C911" s="3"/>
    </row>
    <row r="912" spans="2:3" x14ac:dyDescent="0.25">
      <c r="B912" s="3"/>
      <c r="C912" s="3"/>
    </row>
    <row r="913" spans="2:3" x14ac:dyDescent="0.25">
      <c r="B913" s="3"/>
      <c r="C913" s="3"/>
    </row>
    <row r="914" spans="2:3" x14ac:dyDescent="0.25">
      <c r="B914" s="3"/>
      <c r="C914" s="3"/>
    </row>
    <row r="915" spans="2:3" x14ac:dyDescent="0.25">
      <c r="B915" s="3"/>
      <c r="C915" s="3"/>
    </row>
    <row r="916" spans="2:3" x14ac:dyDescent="0.25">
      <c r="B916" s="3"/>
      <c r="C916" s="3"/>
    </row>
    <row r="917" spans="2:3" x14ac:dyDescent="0.25">
      <c r="B917" s="3"/>
      <c r="C917" s="3"/>
    </row>
    <row r="918" spans="2:3" x14ac:dyDescent="0.25">
      <c r="B918" s="3"/>
      <c r="C918" s="3"/>
    </row>
    <row r="919" spans="2:3" x14ac:dyDescent="0.25">
      <c r="B919" s="3"/>
      <c r="C919" s="3"/>
    </row>
    <row r="920" spans="2:3" x14ac:dyDescent="0.25">
      <c r="B920" s="3"/>
      <c r="C920" s="3"/>
    </row>
    <row r="921" spans="2:3" x14ac:dyDescent="0.25">
      <c r="B921" s="3"/>
      <c r="C921" s="3"/>
    </row>
    <row r="922" spans="2:3" x14ac:dyDescent="0.25">
      <c r="B922" s="3"/>
      <c r="C922" s="3"/>
    </row>
    <row r="923" spans="2:3" x14ac:dyDescent="0.25">
      <c r="B923" s="3"/>
      <c r="C923" s="3"/>
    </row>
    <row r="924" spans="2:3" x14ac:dyDescent="0.25">
      <c r="B924" s="3"/>
      <c r="C924" s="3"/>
    </row>
    <row r="925" spans="2:3" x14ac:dyDescent="0.25">
      <c r="B925" s="3"/>
      <c r="C925" s="3"/>
    </row>
    <row r="926" spans="2:3" x14ac:dyDescent="0.25">
      <c r="B926" s="3"/>
      <c r="C926" s="3"/>
    </row>
    <row r="927" spans="2:3" x14ac:dyDescent="0.25">
      <c r="B927" s="3"/>
      <c r="C927" s="3"/>
    </row>
    <row r="928" spans="2:3" x14ac:dyDescent="0.25">
      <c r="B928" s="3"/>
      <c r="C928" s="3"/>
    </row>
    <row r="929" spans="2:3" x14ac:dyDescent="0.25">
      <c r="B929" s="3"/>
      <c r="C929" s="3"/>
    </row>
    <row r="930" spans="2:3" x14ac:dyDescent="0.25">
      <c r="B930" s="3"/>
      <c r="C930" s="3"/>
    </row>
    <row r="931" spans="2:3" x14ac:dyDescent="0.25">
      <c r="B931" s="3"/>
      <c r="C931" s="3"/>
    </row>
    <row r="932" spans="2:3" x14ac:dyDescent="0.25">
      <c r="B932" s="3"/>
      <c r="C932" s="3"/>
    </row>
    <row r="933" spans="2:3" x14ac:dyDescent="0.25">
      <c r="B933" s="3"/>
      <c r="C933" s="3"/>
    </row>
    <row r="934" spans="2:3" x14ac:dyDescent="0.25">
      <c r="B934" s="3"/>
      <c r="C934" s="3"/>
    </row>
    <row r="935" spans="2:3" x14ac:dyDescent="0.25">
      <c r="B935" s="3"/>
      <c r="C935" s="3"/>
    </row>
    <row r="936" spans="2:3" x14ac:dyDescent="0.25">
      <c r="B936" s="3"/>
      <c r="C936" s="3"/>
    </row>
    <row r="937" spans="2:3" x14ac:dyDescent="0.25">
      <c r="B937" s="3"/>
      <c r="C937" s="3"/>
    </row>
    <row r="938" spans="2:3" x14ac:dyDescent="0.25">
      <c r="B938" s="3"/>
      <c r="C938" s="3"/>
    </row>
    <row r="939" spans="2:3" x14ac:dyDescent="0.25">
      <c r="B939" s="3"/>
      <c r="C939" s="3"/>
    </row>
    <row r="940" spans="2:3" x14ac:dyDescent="0.25">
      <c r="B940" s="3"/>
      <c r="C940" s="3"/>
    </row>
    <row r="941" spans="2:3" x14ac:dyDescent="0.25">
      <c r="B941" s="3"/>
      <c r="C941" s="3"/>
    </row>
    <row r="942" spans="2:3" x14ac:dyDescent="0.25">
      <c r="B942" s="3"/>
      <c r="C942" s="3"/>
    </row>
    <row r="943" spans="2:3" x14ac:dyDescent="0.25">
      <c r="B943" s="3"/>
      <c r="C943" s="3"/>
    </row>
    <row r="944" spans="2:3" x14ac:dyDescent="0.25">
      <c r="B944" s="3"/>
      <c r="C944" s="3"/>
    </row>
    <row r="945" spans="2:3" x14ac:dyDescent="0.25">
      <c r="B945" s="3"/>
      <c r="C945" s="3"/>
    </row>
    <row r="946" spans="2:3" x14ac:dyDescent="0.25">
      <c r="B946" s="3"/>
      <c r="C946" s="3"/>
    </row>
    <row r="947" spans="2:3" x14ac:dyDescent="0.25">
      <c r="B947" s="3"/>
      <c r="C947" s="3"/>
    </row>
    <row r="948" spans="2:3" x14ac:dyDescent="0.25">
      <c r="B948" s="3"/>
      <c r="C948" s="3"/>
    </row>
    <row r="949" spans="2:3" x14ac:dyDescent="0.25">
      <c r="B949" s="3"/>
      <c r="C949" s="3"/>
    </row>
    <row r="950" spans="2:3" x14ac:dyDescent="0.25">
      <c r="B950" s="3"/>
      <c r="C950" s="3"/>
    </row>
    <row r="951" spans="2:3" x14ac:dyDescent="0.25">
      <c r="B951" s="3"/>
      <c r="C951" s="3"/>
    </row>
    <row r="952" spans="2:3" x14ac:dyDescent="0.25">
      <c r="B952" s="3"/>
      <c r="C952" s="3"/>
    </row>
    <row r="953" spans="2:3" x14ac:dyDescent="0.25">
      <c r="B953" s="3"/>
      <c r="C953" s="3"/>
    </row>
    <row r="954" spans="2:3" x14ac:dyDescent="0.25">
      <c r="B954" s="3"/>
      <c r="C954" s="3"/>
    </row>
    <row r="955" spans="2:3" x14ac:dyDescent="0.25">
      <c r="B955" s="3"/>
      <c r="C955" s="3"/>
    </row>
    <row r="956" spans="2:3" x14ac:dyDescent="0.25">
      <c r="B956" s="3"/>
      <c r="C956" s="3"/>
    </row>
    <row r="957" spans="2:3" x14ac:dyDescent="0.25">
      <c r="B957" s="3"/>
      <c r="C957" s="3"/>
    </row>
    <row r="958" spans="2:3" x14ac:dyDescent="0.25">
      <c r="B958" s="3"/>
      <c r="C958" s="3"/>
    </row>
    <row r="959" spans="2:3" x14ac:dyDescent="0.25">
      <c r="B959" s="3"/>
      <c r="C959" s="3"/>
    </row>
    <row r="960" spans="2:3" x14ac:dyDescent="0.25">
      <c r="B960" s="3"/>
      <c r="C960" s="3"/>
    </row>
    <row r="961" spans="2:3" x14ac:dyDescent="0.25">
      <c r="B961" s="3"/>
      <c r="C961" s="3"/>
    </row>
    <row r="962" spans="2:3" x14ac:dyDescent="0.25">
      <c r="B962" s="3"/>
      <c r="C962" s="3"/>
    </row>
    <row r="963" spans="2:3" x14ac:dyDescent="0.25">
      <c r="B963" s="3"/>
      <c r="C963" s="3"/>
    </row>
    <row r="964" spans="2:3" x14ac:dyDescent="0.25">
      <c r="B964" s="3"/>
      <c r="C964" s="3"/>
    </row>
    <row r="965" spans="2:3" x14ac:dyDescent="0.25">
      <c r="B965" s="3"/>
      <c r="C965" s="3"/>
    </row>
    <row r="966" spans="2:3" x14ac:dyDescent="0.25">
      <c r="B966" s="3"/>
      <c r="C966" s="3"/>
    </row>
    <row r="967" spans="2:3" x14ac:dyDescent="0.25">
      <c r="B967" s="3"/>
      <c r="C967" s="3"/>
    </row>
    <row r="968" spans="2:3" x14ac:dyDescent="0.25">
      <c r="B968" s="3"/>
      <c r="C968" s="3"/>
    </row>
    <row r="969" spans="2:3" x14ac:dyDescent="0.25">
      <c r="B969" s="3"/>
      <c r="C969" s="3"/>
    </row>
    <row r="970" spans="2:3" x14ac:dyDescent="0.25">
      <c r="B970" s="3"/>
      <c r="C970" s="3"/>
    </row>
    <row r="971" spans="2:3" x14ac:dyDescent="0.25">
      <c r="B971" s="3"/>
      <c r="C971" s="3"/>
    </row>
    <row r="972" spans="2:3" x14ac:dyDescent="0.25">
      <c r="B972" s="3"/>
      <c r="C972" s="3"/>
    </row>
    <row r="973" spans="2:3" x14ac:dyDescent="0.25">
      <c r="B973" s="3"/>
      <c r="C973" s="3"/>
    </row>
    <row r="974" spans="2:3" x14ac:dyDescent="0.25">
      <c r="B974" s="3"/>
      <c r="C974" s="3"/>
    </row>
    <row r="975" spans="2:3" x14ac:dyDescent="0.25">
      <c r="B975" s="3"/>
      <c r="C975" s="3"/>
    </row>
    <row r="976" spans="2:3" x14ac:dyDescent="0.25">
      <c r="B976" s="3"/>
      <c r="C976" s="3"/>
    </row>
    <row r="977" spans="2:3" x14ac:dyDescent="0.25">
      <c r="B977" s="3"/>
      <c r="C977" s="3"/>
    </row>
    <row r="978" spans="2:3" x14ac:dyDescent="0.25">
      <c r="B978" s="3"/>
      <c r="C978" s="3"/>
    </row>
    <row r="979" spans="2:3" x14ac:dyDescent="0.25">
      <c r="B979" s="3"/>
      <c r="C979" s="3"/>
    </row>
    <row r="980" spans="2:3" x14ac:dyDescent="0.25">
      <c r="B980" s="3"/>
      <c r="C980" s="3"/>
    </row>
    <row r="981" spans="2:3" x14ac:dyDescent="0.25">
      <c r="B981" s="3"/>
      <c r="C981" s="3"/>
    </row>
    <row r="982" spans="2:3" x14ac:dyDescent="0.25">
      <c r="B982" s="3"/>
      <c r="C982" s="3"/>
    </row>
    <row r="983" spans="2:3" x14ac:dyDescent="0.25">
      <c r="B983" s="3"/>
      <c r="C983" s="3"/>
    </row>
    <row r="984" spans="2:3" x14ac:dyDescent="0.25">
      <c r="B984" s="3"/>
      <c r="C984" s="3"/>
    </row>
    <row r="985" spans="2:3" x14ac:dyDescent="0.25">
      <c r="B985" s="3"/>
      <c r="C985" s="3"/>
    </row>
    <row r="986" spans="2:3" x14ac:dyDescent="0.25">
      <c r="B986" s="3"/>
      <c r="C986" s="3"/>
    </row>
    <row r="987" spans="2:3" x14ac:dyDescent="0.25">
      <c r="B987" s="3"/>
      <c r="C987" s="3"/>
    </row>
    <row r="988" spans="2:3" x14ac:dyDescent="0.25">
      <c r="B988" s="3"/>
      <c r="C988" s="3"/>
    </row>
    <row r="989" spans="2:3" x14ac:dyDescent="0.25">
      <c r="B989" s="3"/>
      <c r="C989" s="3"/>
    </row>
    <row r="990" spans="2:3" x14ac:dyDescent="0.25">
      <c r="B990" s="3"/>
      <c r="C990" s="3"/>
    </row>
    <row r="991" spans="2:3" x14ac:dyDescent="0.25">
      <c r="B991" s="3"/>
      <c r="C991" s="3"/>
    </row>
    <row r="992" spans="2:3" x14ac:dyDescent="0.25">
      <c r="B992" s="3"/>
      <c r="C992" s="3"/>
    </row>
    <row r="993" spans="2:3" x14ac:dyDescent="0.25">
      <c r="B993" s="3"/>
      <c r="C993" s="3"/>
    </row>
    <row r="994" spans="2:3" x14ac:dyDescent="0.25">
      <c r="B994" s="3"/>
      <c r="C994" s="3"/>
    </row>
    <row r="995" spans="2:3" x14ac:dyDescent="0.25">
      <c r="B995" s="3"/>
      <c r="C995" s="3"/>
    </row>
    <row r="996" spans="2:3" x14ac:dyDescent="0.25">
      <c r="B996" s="3"/>
      <c r="C996" s="3"/>
    </row>
    <row r="997" spans="2:3" x14ac:dyDescent="0.25">
      <c r="B997" s="3"/>
      <c r="C997" s="3"/>
    </row>
    <row r="998" spans="2:3" x14ac:dyDescent="0.25">
      <c r="B998" s="3"/>
      <c r="C998" s="3"/>
    </row>
    <row r="999" spans="2:3" x14ac:dyDescent="0.25">
      <c r="B999" s="3"/>
      <c r="C999" s="3"/>
    </row>
    <row r="1000" spans="2:3" x14ac:dyDescent="0.25">
      <c r="B1000" s="3"/>
      <c r="C1000" s="3"/>
    </row>
    <row r="1001" spans="2:3" x14ac:dyDescent="0.25">
      <c r="B1001" s="3"/>
      <c r="C1001" s="3"/>
    </row>
    <row r="1002" spans="2:3" x14ac:dyDescent="0.25">
      <c r="B1002" s="3"/>
      <c r="C1002" s="3"/>
    </row>
    <row r="1003" spans="2:3" x14ac:dyDescent="0.25">
      <c r="B1003" s="3"/>
      <c r="C1003" s="3"/>
    </row>
    <row r="1004" spans="2:3" x14ac:dyDescent="0.25">
      <c r="B1004" s="3"/>
      <c r="C1004" s="3"/>
    </row>
    <row r="1005" spans="2:3" x14ac:dyDescent="0.25">
      <c r="B1005" s="3"/>
      <c r="C1005" s="3"/>
    </row>
    <row r="1006" spans="2:3" x14ac:dyDescent="0.25">
      <c r="B1006" s="3"/>
      <c r="C1006" s="3"/>
    </row>
    <row r="1007" spans="2:3" x14ac:dyDescent="0.25">
      <c r="B1007" s="3"/>
      <c r="C1007" s="3"/>
    </row>
    <row r="1008" spans="2:3" x14ac:dyDescent="0.25">
      <c r="B1008" s="3"/>
      <c r="C1008" s="3"/>
    </row>
    <row r="1009" spans="2:3" x14ac:dyDescent="0.25">
      <c r="B1009" s="3"/>
      <c r="C1009" s="3"/>
    </row>
    <row r="1010" spans="2:3" x14ac:dyDescent="0.25">
      <c r="B1010" s="3"/>
      <c r="C1010" s="3"/>
    </row>
    <row r="1011" spans="2:3" x14ac:dyDescent="0.25">
      <c r="B1011" s="3"/>
      <c r="C1011" s="3"/>
    </row>
    <row r="1012" spans="2:3" x14ac:dyDescent="0.25">
      <c r="B1012" s="3"/>
      <c r="C1012" s="3"/>
    </row>
    <row r="1013" spans="2:3" x14ac:dyDescent="0.25">
      <c r="B1013" s="3"/>
      <c r="C1013" s="3"/>
    </row>
    <row r="1014" spans="2:3" x14ac:dyDescent="0.25">
      <c r="B1014" s="3"/>
      <c r="C1014" s="3"/>
    </row>
    <row r="1015" spans="2:3" x14ac:dyDescent="0.25">
      <c r="B1015" s="3"/>
      <c r="C1015" s="3"/>
    </row>
    <row r="1016" spans="2:3" x14ac:dyDescent="0.25">
      <c r="B1016" s="3"/>
      <c r="C1016" s="3"/>
    </row>
    <row r="1017" spans="2:3" x14ac:dyDescent="0.25">
      <c r="B1017" s="3"/>
      <c r="C1017" s="3"/>
    </row>
    <row r="1018" spans="2:3" x14ac:dyDescent="0.25">
      <c r="B1018" s="3"/>
      <c r="C1018" s="3"/>
    </row>
    <row r="1019" spans="2:3" x14ac:dyDescent="0.25">
      <c r="B1019" s="3"/>
      <c r="C1019" s="3"/>
    </row>
    <row r="1020" spans="2:3" x14ac:dyDescent="0.25">
      <c r="B1020" s="3"/>
      <c r="C1020" s="3"/>
    </row>
    <row r="1021" spans="2:3" x14ac:dyDescent="0.25">
      <c r="B1021" s="3"/>
      <c r="C1021" s="3"/>
    </row>
    <row r="1022" spans="2:3" x14ac:dyDescent="0.25">
      <c r="B1022" s="3"/>
      <c r="C1022" s="3"/>
    </row>
    <row r="1023" spans="2:3" x14ac:dyDescent="0.25">
      <c r="B1023" s="3"/>
      <c r="C1023" s="3"/>
    </row>
    <row r="1024" spans="2:3" x14ac:dyDescent="0.25">
      <c r="B1024" s="3"/>
      <c r="C1024" s="3"/>
    </row>
    <row r="1025" spans="2:3" x14ac:dyDescent="0.25">
      <c r="B1025" s="3"/>
      <c r="C1025" s="3"/>
    </row>
    <row r="1026" spans="2:3" x14ac:dyDescent="0.25">
      <c r="B1026" s="3"/>
      <c r="C1026" s="3"/>
    </row>
    <row r="1027" spans="2:3" x14ac:dyDescent="0.25">
      <c r="B1027" s="3"/>
      <c r="C1027" s="3"/>
    </row>
    <row r="1028" spans="2:3" x14ac:dyDescent="0.25">
      <c r="B1028" s="3"/>
      <c r="C1028" s="3"/>
    </row>
    <row r="1029" spans="2:3" x14ac:dyDescent="0.25">
      <c r="B1029" s="3"/>
      <c r="C1029" s="3"/>
    </row>
    <row r="1030" spans="2:3" x14ac:dyDescent="0.25">
      <c r="B1030" s="3"/>
      <c r="C1030" s="3"/>
    </row>
    <row r="1031" spans="2:3" x14ac:dyDescent="0.25">
      <c r="B1031" s="3"/>
      <c r="C1031" s="3"/>
    </row>
    <row r="1032" spans="2:3" x14ac:dyDescent="0.25">
      <c r="B1032" s="3"/>
      <c r="C1032" s="3"/>
    </row>
    <row r="1033" spans="2:3" x14ac:dyDescent="0.25">
      <c r="B1033" s="3"/>
      <c r="C1033" s="3"/>
    </row>
    <row r="1034" spans="2:3" x14ac:dyDescent="0.25">
      <c r="B1034" s="3"/>
      <c r="C1034" s="3"/>
    </row>
    <row r="1035" spans="2:3" x14ac:dyDescent="0.25">
      <c r="B1035" s="3"/>
      <c r="C1035" s="3"/>
    </row>
    <row r="1036" spans="2:3" x14ac:dyDescent="0.25">
      <c r="B1036" s="3"/>
      <c r="C1036" s="3"/>
    </row>
    <row r="1037" spans="2:3" x14ac:dyDescent="0.25">
      <c r="B1037" s="3"/>
      <c r="C1037" s="3"/>
    </row>
    <row r="1038" spans="2:3" x14ac:dyDescent="0.25">
      <c r="B1038" s="3"/>
      <c r="C1038" s="3"/>
    </row>
    <row r="1039" spans="2:3" x14ac:dyDescent="0.25">
      <c r="B1039" s="3"/>
      <c r="C1039" s="3"/>
    </row>
    <row r="1040" spans="2:3" x14ac:dyDescent="0.25">
      <c r="B1040" s="3"/>
      <c r="C1040" s="3"/>
    </row>
    <row r="1041" spans="2:3" x14ac:dyDescent="0.25">
      <c r="B1041" s="3"/>
      <c r="C1041" s="3"/>
    </row>
    <row r="1042" spans="2:3" x14ac:dyDescent="0.25">
      <c r="B1042" s="3"/>
      <c r="C1042" s="3"/>
    </row>
    <row r="1043" spans="2:3" x14ac:dyDescent="0.25">
      <c r="B1043" s="3"/>
      <c r="C1043" s="3"/>
    </row>
    <row r="1044" spans="2:3" x14ac:dyDescent="0.25">
      <c r="B1044" s="3"/>
      <c r="C1044" s="3"/>
    </row>
    <row r="1045" spans="2:3" x14ac:dyDescent="0.25">
      <c r="B1045" s="3"/>
      <c r="C1045" s="3"/>
    </row>
    <row r="1046" spans="2:3" x14ac:dyDescent="0.25">
      <c r="B1046" s="3"/>
      <c r="C1046" s="3"/>
    </row>
    <row r="1047" spans="2:3" x14ac:dyDescent="0.25">
      <c r="B1047" s="3"/>
      <c r="C1047" s="3"/>
    </row>
    <row r="1048" spans="2:3" x14ac:dyDescent="0.25">
      <c r="B1048" s="3"/>
      <c r="C1048" s="3"/>
    </row>
    <row r="1049" spans="2:3" x14ac:dyDescent="0.25">
      <c r="B1049" s="3"/>
      <c r="C1049" s="3"/>
    </row>
    <row r="1050" spans="2:3" x14ac:dyDescent="0.25">
      <c r="B1050" s="3"/>
      <c r="C1050" s="3"/>
    </row>
    <row r="1051" spans="2:3" x14ac:dyDescent="0.25">
      <c r="B1051" s="3"/>
      <c r="C1051" s="3"/>
    </row>
    <row r="1052" spans="2:3" x14ac:dyDescent="0.25">
      <c r="B1052" s="3"/>
      <c r="C1052" s="3"/>
    </row>
    <row r="1053" spans="2:3" x14ac:dyDescent="0.25">
      <c r="B1053" s="3"/>
      <c r="C1053" s="3"/>
    </row>
    <row r="1054" spans="2:3" x14ac:dyDescent="0.25">
      <c r="B1054" s="3"/>
      <c r="C1054" s="3"/>
    </row>
    <row r="1055" spans="2:3" x14ac:dyDescent="0.25">
      <c r="B1055" s="3"/>
      <c r="C1055" s="3"/>
    </row>
    <row r="1056" spans="2:3" x14ac:dyDescent="0.25">
      <c r="B1056" s="3"/>
      <c r="C1056" s="3"/>
    </row>
    <row r="1057" spans="2:3" x14ac:dyDescent="0.25">
      <c r="B1057" s="3"/>
      <c r="C1057" s="3"/>
    </row>
    <row r="1058" spans="2:3" x14ac:dyDescent="0.25">
      <c r="B1058" s="3"/>
      <c r="C1058" s="3"/>
    </row>
    <row r="1059" spans="2:3" x14ac:dyDescent="0.25">
      <c r="B1059" s="3"/>
      <c r="C1059" s="3"/>
    </row>
    <row r="1060" spans="2:3" x14ac:dyDescent="0.25">
      <c r="B1060" s="3"/>
      <c r="C1060" s="3"/>
    </row>
    <row r="1061" spans="2:3" x14ac:dyDescent="0.25">
      <c r="B1061" s="3"/>
      <c r="C1061" s="3"/>
    </row>
    <row r="1062" spans="2:3" x14ac:dyDescent="0.25">
      <c r="B1062" s="3"/>
      <c r="C1062" s="3"/>
    </row>
    <row r="1063" spans="2:3" x14ac:dyDescent="0.25">
      <c r="B1063" s="3"/>
      <c r="C1063" s="3"/>
    </row>
    <row r="1064" spans="2:3" x14ac:dyDescent="0.25">
      <c r="B1064" s="3"/>
      <c r="C1064" s="3"/>
    </row>
    <row r="1065" spans="2:3" x14ac:dyDescent="0.25">
      <c r="B1065" s="3"/>
      <c r="C1065" s="3"/>
    </row>
    <row r="1066" spans="2:3" x14ac:dyDescent="0.25">
      <c r="B1066" s="3"/>
      <c r="C1066" s="3"/>
    </row>
    <row r="1067" spans="2:3" x14ac:dyDescent="0.25">
      <c r="B1067" s="3"/>
      <c r="C1067" s="3"/>
    </row>
    <row r="1068" spans="2:3" x14ac:dyDescent="0.25">
      <c r="B1068" s="3"/>
      <c r="C1068" s="3"/>
    </row>
    <row r="1069" spans="2:3" x14ac:dyDescent="0.25">
      <c r="B1069" s="3"/>
      <c r="C1069" s="3"/>
    </row>
    <row r="1070" spans="2:3" x14ac:dyDescent="0.25">
      <c r="B1070" s="3"/>
      <c r="C1070" s="3"/>
    </row>
    <row r="1071" spans="2:3" x14ac:dyDescent="0.25">
      <c r="B1071" s="3"/>
      <c r="C1071" s="3"/>
    </row>
    <row r="1072" spans="2:3" x14ac:dyDescent="0.25">
      <c r="B1072" s="3"/>
      <c r="C1072" s="3"/>
    </row>
    <row r="1073" spans="2:3" x14ac:dyDescent="0.25">
      <c r="B1073" s="3"/>
      <c r="C1073" s="3"/>
    </row>
    <row r="1074" spans="2:3" x14ac:dyDescent="0.25">
      <c r="B1074" s="3"/>
      <c r="C1074" s="3"/>
    </row>
    <row r="1075" spans="2:3" x14ac:dyDescent="0.25">
      <c r="B1075" s="3"/>
      <c r="C1075" s="3"/>
    </row>
    <row r="1076" spans="2:3" x14ac:dyDescent="0.25">
      <c r="B1076" s="3"/>
      <c r="C1076" s="3"/>
    </row>
    <row r="1077" spans="2:3" x14ac:dyDescent="0.25">
      <c r="B1077" s="3"/>
      <c r="C1077" s="3"/>
    </row>
    <row r="1078" spans="2:3" x14ac:dyDescent="0.25">
      <c r="B1078" s="3"/>
      <c r="C1078" s="3"/>
    </row>
    <row r="1079" spans="2:3" x14ac:dyDescent="0.25">
      <c r="B1079" s="3"/>
      <c r="C1079" s="3"/>
    </row>
    <row r="1080" spans="2:3" x14ac:dyDescent="0.25">
      <c r="B1080" s="3"/>
      <c r="C1080" s="3"/>
    </row>
    <row r="1081" spans="2:3" x14ac:dyDescent="0.25">
      <c r="B1081" s="3"/>
      <c r="C1081" s="3"/>
    </row>
    <row r="1082" spans="2:3" x14ac:dyDescent="0.25">
      <c r="B1082" s="3"/>
      <c r="C1082" s="3"/>
    </row>
    <row r="1083" spans="2:3" x14ac:dyDescent="0.25">
      <c r="B1083" s="3"/>
      <c r="C1083" s="3"/>
    </row>
    <row r="1084" spans="2:3" x14ac:dyDescent="0.25">
      <c r="B1084" s="3"/>
      <c r="C1084" s="3"/>
    </row>
    <row r="1085" spans="2:3" x14ac:dyDescent="0.25">
      <c r="B1085" s="3"/>
      <c r="C1085" s="3"/>
    </row>
    <row r="1086" spans="2:3" x14ac:dyDescent="0.25">
      <c r="B1086" s="3"/>
      <c r="C1086" s="3"/>
    </row>
    <row r="1087" spans="2:3" x14ac:dyDescent="0.25">
      <c r="B1087" s="3"/>
      <c r="C1087" s="3"/>
    </row>
    <row r="1088" spans="2:3" x14ac:dyDescent="0.25">
      <c r="B1088" s="3"/>
      <c r="C1088" s="3"/>
    </row>
    <row r="1089" spans="2:3" x14ac:dyDescent="0.25">
      <c r="B1089" s="3"/>
      <c r="C1089" s="3"/>
    </row>
    <row r="1090" spans="2:3" x14ac:dyDescent="0.25">
      <c r="B1090" s="3"/>
      <c r="C1090" s="3"/>
    </row>
    <row r="1091" spans="2:3" x14ac:dyDescent="0.25">
      <c r="B1091" s="3"/>
      <c r="C1091" s="3"/>
    </row>
    <row r="1092" spans="2:3" x14ac:dyDescent="0.25">
      <c r="B1092" s="3"/>
      <c r="C1092" s="3"/>
    </row>
    <row r="1093" spans="2:3" x14ac:dyDescent="0.25">
      <c r="B1093" s="3"/>
      <c r="C1093" s="3"/>
    </row>
    <row r="1094" spans="2:3" x14ac:dyDescent="0.25">
      <c r="B1094" s="3"/>
      <c r="C1094" s="3"/>
    </row>
    <row r="1095" spans="2:3" x14ac:dyDescent="0.25">
      <c r="B1095" s="3"/>
      <c r="C1095" s="3"/>
    </row>
    <row r="1096" spans="2:3" x14ac:dyDescent="0.25">
      <c r="B1096" s="3"/>
      <c r="C1096" s="3"/>
    </row>
    <row r="1097" spans="2:3" x14ac:dyDescent="0.25">
      <c r="B1097" s="3"/>
      <c r="C1097" s="3"/>
    </row>
    <row r="1098" spans="2:3" x14ac:dyDescent="0.25">
      <c r="B1098" s="3"/>
      <c r="C1098" s="3"/>
    </row>
    <row r="1099" spans="2:3" x14ac:dyDescent="0.25">
      <c r="B1099" s="3"/>
      <c r="C1099" s="3"/>
    </row>
    <row r="1100" spans="2:3" x14ac:dyDescent="0.25">
      <c r="B1100" s="3"/>
      <c r="C1100" s="3"/>
    </row>
    <row r="1101" spans="2:3" x14ac:dyDescent="0.25">
      <c r="B1101" s="3"/>
      <c r="C1101" s="3"/>
    </row>
    <row r="1102" spans="2:3" x14ac:dyDescent="0.25">
      <c r="B1102" s="3"/>
      <c r="C1102" s="3"/>
    </row>
    <row r="1103" spans="2:3" x14ac:dyDescent="0.25">
      <c r="B1103" s="3"/>
      <c r="C1103" s="3"/>
    </row>
    <row r="1104" spans="2:3" x14ac:dyDescent="0.25">
      <c r="B1104" s="3"/>
      <c r="C1104" s="3"/>
    </row>
    <row r="1105" spans="2:3" x14ac:dyDescent="0.25">
      <c r="B1105" s="3"/>
      <c r="C1105" s="3"/>
    </row>
    <row r="1106" spans="2:3" x14ac:dyDescent="0.25">
      <c r="B1106" s="3"/>
      <c r="C1106" s="3"/>
    </row>
    <row r="1107" spans="2:3" x14ac:dyDescent="0.25">
      <c r="B1107" s="3"/>
      <c r="C1107" s="3"/>
    </row>
    <row r="1108" spans="2:3" x14ac:dyDescent="0.25">
      <c r="B1108" s="3"/>
      <c r="C1108" s="3"/>
    </row>
    <row r="1109" spans="2:3" x14ac:dyDescent="0.25">
      <c r="B1109" s="3"/>
      <c r="C1109" s="3"/>
    </row>
    <row r="1110" spans="2:3" x14ac:dyDescent="0.25">
      <c r="B1110" s="3"/>
      <c r="C1110" s="3"/>
    </row>
    <row r="1111" spans="2:3" x14ac:dyDescent="0.25">
      <c r="B1111" s="3"/>
      <c r="C1111" s="3"/>
    </row>
    <row r="1112" spans="2:3" x14ac:dyDescent="0.25">
      <c r="B1112" s="3"/>
      <c r="C1112" s="3"/>
    </row>
    <row r="1113" spans="2:3" x14ac:dyDescent="0.25">
      <c r="B1113" s="3"/>
      <c r="C1113" s="3"/>
    </row>
    <row r="1114" spans="2:3" x14ac:dyDescent="0.25">
      <c r="B1114" s="3"/>
      <c r="C1114" s="3"/>
    </row>
    <row r="1115" spans="2:3" x14ac:dyDescent="0.25">
      <c r="B1115" s="3"/>
      <c r="C1115" s="3"/>
    </row>
    <row r="1116" spans="2:3" x14ac:dyDescent="0.25">
      <c r="B1116" s="3"/>
      <c r="C1116" s="3"/>
    </row>
    <row r="1117" spans="2:3" x14ac:dyDescent="0.25">
      <c r="B1117" s="3"/>
      <c r="C1117" s="3"/>
    </row>
    <row r="1118" spans="2:3" x14ac:dyDescent="0.25">
      <c r="B1118" s="3"/>
      <c r="C1118" s="3"/>
    </row>
    <row r="1119" spans="2:3" x14ac:dyDescent="0.25">
      <c r="B1119" s="3"/>
      <c r="C1119" s="3"/>
    </row>
    <row r="1120" spans="2:3" x14ac:dyDescent="0.25">
      <c r="B1120" s="3"/>
      <c r="C1120" s="3"/>
    </row>
    <row r="1121" spans="2:3" x14ac:dyDescent="0.25">
      <c r="B1121" s="3"/>
      <c r="C1121" s="3"/>
    </row>
    <row r="1122" spans="2:3" x14ac:dyDescent="0.25">
      <c r="B1122" s="3"/>
      <c r="C1122" s="3"/>
    </row>
    <row r="1123" spans="2:3" x14ac:dyDescent="0.25">
      <c r="B1123" s="3"/>
      <c r="C1123" s="3"/>
    </row>
    <row r="1124" spans="2:3" x14ac:dyDescent="0.25">
      <c r="B1124" s="3"/>
      <c r="C1124" s="3"/>
    </row>
    <row r="1125" spans="2:3" x14ac:dyDescent="0.25">
      <c r="B1125" s="3"/>
      <c r="C1125" s="3"/>
    </row>
    <row r="1126" spans="2:3" x14ac:dyDescent="0.25">
      <c r="B1126" s="3"/>
      <c r="C1126" s="3"/>
    </row>
    <row r="1127" spans="2:3" x14ac:dyDescent="0.25">
      <c r="B1127" s="3"/>
      <c r="C1127" s="3"/>
    </row>
    <row r="1128" spans="2:3" x14ac:dyDescent="0.25">
      <c r="B1128" s="3"/>
      <c r="C1128" s="3"/>
    </row>
    <row r="1129" spans="2:3" x14ac:dyDescent="0.25">
      <c r="B1129" s="3"/>
      <c r="C1129" s="3"/>
    </row>
    <row r="1130" spans="2:3" x14ac:dyDescent="0.25">
      <c r="B1130" s="3"/>
      <c r="C1130" s="3"/>
    </row>
    <row r="1131" spans="2:3" x14ac:dyDescent="0.25">
      <c r="B1131" s="3"/>
      <c r="C1131" s="3"/>
    </row>
    <row r="1132" spans="2:3" x14ac:dyDescent="0.25">
      <c r="B1132" s="3"/>
      <c r="C1132" s="3"/>
    </row>
    <row r="1133" spans="2:3" x14ac:dyDescent="0.25">
      <c r="B1133" s="3"/>
      <c r="C1133" s="3"/>
    </row>
    <row r="1134" spans="2:3" x14ac:dyDescent="0.25">
      <c r="B1134" s="3"/>
      <c r="C1134" s="3"/>
    </row>
    <row r="1135" spans="2:3" x14ac:dyDescent="0.25">
      <c r="B1135" s="3"/>
      <c r="C1135" s="3"/>
    </row>
    <row r="1136" spans="2:3" x14ac:dyDescent="0.25">
      <c r="B1136" s="3"/>
      <c r="C1136" s="3"/>
    </row>
    <row r="1137" spans="2:3" x14ac:dyDescent="0.25">
      <c r="B1137" s="3"/>
      <c r="C1137" s="3"/>
    </row>
    <row r="1138" spans="2:3" x14ac:dyDescent="0.25">
      <c r="B1138" s="3"/>
      <c r="C1138" s="3"/>
    </row>
    <row r="1139" spans="2:3" x14ac:dyDescent="0.25">
      <c r="B1139" s="3"/>
      <c r="C1139" s="3"/>
    </row>
    <row r="1140" spans="2:3" x14ac:dyDescent="0.25">
      <c r="B1140" s="3"/>
      <c r="C1140" s="3"/>
    </row>
    <row r="1141" spans="2:3" x14ac:dyDescent="0.25">
      <c r="B1141" s="3"/>
      <c r="C1141" s="3"/>
    </row>
    <row r="1142" spans="2:3" x14ac:dyDescent="0.25">
      <c r="B1142" s="3"/>
      <c r="C1142" s="3"/>
    </row>
    <row r="1143" spans="2:3" x14ac:dyDescent="0.25">
      <c r="B1143" s="3"/>
      <c r="C1143" s="3"/>
    </row>
    <row r="1144" spans="2:3" x14ac:dyDescent="0.25">
      <c r="B1144" s="3"/>
      <c r="C1144" s="3"/>
    </row>
    <row r="1145" spans="2:3" x14ac:dyDescent="0.25">
      <c r="B1145" s="3"/>
      <c r="C1145" s="3"/>
    </row>
    <row r="1146" spans="2:3" x14ac:dyDescent="0.25">
      <c r="B1146" s="3"/>
      <c r="C1146" s="3"/>
    </row>
    <row r="1147" spans="2:3" x14ac:dyDescent="0.25">
      <c r="B1147" s="3"/>
      <c r="C1147" s="3"/>
    </row>
    <row r="1148" spans="2:3" x14ac:dyDescent="0.25">
      <c r="B1148" s="3"/>
      <c r="C1148" s="3"/>
    </row>
    <row r="1149" spans="2:3" x14ac:dyDescent="0.25">
      <c r="B1149" s="3"/>
      <c r="C1149" s="3"/>
    </row>
    <row r="1150" spans="2:3" x14ac:dyDescent="0.25">
      <c r="B1150" s="3"/>
      <c r="C1150" s="3"/>
    </row>
    <row r="1151" spans="2:3" x14ac:dyDescent="0.25">
      <c r="B1151" s="3"/>
      <c r="C1151" s="3"/>
    </row>
    <row r="1152" spans="2:3" x14ac:dyDescent="0.25">
      <c r="B1152" s="3"/>
      <c r="C1152" s="3"/>
    </row>
    <row r="1153" spans="2:3" x14ac:dyDescent="0.25">
      <c r="B1153" s="3"/>
      <c r="C1153" s="3"/>
    </row>
    <row r="1154" spans="2:3" x14ac:dyDescent="0.25">
      <c r="B1154" s="3"/>
      <c r="C1154" s="3"/>
    </row>
    <row r="1155" spans="2:3" x14ac:dyDescent="0.25">
      <c r="B1155" s="3"/>
      <c r="C1155" s="3"/>
    </row>
    <row r="1156" spans="2:3" x14ac:dyDescent="0.25">
      <c r="B1156" s="3"/>
      <c r="C1156" s="3"/>
    </row>
    <row r="1157" spans="2:3" x14ac:dyDescent="0.25">
      <c r="B1157" s="3"/>
      <c r="C1157" s="3"/>
    </row>
    <row r="1158" spans="2:3" x14ac:dyDescent="0.25">
      <c r="B1158" s="3"/>
      <c r="C1158" s="3"/>
    </row>
    <row r="1159" spans="2:3" x14ac:dyDescent="0.25">
      <c r="B1159" s="3"/>
      <c r="C1159" s="3"/>
    </row>
    <row r="1160" spans="2:3" x14ac:dyDescent="0.25">
      <c r="B1160" s="3"/>
      <c r="C1160" s="3"/>
    </row>
    <row r="1161" spans="2:3" x14ac:dyDescent="0.25">
      <c r="B1161" s="3"/>
      <c r="C1161" s="3"/>
    </row>
    <row r="1162" spans="2:3" x14ac:dyDescent="0.25">
      <c r="B1162" s="3"/>
      <c r="C1162" s="3"/>
    </row>
    <row r="1163" spans="2:3" x14ac:dyDescent="0.25">
      <c r="B1163" s="3"/>
      <c r="C1163" s="3"/>
    </row>
    <row r="1164" spans="2:3" x14ac:dyDescent="0.25">
      <c r="B1164" s="3"/>
      <c r="C1164" s="3"/>
    </row>
    <row r="1165" spans="2:3" x14ac:dyDescent="0.25">
      <c r="B1165" s="3"/>
      <c r="C1165" s="3"/>
    </row>
    <row r="1166" spans="2:3" x14ac:dyDescent="0.25">
      <c r="B1166" s="3"/>
      <c r="C1166" s="3"/>
    </row>
    <row r="1167" spans="2:3" x14ac:dyDescent="0.25">
      <c r="B1167" s="3"/>
      <c r="C1167" s="3"/>
    </row>
    <row r="1168" spans="2:3" x14ac:dyDescent="0.25">
      <c r="B1168" s="3"/>
      <c r="C1168" s="3"/>
    </row>
    <row r="1169" spans="2:3" x14ac:dyDescent="0.25">
      <c r="B1169" s="3"/>
      <c r="C1169" s="3"/>
    </row>
    <row r="1170" spans="2:3" x14ac:dyDescent="0.25">
      <c r="B1170" s="3"/>
      <c r="C1170" s="3"/>
    </row>
    <row r="1171" spans="2:3" x14ac:dyDescent="0.25">
      <c r="B1171" s="3"/>
      <c r="C1171" s="3"/>
    </row>
    <row r="1172" spans="2:3" x14ac:dyDescent="0.25">
      <c r="B1172" s="3"/>
      <c r="C1172" s="3"/>
    </row>
    <row r="1173" spans="2:3" x14ac:dyDescent="0.25">
      <c r="B1173" s="3"/>
      <c r="C1173" s="3"/>
    </row>
    <row r="1174" spans="2:3" x14ac:dyDescent="0.25">
      <c r="B1174" s="3"/>
      <c r="C1174" s="3"/>
    </row>
    <row r="1175" spans="2:3" x14ac:dyDescent="0.25">
      <c r="B1175" s="3"/>
      <c r="C1175" s="3"/>
    </row>
    <row r="1176" spans="2:3" x14ac:dyDescent="0.25">
      <c r="B1176" s="3"/>
      <c r="C1176" s="3"/>
    </row>
    <row r="1177" spans="2:3" x14ac:dyDescent="0.25">
      <c r="B1177" s="3"/>
      <c r="C1177" s="3"/>
    </row>
    <row r="1178" spans="2:3" x14ac:dyDescent="0.25">
      <c r="B1178" s="3"/>
      <c r="C1178" s="3"/>
    </row>
    <row r="1179" spans="2:3" x14ac:dyDescent="0.25">
      <c r="B1179" s="3"/>
      <c r="C1179" s="3"/>
    </row>
    <row r="1180" spans="2:3" x14ac:dyDescent="0.25">
      <c r="B1180" s="3"/>
      <c r="C1180" s="3"/>
    </row>
    <row r="1181" spans="2:3" x14ac:dyDescent="0.25">
      <c r="B1181" s="3"/>
      <c r="C1181" s="3"/>
    </row>
    <row r="1182" spans="2:3" x14ac:dyDescent="0.25">
      <c r="B1182" s="3"/>
      <c r="C1182" s="3"/>
    </row>
    <row r="1183" spans="2:3" x14ac:dyDescent="0.25">
      <c r="B1183" s="3"/>
      <c r="C1183" s="3"/>
    </row>
    <row r="1184" spans="2:3" x14ac:dyDescent="0.25">
      <c r="B1184" s="3"/>
      <c r="C1184" s="3"/>
    </row>
    <row r="1185" spans="2:3" x14ac:dyDescent="0.25">
      <c r="B1185" s="3"/>
      <c r="C1185" s="3"/>
    </row>
    <row r="1186" spans="2:3" x14ac:dyDescent="0.25">
      <c r="B1186" s="3"/>
      <c r="C1186" s="3"/>
    </row>
    <row r="1187" spans="2:3" x14ac:dyDescent="0.25">
      <c r="B1187" s="3"/>
      <c r="C1187" s="3"/>
    </row>
    <row r="1188" spans="2:3" x14ac:dyDescent="0.25">
      <c r="B1188" s="3"/>
      <c r="C1188" s="3"/>
    </row>
    <row r="1189" spans="2:3" x14ac:dyDescent="0.25">
      <c r="B1189" s="3"/>
      <c r="C1189" s="3"/>
    </row>
    <row r="1190" spans="2:3" x14ac:dyDescent="0.25">
      <c r="B1190" s="3"/>
      <c r="C1190" s="3"/>
    </row>
    <row r="1191" spans="2:3" x14ac:dyDescent="0.25">
      <c r="B1191" s="3"/>
      <c r="C1191" s="3"/>
    </row>
    <row r="1192" spans="2:3" x14ac:dyDescent="0.25">
      <c r="B1192" s="3"/>
      <c r="C1192" s="3"/>
    </row>
    <row r="1193" spans="2:3" x14ac:dyDescent="0.25">
      <c r="B1193" s="3"/>
      <c r="C1193" s="3"/>
    </row>
    <row r="1194" spans="2:3" x14ac:dyDescent="0.25">
      <c r="B1194" s="3"/>
      <c r="C1194" s="3"/>
    </row>
    <row r="1195" spans="2:3" x14ac:dyDescent="0.25">
      <c r="B1195" s="3"/>
      <c r="C1195" s="3"/>
    </row>
    <row r="1196" spans="2:3" x14ac:dyDescent="0.25">
      <c r="B1196" s="3"/>
      <c r="C1196" s="3"/>
    </row>
    <row r="1197" spans="2:3" x14ac:dyDescent="0.25">
      <c r="B1197" s="3"/>
      <c r="C1197" s="3"/>
    </row>
    <row r="1198" spans="2:3" x14ac:dyDescent="0.25">
      <c r="B1198" s="3"/>
      <c r="C1198" s="3"/>
    </row>
    <row r="1199" spans="2:3" x14ac:dyDescent="0.25">
      <c r="B1199" s="3"/>
      <c r="C1199" s="3"/>
    </row>
    <row r="1200" spans="2:3" x14ac:dyDescent="0.25">
      <c r="B1200" s="3"/>
      <c r="C1200" s="3"/>
    </row>
    <row r="1201" spans="2:3" x14ac:dyDescent="0.25">
      <c r="B1201" s="3"/>
      <c r="C1201" s="3"/>
    </row>
    <row r="1202" spans="2:3" x14ac:dyDescent="0.25">
      <c r="B1202" s="3"/>
      <c r="C1202" s="3"/>
    </row>
    <row r="1203" spans="2:3" x14ac:dyDescent="0.25">
      <c r="B1203" s="3"/>
      <c r="C1203" s="3"/>
    </row>
    <row r="1204" spans="2:3" x14ac:dyDescent="0.25">
      <c r="B1204" s="3"/>
      <c r="C1204" s="3"/>
    </row>
    <row r="1205" spans="2:3" x14ac:dyDescent="0.25">
      <c r="B1205" s="3"/>
      <c r="C1205" s="3"/>
    </row>
    <row r="1206" spans="2:3" x14ac:dyDescent="0.25">
      <c r="B1206" s="3"/>
      <c r="C1206" s="3"/>
    </row>
    <row r="1207" spans="2:3" x14ac:dyDescent="0.25">
      <c r="B1207" s="3"/>
      <c r="C1207" s="3"/>
    </row>
    <row r="1208" spans="2:3" x14ac:dyDescent="0.25">
      <c r="B1208" s="3"/>
      <c r="C1208" s="3"/>
    </row>
    <row r="1209" spans="2:3" x14ac:dyDescent="0.25">
      <c r="B1209" s="3"/>
      <c r="C1209" s="3"/>
    </row>
    <row r="1210" spans="2:3" x14ac:dyDescent="0.25">
      <c r="B1210" s="3"/>
      <c r="C1210" s="3"/>
    </row>
    <row r="1211" spans="2:3" x14ac:dyDescent="0.25">
      <c r="B1211" s="3"/>
      <c r="C1211" s="3"/>
    </row>
    <row r="1212" spans="2:3" x14ac:dyDescent="0.25">
      <c r="B1212" s="3"/>
      <c r="C1212" s="3"/>
    </row>
    <row r="1213" spans="2:3" x14ac:dyDescent="0.25">
      <c r="B1213" s="3"/>
      <c r="C1213" s="3"/>
    </row>
    <row r="1214" spans="2:3" x14ac:dyDescent="0.25">
      <c r="B1214" s="3"/>
      <c r="C1214" s="3"/>
    </row>
    <row r="1215" spans="2:3" x14ac:dyDescent="0.25">
      <c r="B1215" s="3"/>
      <c r="C1215" s="3"/>
    </row>
    <row r="1216" spans="2:3" x14ac:dyDescent="0.25">
      <c r="B1216" s="3"/>
      <c r="C1216" s="3"/>
    </row>
    <row r="1217" spans="2:3" x14ac:dyDescent="0.25">
      <c r="B1217" s="3"/>
      <c r="C1217" s="3"/>
    </row>
    <row r="1218" spans="2:3" x14ac:dyDescent="0.25">
      <c r="B1218" s="3"/>
      <c r="C1218" s="3"/>
    </row>
    <row r="1219" spans="2:3" x14ac:dyDescent="0.25">
      <c r="B1219" s="3"/>
      <c r="C1219" s="3"/>
    </row>
    <row r="1220" spans="2:3" x14ac:dyDescent="0.25">
      <c r="B1220" s="3"/>
      <c r="C1220" s="3"/>
    </row>
    <row r="1221" spans="2:3" x14ac:dyDescent="0.25">
      <c r="B1221" s="3"/>
      <c r="C1221" s="3"/>
    </row>
    <row r="1222" spans="2:3" x14ac:dyDescent="0.25">
      <c r="B1222" s="3"/>
      <c r="C1222" s="3"/>
    </row>
    <row r="1223" spans="2:3" x14ac:dyDescent="0.25">
      <c r="B1223" s="3"/>
      <c r="C1223" s="3"/>
    </row>
    <row r="1224" spans="2:3" x14ac:dyDescent="0.25">
      <c r="B1224" s="3"/>
      <c r="C1224" s="3"/>
    </row>
    <row r="1225" spans="2:3" x14ac:dyDescent="0.25">
      <c r="B1225" s="3"/>
      <c r="C1225" s="3"/>
    </row>
    <row r="1226" spans="2:3" x14ac:dyDescent="0.25">
      <c r="B1226" s="3"/>
      <c r="C1226" s="3"/>
    </row>
    <row r="1227" spans="2:3" x14ac:dyDescent="0.25">
      <c r="B1227" s="3"/>
      <c r="C1227" s="3"/>
    </row>
    <row r="1228" spans="2:3" x14ac:dyDescent="0.25">
      <c r="B1228" s="3"/>
      <c r="C1228" s="3"/>
    </row>
    <row r="1229" spans="2:3" x14ac:dyDescent="0.25">
      <c r="B1229" s="3"/>
      <c r="C1229" s="3"/>
    </row>
    <row r="1230" spans="2:3" x14ac:dyDescent="0.25">
      <c r="B1230" s="3"/>
      <c r="C1230" s="3"/>
    </row>
    <row r="1231" spans="2:3" x14ac:dyDescent="0.25">
      <c r="B1231" s="3"/>
      <c r="C1231" s="3"/>
    </row>
    <row r="1232" spans="2:3" x14ac:dyDescent="0.25">
      <c r="B1232" s="3"/>
      <c r="C1232" s="3"/>
    </row>
    <row r="1233" spans="2:3" x14ac:dyDescent="0.25">
      <c r="B1233" s="3"/>
      <c r="C1233" s="3"/>
    </row>
    <row r="1234" spans="2:3" x14ac:dyDescent="0.25">
      <c r="B1234" s="3"/>
      <c r="C1234" s="3"/>
    </row>
    <row r="1235" spans="2:3" x14ac:dyDescent="0.25">
      <c r="B1235" s="3"/>
      <c r="C1235" s="3"/>
    </row>
    <row r="1236" spans="2:3" x14ac:dyDescent="0.25">
      <c r="B1236" s="3"/>
      <c r="C1236" s="3"/>
    </row>
    <row r="1237" spans="2:3" x14ac:dyDescent="0.25">
      <c r="B1237" s="3"/>
      <c r="C1237" s="3"/>
    </row>
    <row r="1238" spans="2:3" x14ac:dyDescent="0.25">
      <c r="B1238" s="3"/>
      <c r="C1238" s="3"/>
    </row>
    <row r="1239" spans="2:3" x14ac:dyDescent="0.25">
      <c r="B1239" s="3"/>
      <c r="C1239" s="3"/>
    </row>
    <row r="1240" spans="2:3" x14ac:dyDescent="0.25">
      <c r="B1240" s="3"/>
      <c r="C1240" s="3"/>
    </row>
    <row r="1241" spans="2:3" x14ac:dyDescent="0.25">
      <c r="B1241" s="3"/>
      <c r="C1241" s="3"/>
    </row>
    <row r="1242" spans="2:3" x14ac:dyDescent="0.25">
      <c r="B1242" s="3"/>
      <c r="C1242" s="3"/>
    </row>
    <row r="1243" spans="2:3" x14ac:dyDescent="0.25">
      <c r="B1243" s="3"/>
      <c r="C1243" s="3"/>
    </row>
    <row r="1244" spans="2:3" x14ac:dyDescent="0.25">
      <c r="B1244" s="3"/>
      <c r="C1244" s="3"/>
    </row>
    <row r="1245" spans="2:3" x14ac:dyDescent="0.25">
      <c r="B1245" s="3"/>
      <c r="C1245" s="3"/>
    </row>
    <row r="1246" spans="2:3" x14ac:dyDescent="0.25">
      <c r="B1246" s="3"/>
      <c r="C1246" s="3"/>
    </row>
    <row r="1247" spans="2:3" x14ac:dyDescent="0.25">
      <c r="B1247" s="3"/>
      <c r="C1247" s="3"/>
    </row>
    <row r="1248" spans="2:3" x14ac:dyDescent="0.25">
      <c r="B1248" s="3"/>
      <c r="C1248" s="3"/>
    </row>
    <row r="1249" spans="2:3" x14ac:dyDescent="0.25">
      <c r="B1249" s="3"/>
      <c r="C1249" s="3"/>
    </row>
    <row r="1250" spans="2:3" x14ac:dyDescent="0.25">
      <c r="B1250" s="3"/>
      <c r="C1250" s="3"/>
    </row>
    <row r="1251" spans="2:3" x14ac:dyDescent="0.25">
      <c r="B1251" s="3"/>
      <c r="C1251" s="3"/>
    </row>
    <row r="1252" spans="2:3" x14ac:dyDescent="0.25">
      <c r="B1252" s="3"/>
      <c r="C1252" s="3"/>
    </row>
    <row r="1253" spans="2:3" x14ac:dyDescent="0.25">
      <c r="B1253" s="3"/>
      <c r="C1253" s="3"/>
    </row>
    <row r="1254" spans="2:3" x14ac:dyDescent="0.25">
      <c r="B1254" s="3"/>
      <c r="C1254" s="3"/>
    </row>
    <row r="1255" spans="2:3" x14ac:dyDescent="0.25">
      <c r="B1255" s="3"/>
      <c r="C1255" s="3"/>
    </row>
    <row r="1256" spans="2:3" x14ac:dyDescent="0.25">
      <c r="B1256" s="3"/>
      <c r="C1256" s="3"/>
    </row>
    <row r="1257" spans="2:3" x14ac:dyDescent="0.25">
      <c r="B1257" s="3"/>
      <c r="C1257" s="3"/>
    </row>
    <row r="1258" spans="2:3" x14ac:dyDescent="0.25">
      <c r="B1258" s="3"/>
      <c r="C1258" s="3"/>
    </row>
    <row r="1259" spans="2:3" x14ac:dyDescent="0.25">
      <c r="B1259" s="3"/>
      <c r="C1259" s="3"/>
    </row>
    <row r="1260" spans="2:3" x14ac:dyDescent="0.25">
      <c r="B1260" s="3"/>
      <c r="C1260" s="3"/>
    </row>
    <row r="1261" spans="2:3" x14ac:dyDescent="0.25">
      <c r="B1261" s="3"/>
      <c r="C1261" s="3"/>
    </row>
    <row r="1262" spans="2:3" x14ac:dyDescent="0.25">
      <c r="B1262" s="3"/>
      <c r="C1262" s="3"/>
    </row>
    <row r="1263" spans="2:3" x14ac:dyDescent="0.25">
      <c r="B1263" s="3"/>
      <c r="C1263" s="3"/>
    </row>
    <row r="1264" spans="2:3" x14ac:dyDescent="0.25">
      <c r="B1264" s="3"/>
      <c r="C1264" s="3"/>
    </row>
    <row r="1265" spans="2:3" x14ac:dyDescent="0.25">
      <c r="B1265" s="3"/>
      <c r="C1265" s="3"/>
    </row>
    <row r="1266" spans="2:3" x14ac:dyDescent="0.25">
      <c r="B1266" s="3"/>
      <c r="C1266" s="3"/>
    </row>
    <row r="1267" spans="2:3" x14ac:dyDescent="0.25">
      <c r="B1267" s="3"/>
      <c r="C1267" s="3"/>
    </row>
    <row r="1268" spans="2:3" x14ac:dyDescent="0.25">
      <c r="B1268" s="3"/>
      <c r="C1268" s="3"/>
    </row>
    <row r="1269" spans="2:3" x14ac:dyDescent="0.25">
      <c r="B1269" s="3"/>
      <c r="C1269" s="3"/>
    </row>
    <row r="1270" spans="2:3" x14ac:dyDescent="0.25">
      <c r="B1270" s="3"/>
      <c r="C1270" s="3"/>
    </row>
    <row r="1271" spans="2:3" x14ac:dyDescent="0.25">
      <c r="B1271" s="3"/>
      <c r="C1271" s="3"/>
    </row>
    <row r="1272" spans="2:3" x14ac:dyDescent="0.25">
      <c r="B1272" s="3"/>
      <c r="C1272" s="3"/>
    </row>
    <row r="1273" spans="2:3" x14ac:dyDescent="0.25">
      <c r="B1273" s="3"/>
      <c r="C1273" s="3"/>
    </row>
    <row r="1274" spans="2:3" x14ac:dyDescent="0.25">
      <c r="B1274" s="3"/>
      <c r="C1274" s="3"/>
    </row>
    <row r="1275" spans="2:3" x14ac:dyDescent="0.25">
      <c r="B1275" s="3"/>
      <c r="C1275" s="3"/>
    </row>
    <row r="1276" spans="2:3" x14ac:dyDescent="0.25">
      <c r="B1276" s="3"/>
      <c r="C1276" s="3"/>
    </row>
    <row r="1277" spans="2:3" x14ac:dyDescent="0.25">
      <c r="B1277" s="3"/>
      <c r="C1277" s="3"/>
    </row>
    <row r="1278" spans="2:3" x14ac:dyDescent="0.25">
      <c r="B1278" s="3"/>
      <c r="C1278" s="3"/>
    </row>
    <row r="1279" spans="2:3" x14ac:dyDescent="0.25">
      <c r="B1279" s="3"/>
      <c r="C1279" s="3"/>
    </row>
    <row r="1280" spans="2:3" x14ac:dyDescent="0.25">
      <c r="B1280" s="3"/>
      <c r="C1280" s="3"/>
    </row>
    <row r="1281" spans="2:3" x14ac:dyDescent="0.25">
      <c r="B1281" s="3"/>
      <c r="C1281" s="3"/>
    </row>
    <row r="1282" spans="2:3" x14ac:dyDescent="0.25">
      <c r="B1282" s="3"/>
      <c r="C1282" s="3"/>
    </row>
    <row r="1283" spans="2:3" x14ac:dyDescent="0.25">
      <c r="B1283" s="3"/>
      <c r="C1283" s="3"/>
    </row>
    <row r="1284" spans="2:3" x14ac:dyDescent="0.25">
      <c r="B1284" s="3"/>
      <c r="C1284" s="3"/>
    </row>
    <row r="1285" spans="2:3" x14ac:dyDescent="0.25">
      <c r="B1285" s="3"/>
      <c r="C1285" s="3"/>
    </row>
    <row r="1286" spans="2:3" x14ac:dyDescent="0.25">
      <c r="B1286" s="3"/>
      <c r="C1286" s="3"/>
    </row>
    <row r="1287" spans="2:3" x14ac:dyDescent="0.25">
      <c r="B1287" s="3"/>
      <c r="C1287" s="3"/>
    </row>
    <row r="1288" spans="2:3" x14ac:dyDescent="0.25">
      <c r="B1288" s="3"/>
      <c r="C1288" s="3"/>
    </row>
    <row r="1289" spans="2:3" x14ac:dyDescent="0.25">
      <c r="B1289" s="3"/>
      <c r="C1289" s="3"/>
    </row>
    <row r="1290" spans="2:3" x14ac:dyDescent="0.25">
      <c r="B1290" s="3"/>
      <c r="C1290" s="3"/>
    </row>
    <row r="1291" spans="2:3" x14ac:dyDescent="0.25">
      <c r="B1291" s="3"/>
      <c r="C1291" s="3"/>
    </row>
    <row r="1292" spans="2:3" x14ac:dyDescent="0.25">
      <c r="B1292" s="3"/>
      <c r="C1292" s="3"/>
    </row>
    <row r="1293" spans="2:3" x14ac:dyDescent="0.25">
      <c r="B1293" s="3"/>
      <c r="C1293" s="3"/>
    </row>
    <row r="1294" spans="2:3" x14ac:dyDescent="0.25">
      <c r="B1294" s="3"/>
      <c r="C1294" s="3"/>
    </row>
    <row r="1295" spans="2:3" x14ac:dyDescent="0.25">
      <c r="B1295" s="3"/>
      <c r="C1295" s="3"/>
    </row>
    <row r="1296" spans="2:3" x14ac:dyDescent="0.25">
      <c r="B1296" s="3"/>
      <c r="C1296" s="3"/>
    </row>
    <row r="1297" spans="2:3" x14ac:dyDescent="0.25">
      <c r="B1297" s="3"/>
      <c r="C1297" s="3"/>
    </row>
    <row r="1298" spans="2:3" x14ac:dyDescent="0.25">
      <c r="B1298" s="3"/>
      <c r="C1298" s="3"/>
    </row>
    <row r="1299" spans="2:3" x14ac:dyDescent="0.25">
      <c r="B1299" s="3"/>
      <c r="C1299" s="3"/>
    </row>
    <row r="1300" spans="2:3" x14ac:dyDescent="0.25">
      <c r="B1300" s="3"/>
      <c r="C1300" s="3"/>
    </row>
    <row r="1301" spans="2:3" x14ac:dyDescent="0.25">
      <c r="B1301" s="3"/>
      <c r="C1301" s="3"/>
    </row>
    <row r="1302" spans="2:3" x14ac:dyDescent="0.25">
      <c r="B1302" s="3"/>
      <c r="C1302" s="3"/>
    </row>
    <row r="1303" spans="2:3" x14ac:dyDescent="0.25">
      <c r="B1303" s="3"/>
      <c r="C1303" s="3"/>
    </row>
    <row r="1304" spans="2:3" x14ac:dyDescent="0.25">
      <c r="B1304" s="3"/>
      <c r="C1304" s="3"/>
    </row>
    <row r="1305" spans="2:3" x14ac:dyDescent="0.25">
      <c r="B1305" s="3"/>
      <c r="C1305" s="3"/>
    </row>
    <row r="1306" spans="2:3" x14ac:dyDescent="0.25">
      <c r="B1306" s="3"/>
      <c r="C1306" s="3"/>
    </row>
    <row r="1307" spans="2:3" x14ac:dyDescent="0.25">
      <c r="B1307" s="3"/>
      <c r="C1307" s="3"/>
    </row>
    <row r="1308" spans="2:3" x14ac:dyDescent="0.25">
      <c r="B1308" s="3"/>
      <c r="C1308" s="3"/>
    </row>
    <row r="1309" spans="2:3" x14ac:dyDescent="0.25">
      <c r="B1309" s="3"/>
      <c r="C1309" s="3"/>
    </row>
    <row r="1310" spans="2:3" x14ac:dyDescent="0.25">
      <c r="B1310" s="3"/>
      <c r="C1310" s="3"/>
    </row>
    <row r="1311" spans="2:3" x14ac:dyDescent="0.25">
      <c r="B1311" s="3"/>
      <c r="C1311" s="3"/>
    </row>
    <row r="1312" spans="2:3" x14ac:dyDescent="0.25">
      <c r="B1312" s="3"/>
      <c r="C1312" s="3"/>
    </row>
    <row r="1313" spans="2:3" x14ac:dyDescent="0.25">
      <c r="B1313" s="3"/>
      <c r="C1313" s="3"/>
    </row>
    <row r="1314" spans="2:3" x14ac:dyDescent="0.25">
      <c r="B1314" s="3"/>
      <c r="C1314" s="3"/>
    </row>
    <row r="1315" spans="2:3" x14ac:dyDescent="0.25">
      <c r="B1315" s="3"/>
      <c r="C1315" s="3"/>
    </row>
    <row r="1316" spans="2:3" x14ac:dyDescent="0.25">
      <c r="B1316" s="3"/>
      <c r="C1316" s="3"/>
    </row>
    <row r="1317" spans="2:3" x14ac:dyDescent="0.25">
      <c r="B1317" s="3"/>
      <c r="C1317" s="3"/>
    </row>
    <row r="1318" spans="2:3" x14ac:dyDescent="0.25">
      <c r="B1318" s="3"/>
      <c r="C1318" s="3"/>
    </row>
    <row r="1319" spans="2:3" x14ac:dyDescent="0.25">
      <c r="B1319" s="3"/>
      <c r="C1319" s="3"/>
    </row>
    <row r="1320" spans="2:3" x14ac:dyDescent="0.25">
      <c r="B1320" s="3"/>
      <c r="C1320" s="3"/>
    </row>
    <row r="1321" spans="2:3" x14ac:dyDescent="0.25">
      <c r="B1321" s="3"/>
      <c r="C1321" s="3"/>
    </row>
    <row r="1322" spans="2:3" x14ac:dyDescent="0.25">
      <c r="B1322" s="3"/>
      <c r="C1322" s="3"/>
    </row>
    <row r="1323" spans="2:3" x14ac:dyDescent="0.25">
      <c r="B1323" s="3"/>
      <c r="C1323" s="3"/>
    </row>
    <row r="1324" spans="2:3" x14ac:dyDescent="0.25">
      <c r="B1324" s="3"/>
      <c r="C1324" s="3"/>
    </row>
    <row r="1325" spans="2:3" x14ac:dyDescent="0.25">
      <c r="B1325" s="3"/>
      <c r="C1325" s="3"/>
    </row>
    <row r="1326" spans="2:3" x14ac:dyDescent="0.25">
      <c r="B1326" s="3"/>
      <c r="C1326" s="3"/>
    </row>
    <row r="1327" spans="2:3" x14ac:dyDescent="0.25">
      <c r="B1327" s="3"/>
      <c r="C1327" s="3"/>
    </row>
    <row r="1328" spans="2:3" x14ac:dyDescent="0.25">
      <c r="B1328" s="3"/>
      <c r="C1328" s="3"/>
    </row>
    <row r="1329" spans="2:3" x14ac:dyDescent="0.25">
      <c r="B1329" s="3"/>
      <c r="C1329" s="3"/>
    </row>
    <row r="1330" spans="2:3" x14ac:dyDescent="0.25">
      <c r="B1330" s="3"/>
      <c r="C1330" s="3"/>
    </row>
    <row r="1331" spans="2:3" x14ac:dyDescent="0.25">
      <c r="B1331" s="3"/>
      <c r="C1331" s="3"/>
    </row>
    <row r="1332" spans="2:3" x14ac:dyDescent="0.25">
      <c r="B1332" s="3"/>
      <c r="C1332" s="3"/>
    </row>
    <row r="1333" spans="2:3" x14ac:dyDescent="0.25">
      <c r="B1333" s="3"/>
      <c r="C1333" s="3"/>
    </row>
    <row r="1334" spans="2:3" x14ac:dyDescent="0.25">
      <c r="B1334" s="3"/>
      <c r="C1334" s="3"/>
    </row>
    <row r="1335" spans="2:3" x14ac:dyDescent="0.25">
      <c r="B1335" s="3"/>
      <c r="C1335" s="3"/>
    </row>
    <row r="1336" spans="2:3" x14ac:dyDescent="0.25">
      <c r="B1336" s="3"/>
      <c r="C1336" s="3"/>
    </row>
    <row r="1337" spans="2:3" x14ac:dyDescent="0.25">
      <c r="B1337" s="3"/>
      <c r="C1337" s="3"/>
    </row>
    <row r="1338" spans="2:3" x14ac:dyDescent="0.25">
      <c r="B1338" s="3"/>
      <c r="C1338" s="3"/>
    </row>
    <row r="1339" spans="2:3" x14ac:dyDescent="0.25">
      <c r="B1339" s="3"/>
      <c r="C1339" s="3"/>
    </row>
    <row r="1340" spans="2:3" x14ac:dyDescent="0.25">
      <c r="B1340" s="3"/>
      <c r="C1340" s="3"/>
    </row>
    <row r="1341" spans="2:3" x14ac:dyDescent="0.25">
      <c r="B1341" s="3"/>
      <c r="C1341" s="3"/>
    </row>
    <row r="1342" spans="2:3" x14ac:dyDescent="0.25">
      <c r="B1342" s="3"/>
      <c r="C1342" s="3"/>
    </row>
    <row r="1343" spans="2:3" x14ac:dyDescent="0.25">
      <c r="B1343" s="3"/>
      <c r="C1343" s="3"/>
    </row>
    <row r="1344" spans="2:3" x14ac:dyDescent="0.25">
      <c r="B1344" s="3"/>
      <c r="C1344" s="3"/>
    </row>
    <row r="1345" spans="2:3" x14ac:dyDescent="0.25">
      <c r="B1345" s="3"/>
      <c r="C1345" s="3"/>
    </row>
    <row r="1346" spans="2:3" x14ac:dyDescent="0.25">
      <c r="B1346" s="3"/>
      <c r="C1346" s="3"/>
    </row>
    <row r="1347" spans="2:3" x14ac:dyDescent="0.25">
      <c r="B1347" s="3"/>
      <c r="C1347" s="3"/>
    </row>
    <row r="1348" spans="2:3" x14ac:dyDescent="0.25">
      <c r="B1348" s="3"/>
      <c r="C1348" s="3"/>
    </row>
    <row r="1349" spans="2:3" x14ac:dyDescent="0.25">
      <c r="B1349" s="3"/>
      <c r="C1349" s="3"/>
    </row>
    <row r="1350" spans="2:3" x14ac:dyDescent="0.25">
      <c r="B1350" s="3"/>
      <c r="C1350" s="3"/>
    </row>
    <row r="1351" spans="2:3" x14ac:dyDescent="0.25">
      <c r="B1351" s="3"/>
      <c r="C1351" s="3"/>
    </row>
    <row r="1352" spans="2:3" x14ac:dyDescent="0.25">
      <c r="B1352" s="3"/>
      <c r="C1352" s="3"/>
    </row>
    <row r="1353" spans="2:3" x14ac:dyDescent="0.25">
      <c r="B1353" s="3"/>
      <c r="C1353" s="3"/>
    </row>
    <row r="1354" spans="2:3" x14ac:dyDescent="0.25">
      <c r="B1354" s="3"/>
      <c r="C1354" s="3"/>
    </row>
    <row r="1355" spans="2:3" x14ac:dyDescent="0.25">
      <c r="B1355" s="3"/>
      <c r="C1355" s="3"/>
    </row>
    <row r="1356" spans="2:3" x14ac:dyDescent="0.25">
      <c r="B1356" s="3"/>
      <c r="C1356" s="3"/>
    </row>
    <row r="1357" spans="2:3" x14ac:dyDescent="0.25">
      <c r="B1357" s="3"/>
      <c r="C1357" s="3"/>
    </row>
    <row r="1358" spans="2:3" x14ac:dyDescent="0.25">
      <c r="B1358" s="3"/>
      <c r="C1358" s="3"/>
    </row>
    <row r="1359" spans="2:3" x14ac:dyDescent="0.25">
      <c r="B1359" s="3"/>
      <c r="C1359" s="3"/>
    </row>
    <row r="1360" spans="2:3" x14ac:dyDescent="0.25">
      <c r="B1360" s="3"/>
      <c r="C1360" s="3"/>
    </row>
    <row r="1361" spans="2:3" x14ac:dyDescent="0.25">
      <c r="B1361" s="3"/>
      <c r="C1361" s="3"/>
    </row>
    <row r="1362" spans="2:3" x14ac:dyDescent="0.25">
      <c r="B1362" s="3"/>
      <c r="C1362" s="3"/>
    </row>
    <row r="1363" spans="2:3" x14ac:dyDescent="0.25">
      <c r="B1363" s="3"/>
      <c r="C1363" s="3"/>
    </row>
    <row r="1364" spans="2:3" x14ac:dyDescent="0.25">
      <c r="B1364" s="3"/>
      <c r="C1364" s="3"/>
    </row>
    <row r="1365" spans="2:3" x14ac:dyDescent="0.25">
      <c r="B1365" s="3"/>
      <c r="C1365" s="3"/>
    </row>
    <row r="1366" spans="2:3" x14ac:dyDescent="0.25">
      <c r="B1366" s="3"/>
      <c r="C1366" s="3"/>
    </row>
    <row r="1367" spans="2:3" x14ac:dyDescent="0.25">
      <c r="B1367" s="3"/>
      <c r="C1367" s="3"/>
    </row>
    <row r="1368" spans="2:3" x14ac:dyDescent="0.25">
      <c r="B1368" s="3"/>
      <c r="C1368" s="3"/>
    </row>
    <row r="1369" spans="2:3" x14ac:dyDescent="0.25">
      <c r="B1369" s="3"/>
      <c r="C1369" s="3"/>
    </row>
    <row r="1370" spans="2:3" x14ac:dyDescent="0.25">
      <c r="B1370" s="3"/>
      <c r="C1370" s="3"/>
    </row>
    <row r="1371" spans="2:3" x14ac:dyDescent="0.25">
      <c r="B1371" s="3"/>
      <c r="C1371" s="3"/>
    </row>
    <row r="1372" spans="2:3" x14ac:dyDescent="0.25">
      <c r="B1372" s="3"/>
      <c r="C1372" s="3"/>
    </row>
    <row r="1373" spans="2:3" x14ac:dyDescent="0.25">
      <c r="B1373" s="3"/>
      <c r="C1373" s="3"/>
    </row>
    <row r="1374" spans="2:3" x14ac:dyDescent="0.25">
      <c r="B1374" s="3"/>
      <c r="C1374" s="3"/>
    </row>
    <row r="1375" spans="2:3" x14ac:dyDescent="0.25">
      <c r="B1375" s="3"/>
      <c r="C1375" s="3"/>
    </row>
    <row r="1376" spans="2:3" x14ac:dyDescent="0.25">
      <c r="B1376" s="3"/>
      <c r="C1376" s="3"/>
    </row>
    <row r="1377" spans="2:3" x14ac:dyDescent="0.25">
      <c r="B1377" s="3"/>
      <c r="C1377" s="3"/>
    </row>
    <row r="1378" spans="2:3" x14ac:dyDescent="0.25">
      <c r="B1378" s="3"/>
      <c r="C1378" s="3"/>
    </row>
    <row r="1379" spans="2:3" x14ac:dyDescent="0.25">
      <c r="B1379" s="3"/>
      <c r="C1379" s="3"/>
    </row>
    <row r="1380" spans="2:3" x14ac:dyDescent="0.25">
      <c r="B1380" s="3"/>
      <c r="C1380" s="3"/>
    </row>
    <row r="1381" spans="2:3" x14ac:dyDescent="0.25">
      <c r="B1381" s="3"/>
      <c r="C1381" s="3"/>
    </row>
    <row r="1382" spans="2:3" x14ac:dyDescent="0.25">
      <c r="B1382" s="3"/>
      <c r="C1382" s="3"/>
    </row>
    <row r="1383" spans="2:3" x14ac:dyDescent="0.25">
      <c r="B1383" s="3"/>
      <c r="C1383" s="3"/>
    </row>
    <row r="1384" spans="2:3" x14ac:dyDescent="0.25">
      <c r="B1384" s="3"/>
      <c r="C1384" s="3"/>
    </row>
    <row r="1385" spans="2:3" x14ac:dyDescent="0.25">
      <c r="B1385" s="3"/>
      <c r="C1385" s="3"/>
    </row>
    <row r="1386" spans="2:3" x14ac:dyDescent="0.25">
      <c r="B1386" s="3"/>
      <c r="C1386" s="3"/>
    </row>
    <row r="1387" spans="2:3" x14ac:dyDescent="0.25">
      <c r="B1387" s="3"/>
      <c r="C1387" s="3"/>
    </row>
    <row r="1388" spans="2:3" x14ac:dyDescent="0.25">
      <c r="B1388" s="3"/>
      <c r="C1388" s="3"/>
    </row>
    <row r="1389" spans="2:3" x14ac:dyDescent="0.25">
      <c r="B1389" s="3"/>
      <c r="C1389" s="3"/>
    </row>
    <row r="1390" spans="2:3" x14ac:dyDescent="0.25">
      <c r="B1390" s="3"/>
      <c r="C1390" s="3"/>
    </row>
    <row r="1391" spans="2:3" x14ac:dyDescent="0.25">
      <c r="B1391" s="3"/>
      <c r="C1391" s="3"/>
    </row>
    <row r="1392" spans="2:3" x14ac:dyDescent="0.25">
      <c r="B1392" s="3"/>
      <c r="C1392" s="3"/>
    </row>
    <row r="1393" spans="2:3" x14ac:dyDescent="0.25">
      <c r="B1393" s="3"/>
      <c r="C1393" s="3"/>
    </row>
    <row r="1394" spans="2:3" x14ac:dyDescent="0.25">
      <c r="B1394" s="3"/>
      <c r="C1394" s="3"/>
    </row>
    <row r="1395" spans="2:3" x14ac:dyDescent="0.25">
      <c r="B1395" s="3"/>
      <c r="C1395" s="3"/>
    </row>
    <row r="1396" spans="2:3" x14ac:dyDescent="0.25">
      <c r="B1396" s="3"/>
      <c r="C1396" s="3"/>
    </row>
  </sheetData>
  <conditionalFormatting sqref="W1:W1048576">
    <cfRule type="expression" dxfId="1" priority="1">
      <formula>B1&lt;&gt;W1</formula>
    </cfRule>
  </conditionalFormatting>
  <dataValidations count="1">
    <dataValidation type="list" allowBlank="1" showInputMessage="1" showErrorMessage="1" sqref="AB1" xr:uid="{9D1AB444-3B5A-4E96-98C2-508C3F5DE220}">
      <formula1>"12D, 1d_nwk"</formula1>
    </dataValidation>
  </dataValidation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B4583"/>
  <sheetViews>
    <sheetView zoomScale="85" zoomScaleNormal="85" workbookViewId="0">
      <selection activeCell="F16" sqref="F16"/>
    </sheetView>
    <sheetView tabSelected="1" workbookViewId="1">
      <selection activeCell="Q2" sqref="Q2"/>
    </sheetView>
    <sheetView workbookViewId="2"/>
  </sheetViews>
  <sheetFormatPr defaultRowHeight="15" x14ac:dyDescent="0.25"/>
  <cols>
    <col min="3" max="3" width="3.85546875" customWidth="1"/>
    <col min="4" max="4" width="16" bestFit="1" customWidth="1"/>
    <col min="5" max="9" width="3.85546875" customWidth="1"/>
    <col min="10" max="10" width="9" customWidth="1"/>
    <col min="11" max="11" width="8.28515625" customWidth="1"/>
    <col min="12" max="12" width="9" customWidth="1"/>
    <col min="13" max="13" width="10" customWidth="1"/>
    <col min="14" max="14" width="13.85546875" bestFit="1" customWidth="1"/>
    <col min="15" max="15" width="12.5703125" bestFit="1" customWidth="1"/>
    <col min="16" max="16" width="9.85546875" customWidth="1"/>
    <col min="17" max="17" width="8.28515625" customWidth="1"/>
    <col min="18" max="18" width="14.140625" customWidth="1"/>
    <col min="19" max="19" width="14.5703125" customWidth="1"/>
    <col min="27" max="27" width="13.140625" bestFit="1" customWidth="1"/>
  </cols>
  <sheetData>
    <row r="1" spans="1:28" x14ac:dyDescent="0.25">
      <c r="A1" t="s">
        <v>164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96</v>
      </c>
      <c r="K1" t="s">
        <v>46</v>
      </c>
      <c r="L1" t="s">
        <v>32</v>
      </c>
      <c r="M1" t="s">
        <v>33</v>
      </c>
      <c r="N1" t="s">
        <v>102</v>
      </c>
      <c r="O1" t="s">
        <v>0</v>
      </c>
      <c r="P1" t="s">
        <v>17</v>
      </c>
      <c r="Q1" t="s">
        <v>34</v>
      </c>
      <c r="R1" t="s">
        <v>15</v>
      </c>
      <c r="S1" t="s">
        <v>16</v>
      </c>
      <c r="T1" t="s">
        <v>49</v>
      </c>
      <c r="U1" t="s">
        <v>50</v>
      </c>
      <c r="AA1" t="s">
        <v>47</v>
      </c>
      <c r="AB1" t="s">
        <v>44</v>
      </c>
    </row>
    <row r="2" spans="1:28" x14ac:dyDescent="0.25">
      <c r="A2" cm="1">
        <f t="array" aca="1" ref="A2:A241" ca="1">_xlfn._xlws.FILTER(ROW(B:B),ROW(B:B)&lt;=$AB$13-1)</f>
        <v>1</v>
      </c>
      <c r="B2" t="str" cm="1">
        <f t="array" aca="1" ref="B2:B241" ca="1">IF(MOD(_xlfn.ANCHORARRAY(A2)+1,4)&gt;=2,External,Connection)</f>
        <v>SX</v>
      </c>
      <c r="C2" t="str" cm="1">
        <f t="array" aca="1" ref="C2:C241" ca="1">IF(_xlfn.ANCHORARRAY(A2),Flags)</f>
        <v>Z</v>
      </c>
      <c r="D2" t="str" cm="1">
        <f t="array" aca="1" ref="D2:D241" ca="1">_xlfn.ANCHORARRAY(N2)&amp;"_"&amp;IF(_xlfn.ANCHORARRAY(P2),"D","U")</f>
        <v>R-1_U</v>
      </c>
      <c r="E2" cm="1">
        <f t="array" aca="1" ref="E2:E241" ca="1">IF(_xlfn.ANCHORARRAY(A2),f)</f>
        <v>0</v>
      </c>
      <c r="F2" cm="1">
        <f t="array" aca="1" ref="F2:F241" ca="1">IF(_xlfn.ANCHORARRAY(A2),d)</f>
        <v>0</v>
      </c>
      <c r="G2" cm="1">
        <f t="array" aca="1" ref="G2:G241" ca="1">IF(_xlfn.ANCHORARRAY(A2),td)</f>
        <v>0</v>
      </c>
      <c r="H2" cm="1">
        <f t="array" aca="1" ref="H2:H241" ca="1">IF(_xlfn.ANCHORARRAY(A2),a)</f>
        <v>0</v>
      </c>
      <c r="I2" cm="1">
        <f t="array" aca="1" ref="I2:I241" ca="1">IF(_xlfn.ANCHORARRAY(A2),b)</f>
        <v>0</v>
      </c>
      <c r="J2" cm="1">
        <f t="array" aca="1" ref="J2:J241" ca="1">INT((ROW(_xlfn.ANCHORARRAY(B2))-2)/2)+1</f>
        <v>1</v>
      </c>
      <c r="K2" cm="1">
        <f t="array" aca="1" ref="K2:K241" ca="1">MOD((ROW(_xlfn.ANCHORARRAY(A2))-2),2)</f>
        <v>0</v>
      </c>
      <c r="L2" cm="1">
        <f t="array" aca="1" ref="L2:L241" ca="1">_xlfn.ANCHORARRAY(T2)+
IF(_xlfn.ANCHORARRAY(K2)&gt;0,1,IF(_xlfn.ANCHORARRAY(B2)=External,1,0))*(COS(_xlfn.ANCHORARRAY($Q2))*_xlfn.ANCHORARRAY($S2)+
IF(_xlfn.ANCHORARRAY($K2)=1,-0.5,0.5)*_xlfn.ANCHORARRAY($R2)*SIN(_xlfn.ANCHORARRAY($Q2)))*IF(_xlfn.ANCHORARRAY(K2)=1,1,IF(_xlfn.ANCHORARRAY(B2)=External,1,0))</f>
        <v>687315.23873115657</v>
      </c>
      <c r="M2" cm="1">
        <f t="array" aca="1" ref="M2:M241" ca="1">_xlfn.ANCHORARRAY(U2)+
IF(_xlfn.ANCHORARRAY(K2)&gt;0,1,IF(_xlfn.ANCHORARRAY(B2)=External,1,0))*(SIN(_xlfn.ANCHORARRAY($Q2))*_xlfn.ANCHORARRAY($S2)-
IF(_xlfn.ANCHORARRAY($K2)=1,-0.5,0.5)*_xlfn.ANCHORARRAY($R2)*COS(_xlfn.ANCHORARRAY($Q2)))</f>
        <v>7565092.333254843</v>
      </c>
      <c r="N2" t="str" cm="1">
        <f t="array" aca="1" ref="N2:N241" ca="1">INDEX(_xlfn.ANCHORARRAY('PointsTidy - master'!W4),INT((_xlfn.ANCHORARRAY(A2)-1)/4)+1)</f>
        <v>R-1</v>
      </c>
      <c r="O2" t="str" cm="1">
        <f t="array" aca="1" ref="O2:O241" ca="1">INDEX(_xlfn.ANCHORARRAY('PointsTidy - master'!B4),INT((_xlfn.ANCHORARRAY(A2)-1)/4)+1)</f>
        <v>R-1</v>
      </c>
      <c r="P2" cm="1">
        <f t="array" aca="1" ref="P2:P241" ca="1">IF(_xlfn.ANCHORARRAY(A2),IF(MOD(_xlfn.ANCHORARRAY(A2)-1,8)&gt;3,1,0))</f>
        <v>0</v>
      </c>
      <c r="Q2" cm="1">
        <f t="array" aca="1" ref="Q2:Q241" ca="1">AVERAGEIFS(_xlfn.ANCHORARRAY('2d_zsh'!N2),_xlfn.ANCHORARRAY('2d_zsh'!L2),_xlfn.ANCHORARRAY(O2),_xlfn.ANCHORARRAY('2d_zsh'!M2),_xlfn.ANCHORARRAY(P2))</f>
        <v>-0.42729998804452407</v>
      </c>
      <c r="R2" s="2" cm="1">
        <f t="array" aca="1" ref="R2:R241" ca="1">IF(_xlfn.ANCHORARRAY(A2),AVERAGEIFS(_xlfn.ANCHORARRAY('2d_zsh'!AC2),_xlfn.ANCHORARRAY('2d_zsh'!L2),_xlfn.ANCHORARRAY(O2),_xlfn.ANCHORARRAY('2d_zsh'!M2),_xlfn.ANCHORARRAY(P2))*WidthFactor,MinLength)</f>
        <v>8.259999999999998</v>
      </c>
      <c r="S2" cm="1">
        <f t="array" aca="1" ref="S2:S241" ca="1">IF(_xlfn.ANCHORARRAY(A2),AVERAGEIFS(_xlfn.ANCHORARRAY('2d_zsh'!AD2),_xlfn.ANCHORARRAY('2d_zsh'!L2),_xlfn.ANCHORARRAY(O2),_xlfn.ANCHORARRAY('2d_zsh'!M2),_xlfn.ANCHORARRAY(P2))*LengthFactor)</f>
        <v>0.64000000000000012</v>
      </c>
      <c r="T2" cm="1">
        <f t="array" aca="1" ref="T2:T241" ca="1">SUMIFS(_xlfn.ANCHORARRAY('PointsTidy - master'!L4),_xlfn.ANCHORARRAY('PointsTidy - master'!$B4),_xlfn.ANCHORARRAY(O2),_xlfn.ANCHORARRAY('PointsTidy - master'!$D4),_xlfn.ANCHORARRAY($P2))</f>
        <v>687316.36780907097</v>
      </c>
      <c r="U2" cm="1">
        <f t="array" aca="1" ref="U2:U241" ca="1">SUMIFS(_xlfn.ANCHORARRAY('PointsTidy - master'!M4),_xlfn.ANCHORARRAY('PointsTidy - master'!$B4),_xlfn.ANCHORARRAY($O2),_xlfn.ANCHORARRAY('PointsTidy - master'!$D4),_xlfn.ANCHORARRAY($P2))</f>
        <v>7565096.3571438901</v>
      </c>
      <c r="AA2" t="s">
        <v>48</v>
      </c>
      <c r="AB2" t="s">
        <v>45</v>
      </c>
    </row>
    <row r="3" spans="1:28" x14ac:dyDescent="0.25">
      <c r="A3">
        <f ca="1"/>
        <v>2</v>
      </c>
      <c r="B3" t="str">
        <f ca="1"/>
        <v>SX</v>
      </c>
      <c r="C3" t="str">
        <f ca="1"/>
        <v>Z</v>
      </c>
      <c r="D3" t="str">
        <f ca="1"/>
        <v>R-1_U</v>
      </c>
      <c r="E3">
        <f ca="1"/>
        <v>0</v>
      </c>
      <c r="F3">
        <f ca="1"/>
        <v>0</v>
      </c>
      <c r="G3">
        <f ca="1"/>
        <v>0</v>
      </c>
      <c r="H3">
        <f ca="1"/>
        <v>0</v>
      </c>
      <c r="I3">
        <f ca="1"/>
        <v>0</v>
      </c>
      <c r="J3">
        <f ca="1"/>
        <v>1</v>
      </c>
      <c r="K3">
        <f ca="1"/>
        <v>1</v>
      </c>
      <c r="L3">
        <f ca="1"/>
        <v>687318.6617996142</v>
      </c>
      <c r="M3">
        <f ca="1"/>
        <v>7565099.8505816506</v>
      </c>
      <c r="N3" t="str">
        <f ca="1"/>
        <v>R-1</v>
      </c>
      <c r="O3" t="str">
        <f ca="1"/>
        <v>R-1</v>
      </c>
      <c r="P3">
        <f ca="1"/>
        <v>0</v>
      </c>
      <c r="Q3">
        <f ca="1"/>
        <v>-0.42729998804452407</v>
      </c>
      <c r="R3" s="2">
        <f ca="1"/>
        <v>8.259999999999998</v>
      </c>
      <c r="S3">
        <f ca="1"/>
        <v>0.64000000000000012</v>
      </c>
      <c r="T3">
        <f ca="1"/>
        <v>687316.36780907097</v>
      </c>
      <c r="U3">
        <f ca="1"/>
        <v>7565096.3571438901</v>
      </c>
      <c r="AA3" t="s">
        <v>37</v>
      </c>
      <c r="AB3" t="s">
        <v>18</v>
      </c>
    </row>
    <row r="4" spans="1:28" x14ac:dyDescent="0.25">
      <c r="A4">
        <f ca="1"/>
        <v>3</v>
      </c>
      <c r="B4" t="str">
        <f ca="1"/>
        <v>CN</v>
      </c>
      <c r="C4" t="str">
        <f ca="1"/>
        <v>Z</v>
      </c>
      <c r="D4" t="str">
        <f ca="1"/>
        <v>R-1_U</v>
      </c>
      <c r="E4">
        <f ca="1"/>
        <v>0</v>
      </c>
      <c r="F4">
        <f ca="1"/>
        <v>0</v>
      </c>
      <c r="G4">
        <f ca="1"/>
        <v>0</v>
      </c>
      <c r="H4">
        <f ca="1"/>
        <v>0</v>
      </c>
      <c r="I4">
        <f ca="1"/>
        <v>0</v>
      </c>
      <c r="J4">
        <f ca="1"/>
        <v>2</v>
      </c>
      <c r="K4">
        <f ca="1"/>
        <v>0</v>
      </c>
      <c r="L4">
        <f ca="1"/>
        <v>687316.36780907097</v>
      </c>
      <c r="M4">
        <f ca="1"/>
        <v>7565096.3571438901</v>
      </c>
      <c r="N4" t="str">
        <f ca="1"/>
        <v>R-1</v>
      </c>
      <c r="O4" t="str">
        <f ca="1"/>
        <v>R-1</v>
      </c>
      <c r="P4">
        <f ca="1"/>
        <v>0</v>
      </c>
      <c r="Q4">
        <f ca="1"/>
        <v>-0.42729998804452407</v>
      </c>
      <c r="R4" s="2">
        <f ca="1"/>
        <v>8.259999999999998</v>
      </c>
      <c r="S4">
        <f ca="1"/>
        <v>0.64000000000000012</v>
      </c>
      <c r="T4">
        <f ca="1"/>
        <v>687316.36780907097</v>
      </c>
      <c r="U4">
        <f ca="1"/>
        <v>7565096.3571438901</v>
      </c>
      <c r="AA4" t="s">
        <v>38</v>
      </c>
      <c r="AB4" t="str">
        <f>""</f>
        <v/>
      </c>
    </row>
    <row r="5" spans="1:28" x14ac:dyDescent="0.25">
      <c r="A5">
        <f ca="1"/>
        <v>4</v>
      </c>
      <c r="B5" t="str">
        <f ca="1"/>
        <v>CN</v>
      </c>
      <c r="C5" t="str">
        <f ca="1"/>
        <v>Z</v>
      </c>
      <c r="D5" t="str">
        <f ca="1"/>
        <v>R-1_U</v>
      </c>
      <c r="E5">
        <f ca="1"/>
        <v>0</v>
      </c>
      <c r="F5">
        <f ca="1"/>
        <v>0</v>
      </c>
      <c r="G5">
        <f ca="1"/>
        <v>0</v>
      </c>
      <c r="H5">
        <f ca="1"/>
        <v>0</v>
      </c>
      <c r="I5">
        <f ca="1"/>
        <v>0</v>
      </c>
      <c r="J5">
        <f ca="1"/>
        <v>2</v>
      </c>
      <c r="K5">
        <f ca="1"/>
        <v>1</v>
      </c>
      <c r="L5">
        <f ca="1"/>
        <v>687318.6617996142</v>
      </c>
      <c r="M5">
        <f ca="1"/>
        <v>7565099.8505816506</v>
      </c>
      <c r="N5" t="str">
        <f ca="1"/>
        <v>R-1</v>
      </c>
      <c r="O5" t="str">
        <f ca="1"/>
        <v>R-1</v>
      </c>
      <c r="P5">
        <f ca="1"/>
        <v>0</v>
      </c>
      <c r="Q5">
        <f ca="1"/>
        <v>-0.42729998804452407</v>
      </c>
      <c r="R5" s="2">
        <f ca="1"/>
        <v>8.259999999999998</v>
      </c>
      <c r="S5">
        <f ca="1"/>
        <v>0.64000000000000012</v>
      </c>
      <c r="T5">
        <f ca="1"/>
        <v>687316.36780907097</v>
      </c>
      <c r="U5">
        <f ca="1"/>
        <v>7565096.3571438901</v>
      </c>
      <c r="AA5" t="s">
        <v>39</v>
      </c>
      <c r="AB5">
        <v>0</v>
      </c>
    </row>
    <row r="6" spans="1:28" x14ac:dyDescent="0.25">
      <c r="A6">
        <f ca="1"/>
        <v>5</v>
      </c>
      <c r="B6" t="str">
        <f ca="1"/>
        <v>SX</v>
      </c>
      <c r="C6" t="str">
        <f ca="1"/>
        <v>Z</v>
      </c>
      <c r="D6" t="str">
        <f ca="1"/>
        <v>R-1_D</v>
      </c>
      <c r="E6">
        <f ca="1"/>
        <v>0</v>
      </c>
      <c r="F6">
        <f ca="1"/>
        <v>0</v>
      </c>
      <c r="G6">
        <f ca="1"/>
        <v>0</v>
      </c>
      <c r="H6">
        <f ca="1"/>
        <v>0</v>
      </c>
      <c r="I6">
        <f ca="1"/>
        <v>0</v>
      </c>
      <c r="J6">
        <f ca="1"/>
        <v>3</v>
      </c>
      <c r="K6">
        <f ca="1"/>
        <v>0</v>
      </c>
      <c r="L6">
        <f ca="1"/>
        <v>687241.60006114945</v>
      </c>
      <c r="M6">
        <f ca="1"/>
        <v>7565134.9411947075</v>
      </c>
      <c r="N6" t="str">
        <f ca="1"/>
        <v>R-1</v>
      </c>
      <c r="O6" t="str">
        <f ca="1"/>
        <v>R-1</v>
      </c>
      <c r="P6">
        <f ca="1"/>
        <v>1</v>
      </c>
      <c r="Q6">
        <f ca="1"/>
        <v>2.714292665545269</v>
      </c>
      <c r="R6" s="2">
        <f ca="1"/>
        <v>8.259999999999998</v>
      </c>
      <c r="S6">
        <f ca="1"/>
        <v>0.64000000000000012</v>
      </c>
      <c r="T6">
        <f ca="1"/>
        <v>687240.47098323505</v>
      </c>
      <c r="U6">
        <f ca="1"/>
        <v>7565130.9173056604</v>
      </c>
      <c r="AA6" t="s">
        <v>40</v>
      </c>
      <c r="AB6">
        <v>0</v>
      </c>
    </row>
    <row r="7" spans="1:28" x14ac:dyDescent="0.25">
      <c r="A7">
        <f ca="1"/>
        <v>6</v>
      </c>
      <c r="B7" t="str">
        <f ca="1"/>
        <v>SX</v>
      </c>
      <c r="C7" t="str">
        <f ca="1"/>
        <v>Z</v>
      </c>
      <c r="D7" t="str">
        <f ca="1"/>
        <v>R-1_D</v>
      </c>
      <c r="E7">
        <f ca="1"/>
        <v>0</v>
      </c>
      <c r="F7">
        <f ca="1"/>
        <v>0</v>
      </c>
      <c r="G7">
        <f ca="1"/>
        <v>0</v>
      </c>
      <c r="H7">
        <f ca="1"/>
        <v>0</v>
      </c>
      <c r="I7">
        <f ca="1"/>
        <v>0</v>
      </c>
      <c r="J7">
        <f ca="1"/>
        <v>3</v>
      </c>
      <c r="K7">
        <f ca="1"/>
        <v>1</v>
      </c>
      <c r="L7">
        <f ca="1"/>
        <v>687238.17699269182</v>
      </c>
      <c r="M7">
        <f ca="1"/>
        <v>7565127.4238678999</v>
      </c>
      <c r="N7" t="str">
        <f ca="1"/>
        <v>R-1</v>
      </c>
      <c r="O7" t="str">
        <f ca="1"/>
        <v>R-1</v>
      </c>
      <c r="P7">
        <f ca="1"/>
        <v>1</v>
      </c>
      <c r="Q7">
        <f ca="1"/>
        <v>2.714292665545269</v>
      </c>
      <c r="R7" s="2">
        <f ca="1"/>
        <v>8.259999999999998</v>
      </c>
      <c r="S7">
        <f ca="1"/>
        <v>0.64000000000000012</v>
      </c>
      <c r="T7">
        <f ca="1"/>
        <v>687240.47098323505</v>
      </c>
      <c r="U7">
        <f ca="1"/>
        <v>7565130.9173056604</v>
      </c>
      <c r="AA7" t="s">
        <v>41</v>
      </c>
      <c r="AB7">
        <v>0</v>
      </c>
    </row>
    <row r="8" spans="1:28" x14ac:dyDescent="0.25">
      <c r="A8">
        <f ca="1"/>
        <v>7</v>
      </c>
      <c r="B8" t="str">
        <f ca="1"/>
        <v>CN</v>
      </c>
      <c r="C8" t="str">
        <f ca="1"/>
        <v>Z</v>
      </c>
      <c r="D8" t="str">
        <f ca="1"/>
        <v>R-1_D</v>
      </c>
      <c r="E8">
        <f ca="1"/>
        <v>0</v>
      </c>
      <c r="F8">
        <f ca="1"/>
        <v>0</v>
      </c>
      <c r="G8">
        <f ca="1"/>
        <v>0</v>
      </c>
      <c r="H8">
        <f ca="1"/>
        <v>0</v>
      </c>
      <c r="I8">
        <f ca="1"/>
        <v>0</v>
      </c>
      <c r="J8">
        <f ca="1"/>
        <v>4</v>
      </c>
      <c r="K8">
        <f ca="1"/>
        <v>0</v>
      </c>
      <c r="L8">
        <f ca="1"/>
        <v>687240.47098323505</v>
      </c>
      <c r="M8">
        <f ca="1"/>
        <v>7565130.9173056604</v>
      </c>
      <c r="N8" t="str">
        <f ca="1"/>
        <v>R-1</v>
      </c>
      <c r="O8" t="str">
        <f ca="1"/>
        <v>R-1</v>
      </c>
      <c r="P8">
        <f ca="1"/>
        <v>1</v>
      </c>
      <c r="Q8">
        <f ca="1"/>
        <v>2.714292665545269</v>
      </c>
      <c r="R8" s="2">
        <f ca="1"/>
        <v>8.259999999999998</v>
      </c>
      <c r="S8">
        <f ca="1"/>
        <v>0.64000000000000012</v>
      </c>
      <c r="T8">
        <f ca="1"/>
        <v>687240.47098323505</v>
      </c>
      <c r="U8">
        <f ca="1"/>
        <v>7565130.9173056604</v>
      </c>
      <c r="AA8" t="s">
        <v>42</v>
      </c>
      <c r="AB8">
        <v>0</v>
      </c>
    </row>
    <row r="9" spans="1:28" x14ac:dyDescent="0.25">
      <c r="A9">
        <f ca="1"/>
        <v>8</v>
      </c>
      <c r="B9" t="str">
        <f ca="1"/>
        <v>CN</v>
      </c>
      <c r="C9" t="str">
        <f ca="1"/>
        <v>Z</v>
      </c>
      <c r="D9" t="str">
        <f ca="1"/>
        <v>R-1_D</v>
      </c>
      <c r="E9">
        <f ca="1"/>
        <v>0</v>
      </c>
      <c r="F9">
        <f ca="1"/>
        <v>0</v>
      </c>
      <c r="G9">
        <f ca="1"/>
        <v>0</v>
      </c>
      <c r="H9">
        <f ca="1"/>
        <v>0</v>
      </c>
      <c r="I9">
        <f ca="1"/>
        <v>0</v>
      </c>
      <c r="J9">
        <f ca="1"/>
        <v>4</v>
      </c>
      <c r="K9">
        <f ca="1"/>
        <v>1</v>
      </c>
      <c r="L9">
        <f ca="1"/>
        <v>687238.17699269182</v>
      </c>
      <c r="M9">
        <f ca="1"/>
        <v>7565127.4238678999</v>
      </c>
      <c r="N9" t="str">
        <f ca="1"/>
        <v>R-1</v>
      </c>
      <c r="O9" t="str">
        <f ca="1"/>
        <v>R-1</v>
      </c>
      <c r="P9">
        <f ca="1"/>
        <v>1</v>
      </c>
      <c r="Q9">
        <f ca="1"/>
        <v>2.714292665545269</v>
      </c>
      <c r="R9" s="2">
        <f ca="1"/>
        <v>8.259999999999998</v>
      </c>
      <c r="S9">
        <f ca="1"/>
        <v>0.64000000000000012</v>
      </c>
      <c r="T9">
        <f ca="1"/>
        <v>687240.47098323505</v>
      </c>
      <c r="U9">
        <f ca="1"/>
        <v>7565130.9173056604</v>
      </c>
      <c r="AA9" t="s">
        <v>43</v>
      </c>
      <c r="AB9">
        <v>0</v>
      </c>
    </row>
    <row r="10" spans="1:28" x14ac:dyDescent="0.25">
      <c r="A10">
        <f ca="1"/>
        <v>9</v>
      </c>
      <c r="B10" t="str">
        <f ca="1"/>
        <v>SX</v>
      </c>
      <c r="C10" t="str">
        <f ca="1"/>
        <v>Z</v>
      </c>
      <c r="D10" t="str">
        <f ca="1"/>
        <v>R-10_U</v>
      </c>
      <c r="E10">
        <f ca="1"/>
        <v>0</v>
      </c>
      <c r="F10">
        <f ca="1"/>
        <v>0</v>
      </c>
      <c r="G10">
        <f ca="1"/>
        <v>0</v>
      </c>
      <c r="H10">
        <f ca="1"/>
        <v>0</v>
      </c>
      <c r="I10">
        <f ca="1"/>
        <v>0</v>
      </c>
      <c r="J10">
        <f ca="1"/>
        <v>5</v>
      </c>
      <c r="K10">
        <f ca="1"/>
        <v>0</v>
      </c>
      <c r="L10">
        <f ca="1"/>
        <v>691801.06632051629</v>
      </c>
      <c r="M10">
        <f ca="1"/>
        <v>7569980.5257938793</v>
      </c>
      <c r="N10" t="str">
        <f ca="1"/>
        <v>R-10</v>
      </c>
      <c r="O10" t="str">
        <f ca="1"/>
        <v>R-10</v>
      </c>
      <c r="P10">
        <f ca="1"/>
        <v>0</v>
      </c>
      <c r="Q10">
        <f ca="1"/>
        <v>-0.51764910942118902</v>
      </c>
      <c r="R10" s="2">
        <f ca="1"/>
        <v>3.2199999999999998</v>
      </c>
      <c r="S10">
        <f ca="1"/>
        <v>0.64000000000000012</v>
      </c>
      <c r="T10">
        <f ca="1"/>
        <v>691801.30686036195</v>
      </c>
      <c r="U10">
        <f ca="1"/>
        <v>7569982.24155627</v>
      </c>
      <c r="AA10" t="s">
        <v>51</v>
      </c>
      <c r="AB10">
        <v>0.4</v>
      </c>
    </row>
    <row r="11" spans="1:28" x14ac:dyDescent="0.25">
      <c r="A11">
        <f ca="1"/>
        <v>10</v>
      </c>
      <c r="B11" t="str">
        <f ca="1"/>
        <v>SX</v>
      </c>
      <c r="C11" t="str">
        <f ca="1"/>
        <v>Z</v>
      </c>
      <c r="D11" t="str">
        <f ca="1"/>
        <v>R-10_U</v>
      </c>
      <c r="E11">
        <f ca="1"/>
        <v>0</v>
      </c>
      <c r="F11">
        <f ca="1"/>
        <v>0</v>
      </c>
      <c r="G11">
        <f ca="1"/>
        <v>0</v>
      </c>
      <c r="H11">
        <f ca="1"/>
        <v>0</v>
      </c>
      <c r="I11">
        <f ca="1"/>
        <v>0</v>
      </c>
      <c r="J11">
        <f ca="1"/>
        <v>5</v>
      </c>
      <c r="K11">
        <f ca="1"/>
        <v>1</v>
      </c>
      <c r="L11">
        <f ca="1"/>
        <v>691802.65970086853</v>
      </c>
      <c r="M11">
        <f ca="1"/>
        <v>7569983.3239252288</v>
      </c>
      <c r="N11" t="str">
        <f ca="1"/>
        <v>R-10</v>
      </c>
      <c r="O11" t="str">
        <f ca="1"/>
        <v>R-10</v>
      </c>
      <c r="P11">
        <f ca="1"/>
        <v>0</v>
      </c>
      <c r="Q11">
        <f ca="1"/>
        <v>-0.51764910942118902</v>
      </c>
      <c r="R11" s="2">
        <f ca="1"/>
        <v>3.2199999999999998</v>
      </c>
      <c r="S11">
        <f ca="1"/>
        <v>0.64000000000000012</v>
      </c>
      <c r="T11">
        <f ca="1"/>
        <v>691801.30686036195</v>
      </c>
      <c r="U11">
        <f ca="1"/>
        <v>7569982.24155627</v>
      </c>
      <c r="AA11" t="s">
        <v>52</v>
      </c>
      <c r="AB11">
        <v>0.7</v>
      </c>
    </row>
    <row r="12" spans="1:28" x14ac:dyDescent="0.25">
      <c r="A12">
        <f ca="1"/>
        <v>11</v>
      </c>
      <c r="B12" t="str">
        <f ca="1"/>
        <v>CN</v>
      </c>
      <c r="C12" t="str">
        <f ca="1"/>
        <v>Z</v>
      </c>
      <c r="D12" t="str">
        <f ca="1"/>
        <v>R-10_U</v>
      </c>
      <c r="E12">
        <f ca="1"/>
        <v>0</v>
      </c>
      <c r="F12">
        <f ca="1"/>
        <v>0</v>
      </c>
      <c r="G12">
        <f ca="1"/>
        <v>0</v>
      </c>
      <c r="H12">
        <f ca="1"/>
        <v>0</v>
      </c>
      <c r="I12">
        <f ca="1"/>
        <v>0</v>
      </c>
      <c r="J12">
        <f ca="1"/>
        <v>6</v>
      </c>
      <c r="K12">
        <f ca="1"/>
        <v>0</v>
      </c>
      <c r="L12">
        <f ca="1"/>
        <v>691801.30686036195</v>
      </c>
      <c r="M12">
        <f ca="1"/>
        <v>7569982.24155627</v>
      </c>
      <c r="N12" t="str">
        <f ca="1"/>
        <v>R-10</v>
      </c>
      <c r="O12" t="str">
        <f ca="1"/>
        <v>R-10</v>
      </c>
      <c r="P12">
        <f ca="1"/>
        <v>0</v>
      </c>
      <c r="Q12">
        <f ca="1"/>
        <v>-0.51764910942118902</v>
      </c>
      <c r="R12" s="2">
        <f ca="1"/>
        <v>3.2199999999999998</v>
      </c>
      <c r="S12">
        <f ca="1"/>
        <v>0.64000000000000012</v>
      </c>
      <c r="T12">
        <f ca="1"/>
        <v>691801.30686036195</v>
      </c>
      <c r="U12">
        <f ca="1"/>
        <v>7569982.24155627</v>
      </c>
      <c r="AA12" t="s">
        <v>53</v>
      </c>
      <c r="AB12">
        <f ca="1">COUNTA(_xlfn.UNIQUE(_xlfn.ANCHORARRAY('PointsTidy - master'!B4)))*2</f>
        <v>60</v>
      </c>
    </row>
    <row r="13" spans="1:28" x14ac:dyDescent="0.25">
      <c r="A13">
        <f ca="1"/>
        <v>12</v>
      </c>
      <c r="B13" t="str">
        <f ca="1"/>
        <v>CN</v>
      </c>
      <c r="C13" t="str">
        <f ca="1"/>
        <v>Z</v>
      </c>
      <c r="D13" t="str">
        <f ca="1"/>
        <v>R-10_U</v>
      </c>
      <c r="E13">
        <f ca="1"/>
        <v>0</v>
      </c>
      <c r="F13">
        <f ca="1"/>
        <v>0</v>
      </c>
      <c r="G13">
        <f ca="1"/>
        <v>0</v>
      </c>
      <c r="H13">
        <f ca="1"/>
        <v>0</v>
      </c>
      <c r="I13">
        <f ca="1"/>
        <v>0</v>
      </c>
      <c r="J13">
        <f ca="1"/>
        <v>6</v>
      </c>
      <c r="K13">
        <f ca="1"/>
        <v>1</v>
      </c>
      <c r="L13">
        <f ca="1"/>
        <v>691802.65970086853</v>
      </c>
      <c r="M13">
        <f ca="1"/>
        <v>7569983.3239252288</v>
      </c>
      <c r="N13" t="str">
        <f ca="1"/>
        <v>R-10</v>
      </c>
      <c r="O13" t="str">
        <f ca="1"/>
        <v>R-10</v>
      </c>
      <c r="P13">
        <f ca="1"/>
        <v>0</v>
      </c>
      <c r="Q13">
        <f ca="1"/>
        <v>-0.51764910942118902</v>
      </c>
      <c r="R13" s="2">
        <f ca="1"/>
        <v>3.2199999999999998</v>
      </c>
      <c r="S13">
        <f ca="1"/>
        <v>0.64000000000000012</v>
      </c>
      <c r="T13">
        <f ca="1"/>
        <v>691801.30686036195</v>
      </c>
      <c r="U13">
        <f ca="1"/>
        <v>7569982.24155627</v>
      </c>
      <c r="AA13" t="s">
        <v>54</v>
      </c>
      <c r="AB13">
        <f ca="1">AB12*4+1</f>
        <v>241</v>
      </c>
    </row>
    <row r="14" spans="1:28" x14ac:dyDescent="0.25">
      <c r="A14">
        <f ca="1"/>
        <v>13</v>
      </c>
      <c r="B14" t="str">
        <f ca="1"/>
        <v>SX</v>
      </c>
      <c r="C14" t="str">
        <f ca="1"/>
        <v>Z</v>
      </c>
      <c r="D14" t="str">
        <f ca="1"/>
        <v>R-10_D</v>
      </c>
      <c r="E14">
        <f ca="1"/>
        <v>0</v>
      </c>
      <c r="F14">
        <f ca="1"/>
        <v>0</v>
      </c>
      <c r="G14">
        <f ca="1"/>
        <v>0</v>
      </c>
      <c r="H14">
        <f ca="1"/>
        <v>0</v>
      </c>
      <c r="I14">
        <f ca="1"/>
        <v>0</v>
      </c>
      <c r="J14">
        <f ca="1"/>
        <v>7</v>
      </c>
      <c r="K14">
        <f ca="1"/>
        <v>0</v>
      </c>
      <c r="L14">
        <f ca="1"/>
        <v>691774.79893821664</v>
      </c>
      <c r="M14">
        <f ca="1"/>
        <v>7569999.1890817406</v>
      </c>
      <c r="N14" t="str">
        <f ca="1"/>
        <v>R-10</v>
      </c>
      <c r="O14" t="str">
        <f ca="1"/>
        <v>R-10</v>
      </c>
      <c r="P14">
        <f ca="1"/>
        <v>1</v>
      </c>
      <c r="Q14">
        <f ca="1"/>
        <v>2.623943544168605</v>
      </c>
      <c r="R14" s="2">
        <f ca="1"/>
        <v>3.2199999999999998</v>
      </c>
      <c r="S14">
        <f ca="1"/>
        <v>0.64000000000000012</v>
      </c>
      <c r="T14">
        <f ca="1"/>
        <v>691774.55839837098</v>
      </c>
      <c r="U14">
        <f ca="1"/>
        <v>7569997.4733193498</v>
      </c>
      <c r="AA14" s="10" t="s">
        <v>99</v>
      </c>
      <c r="AB14" s="10">
        <v>1</v>
      </c>
    </row>
    <row r="15" spans="1:28" x14ac:dyDescent="0.25">
      <c r="A15">
        <f ca="1"/>
        <v>14</v>
      </c>
      <c r="B15" t="str">
        <f ca="1"/>
        <v>SX</v>
      </c>
      <c r="C15" t="str">
        <f ca="1"/>
        <v>Z</v>
      </c>
      <c r="D15" t="str">
        <f ca="1"/>
        <v>R-10_D</v>
      </c>
      <c r="E15">
        <f ca="1"/>
        <v>0</v>
      </c>
      <c r="F15">
        <f ca="1"/>
        <v>0</v>
      </c>
      <c r="G15">
        <f ca="1"/>
        <v>0</v>
      </c>
      <c r="H15">
        <f ca="1"/>
        <v>0</v>
      </c>
      <c r="I15">
        <f ca="1"/>
        <v>0</v>
      </c>
      <c r="J15">
        <f ca="1"/>
        <v>7</v>
      </c>
      <c r="K15">
        <f ca="1"/>
        <v>1</v>
      </c>
      <c r="L15">
        <f ca="1"/>
        <v>691773.20555786439</v>
      </c>
      <c r="M15">
        <f ca="1"/>
        <v>7569996.3909503911</v>
      </c>
      <c r="N15" t="str">
        <f ca="1"/>
        <v>R-10</v>
      </c>
      <c r="O15" t="str">
        <f ca="1"/>
        <v>R-10</v>
      </c>
      <c r="P15">
        <f ca="1"/>
        <v>1</v>
      </c>
      <c r="Q15">
        <f ca="1"/>
        <v>2.623943544168605</v>
      </c>
      <c r="R15" s="2">
        <f ca="1"/>
        <v>3.2199999999999998</v>
      </c>
      <c r="S15">
        <f ca="1"/>
        <v>0.64000000000000012</v>
      </c>
      <c r="T15">
        <f ca="1"/>
        <v>691774.55839837098</v>
      </c>
      <c r="U15">
        <f ca="1"/>
        <v>7569997.4733193498</v>
      </c>
      <c r="AA15" t="s">
        <v>100</v>
      </c>
      <c r="AB15">
        <v>1.42</v>
      </c>
    </row>
    <row r="16" spans="1:28" x14ac:dyDescent="0.25">
      <c r="A16">
        <f ca="1"/>
        <v>15</v>
      </c>
      <c r="B16" t="str">
        <f ca="1"/>
        <v>CN</v>
      </c>
      <c r="C16" t="str">
        <f ca="1"/>
        <v>Z</v>
      </c>
      <c r="D16" t="str">
        <f ca="1"/>
        <v>R-10_D</v>
      </c>
      <c r="E16">
        <f ca="1"/>
        <v>0</v>
      </c>
      <c r="F16">
        <f ca="1"/>
        <v>0</v>
      </c>
      <c r="G16">
        <f ca="1"/>
        <v>0</v>
      </c>
      <c r="H16">
        <f ca="1"/>
        <v>0</v>
      </c>
      <c r="I16">
        <f ca="1"/>
        <v>0</v>
      </c>
      <c r="J16">
        <f ca="1"/>
        <v>8</v>
      </c>
      <c r="K16">
        <f ca="1"/>
        <v>0</v>
      </c>
      <c r="L16">
        <f ca="1"/>
        <v>691774.55839837098</v>
      </c>
      <c r="M16">
        <f ca="1"/>
        <v>7569997.4733193498</v>
      </c>
      <c r="N16" t="str">
        <f ca="1"/>
        <v>R-10</v>
      </c>
      <c r="O16" t="str">
        <f ca="1"/>
        <v>R-10</v>
      </c>
      <c r="P16">
        <f ca="1"/>
        <v>1</v>
      </c>
      <c r="Q16">
        <f ca="1"/>
        <v>2.623943544168605</v>
      </c>
      <c r="R16" s="2">
        <f ca="1"/>
        <v>3.2199999999999998</v>
      </c>
      <c r="S16">
        <f ca="1"/>
        <v>0.64000000000000012</v>
      </c>
      <c r="T16">
        <f ca="1"/>
        <v>691774.55839837098</v>
      </c>
      <c r="U16">
        <f ca="1"/>
        <v>7569997.4733193498</v>
      </c>
    </row>
    <row r="17" spans="1:27" x14ac:dyDescent="0.25">
      <c r="A17">
        <f ca="1"/>
        <v>16</v>
      </c>
      <c r="B17" t="str">
        <f ca="1"/>
        <v>CN</v>
      </c>
      <c r="C17" t="str">
        <f ca="1"/>
        <v>Z</v>
      </c>
      <c r="D17" t="str">
        <f ca="1"/>
        <v>R-10_D</v>
      </c>
      <c r="E17">
        <f ca="1"/>
        <v>0</v>
      </c>
      <c r="F17">
        <f ca="1"/>
        <v>0</v>
      </c>
      <c r="G17">
        <f ca="1"/>
        <v>0</v>
      </c>
      <c r="H17">
        <f ca="1"/>
        <v>0</v>
      </c>
      <c r="I17">
        <f ca="1"/>
        <v>0</v>
      </c>
      <c r="J17">
        <f ca="1"/>
        <v>8</v>
      </c>
      <c r="K17">
        <f ca="1"/>
        <v>1</v>
      </c>
      <c r="L17">
        <f ca="1"/>
        <v>691773.20555786439</v>
      </c>
      <c r="M17">
        <f ca="1"/>
        <v>7569996.3909503911</v>
      </c>
      <c r="N17" t="str">
        <f ca="1"/>
        <v>R-10</v>
      </c>
      <c r="O17" t="str">
        <f ca="1"/>
        <v>R-10</v>
      </c>
      <c r="P17">
        <f ca="1"/>
        <v>1</v>
      </c>
      <c r="Q17">
        <f ca="1"/>
        <v>2.623943544168605</v>
      </c>
      <c r="R17" s="2">
        <f ca="1"/>
        <v>3.2199999999999998</v>
      </c>
      <c r="S17">
        <f ca="1"/>
        <v>0.64000000000000012</v>
      </c>
      <c r="T17">
        <f ca="1"/>
        <v>691774.55839837098</v>
      </c>
      <c r="U17">
        <f ca="1"/>
        <v>7569997.4733193498</v>
      </c>
      <c r="AA17" s="14" t="str">
        <f ca="1">'PointsTidy - master'!C1</f>
        <v>DUPLICATES</v>
      </c>
    </row>
    <row r="18" spans="1:27" x14ac:dyDescent="0.25">
      <c r="A18">
        <f ca="1"/>
        <v>17</v>
      </c>
      <c r="B18" t="str">
        <f ca="1"/>
        <v>SX</v>
      </c>
      <c r="C18" t="str">
        <f ca="1"/>
        <v>Z</v>
      </c>
      <c r="D18" t="str">
        <f ca="1"/>
        <v>R-10b_U</v>
      </c>
      <c r="E18">
        <f ca="1"/>
        <v>0</v>
      </c>
      <c r="F18">
        <f ca="1"/>
        <v>0</v>
      </c>
      <c r="G18">
        <f ca="1"/>
        <v>0</v>
      </c>
      <c r="H18">
        <f ca="1"/>
        <v>0</v>
      </c>
      <c r="I18">
        <f ca="1"/>
        <v>0</v>
      </c>
      <c r="J18">
        <f ca="1"/>
        <v>9</v>
      </c>
      <c r="K18">
        <f ca="1"/>
        <v>0</v>
      </c>
      <c r="L18">
        <f ca="1"/>
        <v>691743.25965674419</v>
      </c>
      <c r="M18">
        <f ca="1"/>
        <v>7569819.7103195526</v>
      </c>
      <c r="N18" t="str">
        <f ca="1"/>
        <v>R-10b</v>
      </c>
      <c r="O18" t="str">
        <f ca="1"/>
        <v>R-10b</v>
      </c>
      <c r="P18">
        <f ca="1"/>
        <v>0</v>
      </c>
      <c r="Q18">
        <f ca="1"/>
        <v>-0.10660537950376359</v>
      </c>
      <c r="R18" s="2">
        <f ca="1"/>
        <v>3.2199999999999998</v>
      </c>
      <c r="S18">
        <f ca="1"/>
        <v>0.64000000000000012</v>
      </c>
      <c r="T18">
        <f ca="1"/>
        <v>691742.79459975695</v>
      </c>
      <c r="U18">
        <f ca="1"/>
        <v>7569821.3792779101</v>
      </c>
    </row>
    <row r="19" spans="1:27" x14ac:dyDescent="0.25">
      <c r="A19">
        <f ca="1"/>
        <v>18</v>
      </c>
      <c r="B19" t="str">
        <f ca="1"/>
        <v>SX</v>
      </c>
      <c r="C19" t="str">
        <f ca="1"/>
        <v>Z</v>
      </c>
      <c r="D19" t="str">
        <f ca="1"/>
        <v>R-10b_U</v>
      </c>
      <c r="E19">
        <f ca="1"/>
        <v>0</v>
      </c>
      <c r="F19">
        <f ca="1"/>
        <v>0</v>
      </c>
      <c r="G19">
        <f ca="1"/>
        <v>0</v>
      </c>
      <c r="H19">
        <f ca="1"/>
        <v>0</v>
      </c>
      <c r="I19">
        <f ca="1"/>
        <v>0</v>
      </c>
      <c r="J19">
        <f ca="1"/>
        <v>9</v>
      </c>
      <c r="K19">
        <f ca="1"/>
        <v>1</v>
      </c>
      <c r="L19">
        <f ca="1"/>
        <v>691743.60227624304</v>
      </c>
      <c r="M19">
        <f ca="1"/>
        <v>7569822.9120396962</v>
      </c>
      <c r="N19" t="str">
        <f ca="1"/>
        <v>R-10b</v>
      </c>
      <c r="O19" t="str">
        <f ca="1"/>
        <v>R-10b</v>
      </c>
      <c r="P19">
        <f ca="1"/>
        <v>0</v>
      </c>
      <c r="Q19">
        <f ca="1"/>
        <v>-0.10660537950376359</v>
      </c>
      <c r="R19" s="2">
        <f ca="1"/>
        <v>3.2199999999999998</v>
      </c>
      <c r="S19">
        <f ca="1"/>
        <v>0.64000000000000012</v>
      </c>
      <c r="T19">
        <f ca="1"/>
        <v>691742.79459975695</v>
      </c>
      <c r="U19">
        <f ca="1"/>
        <v>7569821.3792779101</v>
      </c>
    </row>
    <row r="20" spans="1:27" x14ac:dyDescent="0.25">
      <c r="A20">
        <f ca="1"/>
        <v>19</v>
      </c>
      <c r="B20" t="str">
        <f ca="1"/>
        <v>CN</v>
      </c>
      <c r="C20" t="str">
        <f ca="1"/>
        <v>Z</v>
      </c>
      <c r="D20" t="str">
        <f ca="1"/>
        <v>R-10b_U</v>
      </c>
      <c r="E20">
        <f ca="1"/>
        <v>0</v>
      </c>
      <c r="F20">
        <f ca="1"/>
        <v>0</v>
      </c>
      <c r="G20">
        <f ca="1"/>
        <v>0</v>
      </c>
      <c r="H20">
        <f ca="1"/>
        <v>0</v>
      </c>
      <c r="I20">
        <f ca="1"/>
        <v>0</v>
      </c>
      <c r="J20">
        <f ca="1"/>
        <v>10</v>
      </c>
      <c r="K20">
        <f ca="1"/>
        <v>0</v>
      </c>
      <c r="L20">
        <f ca="1"/>
        <v>691742.79459975695</v>
      </c>
      <c r="M20">
        <f ca="1"/>
        <v>7569821.3792779101</v>
      </c>
      <c r="N20" t="str">
        <f ca="1"/>
        <v>R-10b</v>
      </c>
      <c r="O20" t="str">
        <f ca="1"/>
        <v>R-10b</v>
      </c>
      <c r="P20">
        <f ca="1"/>
        <v>0</v>
      </c>
      <c r="Q20">
        <f ca="1"/>
        <v>-0.10660537950376359</v>
      </c>
      <c r="R20" s="2">
        <f ca="1"/>
        <v>3.2199999999999998</v>
      </c>
      <c r="S20">
        <f ca="1"/>
        <v>0.64000000000000012</v>
      </c>
      <c r="T20">
        <f ca="1"/>
        <v>691742.79459975695</v>
      </c>
      <c r="U20">
        <f ca="1"/>
        <v>7569821.3792779101</v>
      </c>
    </row>
    <row r="21" spans="1:27" x14ac:dyDescent="0.25">
      <c r="A21">
        <f ca="1"/>
        <v>20</v>
      </c>
      <c r="B21" t="str">
        <f ca="1"/>
        <v>CN</v>
      </c>
      <c r="C21" t="str">
        <f ca="1"/>
        <v>Z</v>
      </c>
      <c r="D21" t="str">
        <f ca="1"/>
        <v>R-10b_U</v>
      </c>
      <c r="E21">
        <f ca="1"/>
        <v>0</v>
      </c>
      <c r="F21">
        <f ca="1"/>
        <v>0</v>
      </c>
      <c r="G21">
        <f ca="1"/>
        <v>0</v>
      </c>
      <c r="H21">
        <f ca="1"/>
        <v>0</v>
      </c>
      <c r="I21">
        <f ca="1"/>
        <v>0</v>
      </c>
      <c r="J21">
        <f ca="1"/>
        <v>10</v>
      </c>
      <c r="K21">
        <f ca="1"/>
        <v>1</v>
      </c>
      <c r="L21">
        <f ca="1"/>
        <v>691743.60227624304</v>
      </c>
      <c r="M21">
        <f ca="1"/>
        <v>7569822.9120396962</v>
      </c>
      <c r="N21" t="str">
        <f ca="1"/>
        <v>R-10b</v>
      </c>
      <c r="O21" t="str">
        <f ca="1"/>
        <v>R-10b</v>
      </c>
      <c r="P21">
        <f ca="1"/>
        <v>0</v>
      </c>
      <c r="Q21">
        <f ca="1"/>
        <v>-0.10660537950376359</v>
      </c>
      <c r="R21" s="2">
        <f ca="1"/>
        <v>3.2199999999999998</v>
      </c>
      <c r="S21">
        <f ca="1"/>
        <v>0.64000000000000012</v>
      </c>
      <c r="T21">
        <f ca="1"/>
        <v>691742.79459975695</v>
      </c>
      <c r="U21">
        <f ca="1"/>
        <v>7569821.3792779101</v>
      </c>
    </row>
    <row r="22" spans="1:27" x14ac:dyDescent="0.25">
      <c r="A22">
        <f ca="1"/>
        <v>21</v>
      </c>
      <c r="B22" t="str">
        <f ca="1"/>
        <v>SX</v>
      </c>
      <c r="C22" t="str">
        <f ca="1"/>
        <v>Z</v>
      </c>
      <c r="D22" t="str">
        <f ca="1"/>
        <v>R-10b_D</v>
      </c>
      <c r="E22">
        <f ca="1"/>
        <v>0</v>
      </c>
      <c r="F22">
        <f ca="1"/>
        <v>0</v>
      </c>
      <c r="G22">
        <f ca="1"/>
        <v>0</v>
      </c>
      <c r="H22">
        <f ca="1"/>
        <v>0</v>
      </c>
      <c r="I22">
        <f ca="1"/>
        <v>0</v>
      </c>
      <c r="J22">
        <f ca="1"/>
        <v>11</v>
      </c>
      <c r="K22">
        <f ca="1"/>
        <v>0</v>
      </c>
      <c r="L22">
        <f ca="1"/>
        <v>691717.1599830488</v>
      </c>
      <c r="M22">
        <f ca="1"/>
        <v>7569825.7416577879</v>
      </c>
      <c r="N22" t="str">
        <f ca="1"/>
        <v>R-10b</v>
      </c>
      <c r="O22" t="str">
        <f ca="1"/>
        <v>R-10b</v>
      </c>
      <c r="P22">
        <f ca="1"/>
        <v>1</v>
      </c>
      <c r="Q22">
        <f ca="1"/>
        <v>3.0349872740860295</v>
      </c>
      <c r="R22" s="2">
        <f ca="1"/>
        <v>3.2199999999999998</v>
      </c>
      <c r="S22">
        <f ca="1"/>
        <v>0.64000000000000012</v>
      </c>
      <c r="T22">
        <f ca="1"/>
        <v>691717.62504003604</v>
      </c>
      <c r="U22">
        <f ca="1"/>
        <v>7569824.0726994304</v>
      </c>
    </row>
    <row r="23" spans="1:27" x14ac:dyDescent="0.25">
      <c r="A23">
        <f ca="1"/>
        <v>22</v>
      </c>
      <c r="B23" t="str">
        <f ca="1"/>
        <v>SX</v>
      </c>
      <c r="C23" t="str">
        <f ca="1"/>
        <v>Z</v>
      </c>
      <c r="D23" t="str">
        <f ca="1"/>
        <v>R-10b_D</v>
      </c>
      <c r="E23">
        <f ca="1"/>
        <v>0</v>
      </c>
      <c r="F23">
        <f ca="1"/>
        <v>0</v>
      </c>
      <c r="G23">
        <f ca="1"/>
        <v>0</v>
      </c>
      <c r="H23">
        <f ca="1"/>
        <v>0</v>
      </c>
      <c r="I23">
        <f ca="1"/>
        <v>0</v>
      </c>
      <c r="J23">
        <f ca="1"/>
        <v>11</v>
      </c>
      <c r="K23">
        <f ca="1"/>
        <v>1</v>
      </c>
      <c r="L23">
        <f ca="1"/>
        <v>691716.81736354996</v>
      </c>
      <c r="M23">
        <f ca="1"/>
        <v>7569822.5399376443</v>
      </c>
      <c r="N23" t="str">
        <f ca="1"/>
        <v>R-10b</v>
      </c>
      <c r="O23" t="str">
        <f ca="1"/>
        <v>R-10b</v>
      </c>
      <c r="P23">
        <f ca="1"/>
        <v>1</v>
      </c>
      <c r="Q23">
        <f ca="1"/>
        <v>3.0349872740860295</v>
      </c>
      <c r="R23" s="2">
        <f ca="1"/>
        <v>3.2199999999999998</v>
      </c>
      <c r="S23">
        <f ca="1"/>
        <v>0.64000000000000012</v>
      </c>
      <c r="T23">
        <f ca="1"/>
        <v>691717.62504003604</v>
      </c>
      <c r="U23">
        <f ca="1"/>
        <v>7569824.0726994304</v>
      </c>
    </row>
    <row r="24" spans="1:27" x14ac:dyDescent="0.25">
      <c r="A24">
        <f ca="1"/>
        <v>23</v>
      </c>
      <c r="B24" t="str">
        <f ca="1"/>
        <v>CN</v>
      </c>
      <c r="C24" t="str">
        <f ca="1"/>
        <v>Z</v>
      </c>
      <c r="D24" t="str">
        <f ca="1"/>
        <v>R-10b_D</v>
      </c>
      <c r="E24">
        <f ca="1"/>
        <v>0</v>
      </c>
      <c r="F24">
        <f ca="1"/>
        <v>0</v>
      </c>
      <c r="G24">
        <f ca="1"/>
        <v>0</v>
      </c>
      <c r="H24">
        <f ca="1"/>
        <v>0</v>
      </c>
      <c r="I24">
        <f ca="1"/>
        <v>0</v>
      </c>
      <c r="J24">
        <f ca="1"/>
        <v>12</v>
      </c>
      <c r="K24">
        <f ca="1"/>
        <v>0</v>
      </c>
      <c r="L24">
        <f ca="1"/>
        <v>691717.62504003604</v>
      </c>
      <c r="M24">
        <f ca="1"/>
        <v>7569824.0726994304</v>
      </c>
      <c r="N24" t="str">
        <f ca="1"/>
        <v>R-10b</v>
      </c>
      <c r="O24" t="str">
        <f ca="1"/>
        <v>R-10b</v>
      </c>
      <c r="P24">
        <f ca="1"/>
        <v>1</v>
      </c>
      <c r="Q24">
        <f ca="1"/>
        <v>3.0349872740860295</v>
      </c>
      <c r="R24" s="2">
        <f ca="1"/>
        <v>3.2199999999999998</v>
      </c>
      <c r="S24">
        <f ca="1"/>
        <v>0.64000000000000012</v>
      </c>
      <c r="T24">
        <f ca="1"/>
        <v>691717.62504003604</v>
      </c>
      <c r="U24">
        <f ca="1"/>
        <v>7569824.0726994304</v>
      </c>
    </row>
    <row r="25" spans="1:27" x14ac:dyDescent="0.25">
      <c r="A25">
        <f ca="1"/>
        <v>24</v>
      </c>
      <c r="B25" t="str">
        <f ca="1"/>
        <v>CN</v>
      </c>
      <c r="C25" t="str">
        <f ca="1"/>
        <v>Z</v>
      </c>
      <c r="D25" t="str">
        <f ca="1"/>
        <v>R-10b_D</v>
      </c>
      <c r="E25">
        <f ca="1"/>
        <v>0</v>
      </c>
      <c r="F25">
        <f ca="1"/>
        <v>0</v>
      </c>
      <c r="G25">
        <f ca="1"/>
        <v>0</v>
      </c>
      <c r="H25">
        <f ca="1"/>
        <v>0</v>
      </c>
      <c r="I25">
        <f ca="1"/>
        <v>0</v>
      </c>
      <c r="J25">
        <f ca="1"/>
        <v>12</v>
      </c>
      <c r="K25">
        <f ca="1"/>
        <v>1</v>
      </c>
      <c r="L25">
        <f ca="1"/>
        <v>691716.81736354996</v>
      </c>
      <c r="M25">
        <f ca="1"/>
        <v>7569822.5399376443</v>
      </c>
      <c r="N25" t="str">
        <f ca="1"/>
        <v>R-10b</v>
      </c>
      <c r="O25" t="str">
        <f ca="1"/>
        <v>R-10b</v>
      </c>
      <c r="P25">
        <f ca="1"/>
        <v>1</v>
      </c>
      <c r="Q25">
        <f ca="1"/>
        <v>3.0349872740860295</v>
      </c>
      <c r="R25" s="2">
        <f ca="1"/>
        <v>3.2199999999999998</v>
      </c>
      <c r="S25">
        <f ca="1"/>
        <v>0.64000000000000012</v>
      </c>
      <c r="T25">
        <f ca="1"/>
        <v>691717.62504003604</v>
      </c>
      <c r="U25">
        <f ca="1"/>
        <v>7569824.0726994304</v>
      </c>
    </row>
    <row r="26" spans="1:27" x14ac:dyDescent="0.25">
      <c r="A26">
        <f ca="1"/>
        <v>25</v>
      </c>
      <c r="B26" t="str">
        <f ca="1"/>
        <v>SX</v>
      </c>
      <c r="C26" t="str">
        <f ca="1"/>
        <v>Z</v>
      </c>
      <c r="D26" t="str">
        <f ca="1"/>
        <v>R-10c_U</v>
      </c>
      <c r="E26">
        <f ca="1"/>
        <v>0</v>
      </c>
      <c r="F26">
        <f ca="1"/>
        <v>0</v>
      </c>
      <c r="G26">
        <f ca="1"/>
        <v>0</v>
      </c>
      <c r="H26">
        <f ca="1"/>
        <v>0</v>
      </c>
      <c r="I26">
        <f ca="1"/>
        <v>0</v>
      </c>
      <c r="J26">
        <f ca="1"/>
        <v>13</v>
      </c>
      <c r="K26">
        <f ca="1"/>
        <v>0</v>
      </c>
      <c r="L26">
        <f ca="1"/>
        <v>691654.4590201223</v>
      </c>
      <c r="M26">
        <f ca="1"/>
        <v>7569629.8271260448</v>
      </c>
      <c r="N26" t="str">
        <f ca="1"/>
        <v>R-10c</v>
      </c>
      <c r="O26" t="str">
        <f ca="1"/>
        <v>R-10c</v>
      </c>
      <c r="P26">
        <f ca="1"/>
        <v>0</v>
      </c>
      <c r="Q26">
        <f ca="1"/>
        <v>-0.73960809094658231</v>
      </c>
      <c r="R26" s="2">
        <f ca="1"/>
        <v>1.708</v>
      </c>
      <c r="S26">
        <f ca="1"/>
        <v>0.64000000000000012</v>
      </c>
      <c r="T26">
        <f ca="1"/>
        <v>691654.56182582898</v>
      </c>
      <c r="U26">
        <f ca="1"/>
        <v>7569630.8893628297</v>
      </c>
    </row>
    <row r="27" spans="1:27" x14ac:dyDescent="0.25">
      <c r="A27">
        <f ca="1"/>
        <v>26</v>
      </c>
      <c r="B27" t="str">
        <f ca="1"/>
        <v>SX</v>
      </c>
      <c r="C27" t="str">
        <f ca="1"/>
        <v>Z</v>
      </c>
      <c r="D27" t="str">
        <f ca="1"/>
        <v>R-10c_U</v>
      </c>
      <c r="E27">
        <f ca="1"/>
        <v>0</v>
      </c>
      <c r="F27">
        <f ca="1"/>
        <v>0</v>
      </c>
      <c r="G27">
        <f ca="1"/>
        <v>0</v>
      </c>
      <c r="H27">
        <f ca="1"/>
        <v>0</v>
      </c>
      <c r="I27">
        <f ca="1"/>
        <v>0</v>
      </c>
      <c r="J27">
        <f ca="1"/>
        <v>13</v>
      </c>
      <c r="K27">
        <f ca="1"/>
        <v>1</v>
      </c>
      <c r="L27">
        <f ca="1"/>
        <v>691655.61020947038</v>
      </c>
      <c r="M27">
        <f ca="1"/>
        <v>7569631.0888816016</v>
      </c>
      <c r="N27" t="str">
        <f ca="1"/>
        <v>R-10c</v>
      </c>
      <c r="O27" t="str">
        <f ca="1"/>
        <v>R-10c</v>
      </c>
      <c r="P27">
        <f ca="1"/>
        <v>0</v>
      </c>
      <c r="Q27">
        <f ca="1"/>
        <v>-0.73960809094658231</v>
      </c>
      <c r="R27" s="2">
        <f ca="1"/>
        <v>1.708</v>
      </c>
      <c r="S27">
        <f ca="1"/>
        <v>0.64000000000000012</v>
      </c>
      <c r="T27">
        <f ca="1"/>
        <v>691654.56182582898</v>
      </c>
      <c r="U27">
        <f ca="1"/>
        <v>7569630.8893628297</v>
      </c>
    </row>
    <row r="28" spans="1:27" x14ac:dyDescent="0.25">
      <c r="A28">
        <f ca="1"/>
        <v>27</v>
      </c>
      <c r="B28" t="str">
        <f ca="1"/>
        <v>CN</v>
      </c>
      <c r="C28" t="str">
        <f ca="1"/>
        <v>Z</v>
      </c>
      <c r="D28" t="str">
        <f ca="1"/>
        <v>R-10c_U</v>
      </c>
      <c r="E28">
        <f ca="1"/>
        <v>0</v>
      </c>
      <c r="F28">
        <f ca="1"/>
        <v>0</v>
      </c>
      <c r="G28">
        <f ca="1"/>
        <v>0</v>
      </c>
      <c r="H28">
        <f ca="1"/>
        <v>0</v>
      </c>
      <c r="I28">
        <f ca="1"/>
        <v>0</v>
      </c>
      <c r="J28">
        <f ca="1"/>
        <v>14</v>
      </c>
      <c r="K28">
        <f ca="1"/>
        <v>0</v>
      </c>
      <c r="L28">
        <f ca="1"/>
        <v>691654.56182582898</v>
      </c>
      <c r="M28">
        <f ca="1"/>
        <v>7569630.8893628297</v>
      </c>
      <c r="N28" t="str">
        <f ca="1"/>
        <v>R-10c</v>
      </c>
      <c r="O28" t="str">
        <f ca="1"/>
        <v>R-10c</v>
      </c>
      <c r="P28">
        <f ca="1"/>
        <v>0</v>
      </c>
      <c r="Q28">
        <f ca="1"/>
        <v>-0.73960809094658231</v>
      </c>
      <c r="R28" s="2">
        <f ca="1"/>
        <v>1.708</v>
      </c>
      <c r="S28">
        <f ca="1"/>
        <v>0.64000000000000012</v>
      </c>
      <c r="T28">
        <f ca="1"/>
        <v>691654.56182582898</v>
      </c>
      <c r="U28">
        <f ca="1"/>
        <v>7569630.8893628297</v>
      </c>
    </row>
    <row r="29" spans="1:27" x14ac:dyDescent="0.25">
      <c r="A29">
        <f ca="1"/>
        <v>28</v>
      </c>
      <c r="B29" t="str">
        <f ca="1"/>
        <v>CN</v>
      </c>
      <c r="C29" t="str">
        <f ca="1"/>
        <v>Z</v>
      </c>
      <c r="D29" t="str">
        <f ca="1"/>
        <v>R-10c_U</v>
      </c>
      <c r="E29">
        <f ca="1"/>
        <v>0</v>
      </c>
      <c r="F29">
        <f ca="1"/>
        <v>0</v>
      </c>
      <c r="G29">
        <f ca="1"/>
        <v>0</v>
      </c>
      <c r="H29">
        <f ca="1"/>
        <v>0</v>
      </c>
      <c r="I29">
        <f ca="1"/>
        <v>0</v>
      </c>
      <c r="J29">
        <f ca="1"/>
        <v>14</v>
      </c>
      <c r="K29">
        <f ca="1"/>
        <v>1</v>
      </c>
      <c r="L29">
        <f ca="1"/>
        <v>691655.61020947038</v>
      </c>
      <c r="M29">
        <f ca="1"/>
        <v>7569631.0888816016</v>
      </c>
      <c r="N29" t="str">
        <f ca="1"/>
        <v>R-10c</v>
      </c>
      <c r="O29" t="str">
        <f ca="1"/>
        <v>R-10c</v>
      </c>
      <c r="P29">
        <f ca="1"/>
        <v>0</v>
      </c>
      <c r="Q29">
        <f ca="1"/>
        <v>-0.73960809094658231</v>
      </c>
      <c r="R29" s="2">
        <f ca="1"/>
        <v>1.708</v>
      </c>
      <c r="S29">
        <f ca="1"/>
        <v>0.64000000000000012</v>
      </c>
      <c r="T29">
        <f ca="1"/>
        <v>691654.56182582898</v>
      </c>
      <c r="U29">
        <f ca="1"/>
        <v>7569630.8893628297</v>
      </c>
    </row>
    <row r="30" spans="1:27" x14ac:dyDescent="0.25">
      <c r="A30">
        <f ca="1"/>
        <v>29</v>
      </c>
      <c r="B30" t="str">
        <f ca="1"/>
        <v>SX</v>
      </c>
      <c r="C30" t="str">
        <f ca="1"/>
        <v>Z</v>
      </c>
      <c r="D30" t="str">
        <f ca="1"/>
        <v>R-10c_D</v>
      </c>
      <c r="E30">
        <f ca="1"/>
        <v>0</v>
      </c>
      <c r="F30">
        <f ca="1"/>
        <v>0</v>
      </c>
      <c r="G30">
        <f ca="1"/>
        <v>0</v>
      </c>
      <c r="H30">
        <f ca="1"/>
        <v>0</v>
      </c>
      <c r="I30">
        <f ca="1"/>
        <v>0</v>
      </c>
      <c r="J30">
        <f ca="1"/>
        <v>15</v>
      </c>
      <c r="K30">
        <f ca="1"/>
        <v>0</v>
      </c>
      <c r="L30">
        <f ca="1"/>
        <v>691636.64657033363</v>
      </c>
      <c r="M30">
        <f ca="1"/>
        <v>7569648.3907585451</v>
      </c>
      <c r="N30" t="str">
        <f ca="1"/>
        <v>R-10c</v>
      </c>
      <c r="O30" t="str">
        <f ca="1"/>
        <v>R-10c</v>
      </c>
      <c r="P30">
        <f ca="1"/>
        <v>1</v>
      </c>
      <c r="Q30">
        <f ca="1"/>
        <v>2.4019845626432108</v>
      </c>
      <c r="R30" s="2">
        <f ca="1"/>
        <v>1.708</v>
      </c>
      <c r="S30">
        <f ca="1"/>
        <v>0.64000000000000012</v>
      </c>
      <c r="T30">
        <f ca="1"/>
        <v>691636.54376462696</v>
      </c>
      <c r="U30">
        <f ca="1"/>
        <v>7569647.3285217602</v>
      </c>
    </row>
    <row r="31" spans="1:27" x14ac:dyDescent="0.25">
      <c r="A31">
        <f ca="1"/>
        <v>30</v>
      </c>
      <c r="B31" t="str">
        <f ca="1"/>
        <v>SX</v>
      </c>
      <c r="C31" t="str">
        <f ca="1"/>
        <v>Z</v>
      </c>
      <c r="D31" t="str">
        <f ca="1"/>
        <v>R-10c_D</v>
      </c>
      <c r="E31">
        <f ca="1"/>
        <v>0</v>
      </c>
      <c r="F31">
        <f ca="1"/>
        <v>0</v>
      </c>
      <c r="G31">
        <f ca="1"/>
        <v>0</v>
      </c>
      <c r="H31">
        <f ca="1"/>
        <v>0</v>
      </c>
      <c r="I31">
        <f ca="1"/>
        <v>0</v>
      </c>
      <c r="J31">
        <f ca="1"/>
        <v>15</v>
      </c>
      <c r="K31">
        <f ca="1"/>
        <v>1</v>
      </c>
      <c r="L31">
        <f ca="1"/>
        <v>691635.49538098555</v>
      </c>
      <c r="M31">
        <f ca="1"/>
        <v>7569647.1290029883</v>
      </c>
      <c r="N31" t="str">
        <f ca="1"/>
        <v>R-10c</v>
      </c>
      <c r="O31" t="str">
        <f ca="1"/>
        <v>R-10c</v>
      </c>
      <c r="P31">
        <f ca="1"/>
        <v>1</v>
      </c>
      <c r="Q31">
        <f ca="1"/>
        <v>2.4019845626432108</v>
      </c>
      <c r="R31" s="2">
        <f ca="1"/>
        <v>1.708</v>
      </c>
      <c r="S31">
        <f ca="1"/>
        <v>0.64000000000000012</v>
      </c>
      <c r="T31">
        <f ca="1"/>
        <v>691636.54376462696</v>
      </c>
      <c r="U31">
        <f ca="1"/>
        <v>7569647.3285217602</v>
      </c>
    </row>
    <row r="32" spans="1:27" x14ac:dyDescent="0.25">
      <c r="A32">
        <f ca="1"/>
        <v>31</v>
      </c>
      <c r="B32" t="str">
        <f ca="1"/>
        <v>CN</v>
      </c>
      <c r="C32" t="str">
        <f ca="1"/>
        <v>Z</v>
      </c>
      <c r="D32" t="str">
        <f ca="1"/>
        <v>R-10c_D</v>
      </c>
      <c r="E32">
        <f ca="1"/>
        <v>0</v>
      </c>
      <c r="F32">
        <f ca="1"/>
        <v>0</v>
      </c>
      <c r="G32">
        <f ca="1"/>
        <v>0</v>
      </c>
      <c r="H32">
        <f ca="1"/>
        <v>0</v>
      </c>
      <c r="I32">
        <f ca="1"/>
        <v>0</v>
      </c>
      <c r="J32">
        <f ca="1"/>
        <v>16</v>
      </c>
      <c r="K32">
        <f ca="1"/>
        <v>0</v>
      </c>
      <c r="L32">
        <f ca="1"/>
        <v>691636.54376462696</v>
      </c>
      <c r="M32">
        <f ca="1"/>
        <v>7569647.3285217602</v>
      </c>
      <c r="N32" t="str">
        <f ca="1"/>
        <v>R-10c</v>
      </c>
      <c r="O32" t="str">
        <f ca="1"/>
        <v>R-10c</v>
      </c>
      <c r="P32">
        <f ca="1"/>
        <v>1</v>
      </c>
      <c r="Q32">
        <f ca="1"/>
        <v>2.4019845626432108</v>
      </c>
      <c r="R32" s="2">
        <f ca="1"/>
        <v>1.708</v>
      </c>
      <c r="S32">
        <f ca="1"/>
        <v>0.64000000000000012</v>
      </c>
      <c r="T32">
        <f ca="1"/>
        <v>691636.54376462696</v>
      </c>
      <c r="U32">
        <f ca="1"/>
        <v>7569647.3285217602</v>
      </c>
    </row>
    <row r="33" spans="1:21" x14ac:dyDescent="0.25">
      <c r="A33">
        <f ca="1"/>
        <v>32</v>
      </c>
      <c r="B33" t="str">
        <f ca="1"/>
        <v>CN</v>
      </c>
      <c r="C33" t="str">
        <f ca="1"/>
        <v>Z</v>
      </c>
      <c r="D33" t="str">
        <f ca="1"/>
        <v>R-10c_D</v>
      </c>
      <c r="E33">
        <f ca="1"/>
        <v>0</v>
      </c>
      <c r="F33">
        <f ca="1"/>
        <v>0</v>
      </c>
      <c r="G33">
        <f ca="1"/>
        <v>0</v>
      </c>
      <c r="H33">
        <f ca="1"/>
        <v>0</v>
      </c>
      <c r="I33">
        <f ca="1"/>
        <v>0</v>
      </c>
      <c r="J33">
        <f ca="1"/>
        <v>16</v>
      </c>
      <c r="K33">
        <f ca="1"/>
        <v>1</v>
      </c>
      <c r="L33">
        <f ca="1"/>
        <v>691635.49538098555</v>
      </c>
      <c r="M33">
        <f ca="1"/>
        <v>7569647.1290029883</v>
      </c>
      <c r="N33" t="str">
        <f ca="1"/>
        <v>R-10c</v>
      </c>
      <c r="O33" t="str">
        <f ca="1"/>
        <v>R-10c</v>
      </c>
      <c r="P33">
        <f ca="1"/>
        <v>1</v>
      </c>
      <c r="Q33">
        <f ca="1"/>
        <v>2.4019845626432108</v>
      </c>
      <c r="R33" s="2">
        <f ca="1"/>
        <v>1.708</v>
      </c>
      <c r="S33">
        <f ca="1"/>
        <v>0.64000000000000012</v>
      </c>
      <c r="T33">
        <f ca="1"/>
        <v>691636.54376462696</v>
      </c>
      <c r="U33">
        <f ca="1"/>
        <v>7569647.3285217602</v>
      </c>
    </row>
    <row r="34" spans="1:21" x14ac:dyDescent="0.25">
      <c r="A34">
        <f ca="1"/>
        <v>33</v>
      </c>
      <c r="B34" t="str">
        <f ca="1"/>
        <v>SX</v>
      </c>
      <c r="C34" t="str">
        <f ca="1"/>
        <v>Z</v>
      </c>
      <c r="D34" t="str">
        <f ca="1"/>
        <v>R-11_U</v>
      </c>
      <c r="E34">
        <f ca="1"/>
        <v>0</v>
      </c>
      <c r="F34">
        <f ca="1"/>
        <v>0</v>
      </c>
      <c r="G34">
        <f ca="1"/>
        <v>0</v>
      </c>
      <c r="H34">
        <f ca="1"/>
        <v>0</v>
      </c>
      <c r="I34">
        <f ca="1"/>
        <v>0</v>
      </c>
      <c r="J34">
        <f ca="1"/>
        <v>17</v>
      </c>
      <c r="K34">
        <f ca="1"/>
        <v>0</v>
      </c>
      <c r="L34">
        <f ca="1"/>
        <v>691908.43643908889</v>
      </c>
      <c r="M34">
        <f ca="1"/>
        <v>7570318.1850140905</v>
      </c>
      <c r="N34" t="str">
        <f ca="1"/>
        <v>R-11</v>
      </c>
      <c r="O34" t="str">
        <f ca="1"/>
        <v>R-11</v>
      </c>
      <c r="P34">
        <f ca="1"/>
        <v>0</v>
      </c>
      <c r="Q34">
        <f ca="1"/>
        <v>-0.57469961908038414</v>
      </c>
      <c r="R34" s="2">
        <f ca="1"/>
        <v>5.2359999999999998</v>
      </c>
      <c r="S34">
        <f ca="1"/>
        <v>0.64000000000000012</v>
      </c>
      <c r="T34">
        <f ca="1"/>
        <v>691909.32235097</v>
      </c>
      <c r="U34">
        <f ca="1"/>
        <v>7570320.73034003</v>
      </c>
    </row>
    <row r="35" spans="1:21" x14ac:dyDescent="0.25">
      <c r="A35">
        <f ca="1"/>
        <v>34</v>
      </c>
      <c r="B35" t="str">
        <f ca="1"/>
        <v>SX</v>
      </c>
      <c r="C35" t="str">
        <f ca="1"/>
        <v>Z</v>
      </c>
      <c r="D35" t="str">
        <f ca="1"/>
        <v>R-11_U</v>
      </c>
      <c r="E35">
        <f ca="1"/>
        <v>0</v>
      </c>
      <c r="F35">
        <f ca="1"/>
        <v>0</v>
      </c>
      <c r="G35">
        <f ca="1"/>
        <v>0</v>
      </c>
      <c r="H35">
        <f ca="1"/>
        <v>0</v>
      </c>
      <c r="I35">
        <f ca="1"/>
        <v>0</v>
      </c>
      <c r="J35">
        <f ca="1"/>
        <v>17</v>
      </c>
      <c r="K35">
        <f ca="1"/>
        <v>1</v>
      </c>
      <c r="L35">
        <f ca="1"/>
        <v>691911.28263804747</v>
      </c>
      <c r="M35">
        <f ca="1"/>
        <v>7570322.5798801277</v>
      </c>
      <c r="N35" t="str">
        <f ca="1"/>
        <v>R-11</v>
      </c>
      <c r="O35" t="str">
        <f ca="1"/>
        <v>R-11</v>
      </c>
      <c r="P35">
        <f ca="1"/>
        <v>0</v>
      </c>
      <c r="Q35">
        <f ca="1"/>
        <v>-0.57469961908038414</v>
      </c>
      <c r="R35" s="2">
        <f ca="1"/>
        <v>5.2359999999999998</v>
      </c>
      <c r="S35">
        <f ca="1"/>
        <v>0.64000000000000012</v>
      </c>
      <c r="T35">
        <f ca="1"/>
        <v>691909.32235097</v>
      </c>
      <c r="U35">
        <f ca="1"/>
        <v>7570320.73034003</v>
      </c>
    </row>
    <row r="36" spans="1:21" x14ac:dyDescent="0.25">
      <c r="A36">
        <f ca="1"/>
        <v>35</v>
      </c>
      <c r="B36" t="str">
        <f ca="1"/>
        <v>CN</v>
      </c>
      <c r="C36" t="str">
        <f ca="1"/>
        <v>Z</v>
      </c>
      <c r="D36" t="str">
        <f ca="1"/>
        <v>R-11_U</v>
      </c>
      <c r="E36">
        <f ca="1"/>
        <v>0</v>
      </c>
      <c r="F36">
        <f ca="1"/>
        <v>0</v>
      </c>
      <c r="G36">
        <f ca="1"/>
        <v>0</v>
      </c>
      <c r="H36">
        <f ca="1"/>
        <v>0</v>
      </c>
      <c r="I36">
        <f ca="1"/>
        <v>0</v>
      </c>
      <c r="J36">
        <f ca="1"/>
        <v>18</v>
      </c>
      <c r="K36">
        <f ca="1"/>
        <v>0</v>
      </c>
      <c r="L36">
        <f ca="1"/>
        <v>691909.32235097</v>
      </c>
      <c r="M36">
        <f ca="1"/>
        <v>7570320.73034003</v>
      </c>
      <c r="N36" t="str">
        <f ca="1"/>
        <v>R-11</v>
      </c>
      <c r="O36" t="str">
        <f ca="1"/>
        <v>R-11</v>
      </c>
      <c r="P36">
        <f ca="1"/>
        <v>0</v>
      </c>
      <c r="Q36">
        <f ca="1"/>
        <v>-0.57469961908038414</v>
      </c>
      <c r="R36" s="2">
        <f ca="1"/>
        <v>5.2359999999999998</v>
      </c>
      <c r="S36">
        <f ca="1"/>
        <v>0.64000000000000012</v>
      </c>
      <c r="T36">
        <f ca="1"/>
        <v>691909.32235097</v>
      </c>
      <c r="U36">
        <f ca="1"/>
        <v>7570320.73034003</v>
      </c>
    </row>
    <row r="37" spans="1:21" x14ac:dyDescent="0.25">
      <c r="A37">
        <f ca="1"/>
        <v>36</v>
      </c>
      <c r="B37" t="str">
        <f ca="1"/>
        <v>CN</v>
      </c>
      <c r="C37" t="str">
        <f ca="1"/>
        <v>Z</v>
      </c>
      <c r="D37" t="str">
        <f ca="1"/>
        <v>R-11_U</v>
      </c>
      <c r="E37">
        <f ca="1"/>
        <v>0</v>
      </c>
      <c r="F37">
        <f ca="1"/>
        <v>0</v>
      </c>
      <c r="G37">
        <f ca="1"/>
        <v>0</v>
      </c>
      <c r="H37">
        <f ca="1"/>
        <v>0</v>
      </c>
      <c r="I37">
        <f ca="1"/>
        <v>0</v>
      </c>
      <c r="J37">
        <f ca="1"/>
        <v>18</v>
      </c>
      <c r="K37">
        <f ca="1"/>
        <v>1</v>
      </c>
      <c r="L37">
        <f ca="1"/>
        <v>691911.28263804747</v>
      </c>
      <c r="M37">
        <f ca="1"/>
        <v>7570322.5798801277</v>
      </c>
      <c r="N37" t="str">
        <f ca="1"/>
        <v>R-11</v>
      </c>
      <c r="O37" t="str">
        <f ca="1"/>
        <v>R-11</v>
      </c>
      <c r="P37">
        <f ca="1"/>
        <v>0</v>
      </c>
      <c r="Q37">
        <f ca="1"/>
        <v>-0.57469961908038414</v>
      </c>
      <c r="R37" s="2">
        <f ca="1"/>
        <v>5.2359999999999998</v>
      </c>
      <c r="S37">
        <f ca="1"/>
        <v>0.64000000000000012</v>
      </c>
      <c r="T37">
        <f ca="1"/>
        <v>691909.32235097</v>
      </c>
      <c r="U37">
        <f ca="1"/>
        <v>7570320.73034003</v>
      </c>
    </row>
    <row r="38" spans="1:21" x14ac:dyDescent="0.25">
      <c r="A38">
        <f ca="1"/>
        <v>37</v>
      </c>
      <c r="B38" t="str">
        <f ca="1"/>
        <v>SX</v>
      </c>
      <c r="C38" t="str">
        <f ca="1"/>
        <v>Z</v>
      </c>
      <c r="D38" t="str">
        <f ca="1"/>
        <v>R-11_D</v>
      </c>
      <c r="E38">
        <f ca="1"/>
        <v>0</v>
      </c>
      <c r="F38">
        <f ca="1"/>
        <v>0</v>
      </c>
      <c r="G38">
        <f ca="1"/>
        <v>0</v>
      </c>
      <c r="H38">
        <f ca="1"/>
        <v>0</v>
      </c>
      <c r="I38">
        <f ca="1"/>
        <v>0</v>
      </c>
      <c r="J38">
        <f ca="1"/>
        <v>19</v>
      </c>
      <c r="K38">
        <f ca="1"/>
        <v>0</v>
      </c>
      <c r="L38">
        <f ca="1"/>
        <v>691880.95213254809</v>
      </c>
      <c r="M38">
        <f ca="1"/>
        <v>7570342.2224932192</v>
      </c>
      <c r="N38" t="str">
        <f ca="1"/>
        <v>R-11</v>
      </c>
      <c r="O38" t="str">
        <f ca="1"/>
        <v>R-11</v>
      </c>
      <c r="P38">
        <f ca="1"/>
        <v>1</v>
      </c>
      <c r="Q38">
        <f ca="1"/>
        <v>2.566893034509409</v>
      </c>
      <c r="R38" s="2">
        <f ca="1"/>
        <v>5.2359999999999998</v>
      </c>
      <c r="S38">
        <f ca="1"/>
        <v>0.64000000000000012</v>
      </c>
      <c r="T38">
        <f ca="1"/>
        <v>691880.06622066698</v>
      </c>
      <c r="U38">
        <f ca="1"/>
        <v>7570339.6771672796</v>
      </c>
    </row>
    <row r="39" spans="1:21" x14ac:dyDescent="0.25">
      <c r="A39">
        <f ca="1"/>
        <v>38</v>
      </c>
      <c r="B39" t="str">
        <f ca="1"/>
        <v>SX</v>
      </c>
      <c r="C39" t="str">
        <f ca="1"/>
        <v>Z</v>
      </c>
      <c r="D39" t="str">
        <f ca="1"/>
        <v>R-11_D</v>
      </c>
      <c r="E39">
        <f ca="1"/>
        <v>0</v>
      </c>
      <c r="F39">
        <f ca="1"/>
        <v>0</v>
      </c>
      <c r="G39">
        <f ca="1"/>
        <v>0</v>
      </c>
      <c r="H39">
        <f ca="1"/>
        <v>0</v>
      </c>
      <c r="I39">
        <f ca="1"/>
        <v>0</v>
      </c>
      <c r="J39">
        <f ca="1"/>
        <v>19</v>
      </c>
      <c r="K39">
        <f ca="1"/>
        <v>1</v>
      </c>
      <c r="L39">
        <f ca="1"/>
        <v>691878.10593358951</v>
      </c>
      <c r="M39">
        <f ca="1"/>
        <v>7570337.827627182</v>
      </c>
      <c r="N39" t="str">
        <f ca="1"/>
        <v>R-11</v>
      </c>
      <c r="O39" t="str">
        <f ca="1"/>
        <v>R-11</v>
      </c>
      <c r="P39">
        <f ca="1"/>
        <v>1</v>
      </c>
      <c r="Q39">
        <f ca="1"/>
        <v>2.566893034509409</v>
      </c>
      <c r="R39" s="2">
        <f ca="1"/>
        <v>5.2359999999999998</v>
      </c>
      <c r="S39">
        <f ca="1"/>
        <v>0.64000000000000012</v>
      </c>
      <c r="T39">
        <f ca="1"/>
        <v>691880.06622066698</v>
      </c>
      <c r="U39">
        <f ca="1"/>
        <v>7570339.6771672796</v>
      </c>
    </row>
    <row r="40" spans="1:21" x14ac:dyDescent="0.25">
      <c r="A40">
        <f ca="1"/>
        <v>39</v>
      </c>
      <c r="B40" t="str">
        <f ca="1"/>
        <v>CN</v>
      </c>
      <c r="C40" t="str">
        <f ca="1"/>
        <v>Z</v>
      </c>
      <c r="D40" t="str">
        <f ca="1"/>
        <v>R-11_D</v>
      </c>
      <c r="E40">
        <f ca="1"/>
        <v>0</v>
      </c>
      <c r="F40">
        <f ca="1"/>
        <v>0</v>
      </c>
      <c r="G40">
        <f ca="1"/>
        <v>0</v>
      </c>
      <c r="H40">
        <f ca="1"/>
        <v>0</v>
      </c>
      <c r="I40">
        <f ca="1"/>
        <v>0</v>
      </c>
      <c r="J40">
        <f ca="1"/>
        <v>20</v>
      </c>
      <c r="K40">
        <f ca="1"/>
        <v>0</v>
      </c>
      <c r="L40">
        <f ca="1"/>
        <v>691880.06622066698</v>
      </c>
      <c r="M40">
        <f ca="1"/>
        <v>7570339.6771672796</v>
      </c>
      <c r="N40" t="str">
        <f ca="1"/>
        <v>R-11</v>
      </c>
      <c r="O40" t="str">
        <f ca="1"/>
        <v>R-11</v>
      </c>
      <c r="P40">
        <f ca="1"/>
        <v>1</v>
      </c>
      <c r="Q40">
        <f ca="1"/>
        <v>2.566893034509409</v>
      </c>
      <c r="R40" s="2">
        <f ca="1"/>
        <v>5.2359999999999998</v>
      </c>
      <c r="S40">
        <f ca="1"/>
        <v>0.64000000000000012</v>
      </c>
      <c r="T40">
        <f ca="1"/>
        <v>691880.06622066698</v>
      </c>
      <c r="U40">
        <f ca="1"/>
        <v>7570339.6771672796</v>
      </c>
    </row>
    <row r="41" spans="1:21" x14ac:dyDescent="0.25">
      <c r="A41">
        <f ca="1"/>
        <v>40</v>
      </c>
      <c r="B41" t="str">
        <f ca="1"/>
        <v>CN</v>
      </c>
      <c r="C41" t="str">
        <f ca="1"/>
        <v>Z</v>
      </c>
      <c r="D41" t="str">
        <f ca="1"/>
        <v>R-11_D</v>
      </c>
      <c r="E41">
        <f ca="1"/>
        <v>0</v>
      </c>
      <c r="F41">
        <f ca="1"/>
        <v>0</v>
      </c>
      <c r="G41">
        <f ca="1"/>
        <v>0</v>
      </c>
      <c r="H41">
        <f ca="1"/>
        <v>0</v>
      </c>
      <c r="I41">
        <f ca="1"/>
        <v>0</v>
      </c>
      <c r="J41">
        <f ca="1"/>
        <v>20</v>
      </c>
      <c r="K41">
        <f ca="1"/>
        <v>1</v>
      </c>
      <c r="L41">
        <f ca="1"/>
        <v>691878.10593358951</v>
      </c>
      <c r="M41">
        <f ca="1"/>
        <v>7570337.827627182</v>
      </c>
      <c r="N41" t="str">
        <f ca="1"/>
        <v>R-11</v>
      </c>
      <c r="O41" t="str">
        <f ca="1"/>
        <v>R-11</v>
      </c>
      <c r="P41">
        <f ca="1"/>
        <v>1</v>
      </c>
      <c r="Q41">
        <f ca="1"/>
        <v>2.566893034509409</v>
      </c>
      <c r="R41" s="2">
        <f ca="1"/>
        <v>5.2359999999999998</v>
      </c>
      <c r="S41">
        <f ca="1"/>
        <v>0.64000000000000012</v>
      </c>
      <c r="T41">
        <f ca="1"/>
        <v>691880.06622066698</v>
      </c>
      <c r="U41">
        <f ca="1"/>
        <v>7570339.6771672796</v>
      </c>
    </row>
    <row r="42" spans="1:21" x14ac:dyDescent="0.25">
      <c r="A42">
        <f ca="1"/>
        <v>41</v>
      </c>
      <c r="B42" t="str">
        <f ca="1"/>
        <v>SX</v>
      </c>
      <c r="C42" t="str">
        <f ca="1"/>
        <v>Z</v>
      </c>
      <c r="D42" t="str">
        <f ca="1"/>
        <v>R-12_U</v>
      </c>
      <c r="E42">
        <f ca="1"/>
        <v>0</v>
      </c>
      <c r="F42">
        <f ca="1"/>
        <v>0</v>
      </c>
      <c r="G42">
        <f ca="1"/>
        <v>0</v>
      </c>
      <c r="H42">
        <f ca="1"/>
        <v>0</v>
      </c>
      <c r="I42">
        <f ca="1"/>
        <v>0</v>
      </c>
      <c r="J42">
        <f ca="1"/>
        <v>21</v>
      </c>
      <c r="K42">
        <f ca="1"/>
        <v>0</v>
      </c>
      <c r="L42">
        <f ca="1"/>
        <v>692036.20552867441</v>
      </c>
      <c r="M42">
        <f ca="1"/>
        <v>7570739.4059209619</v>
      </c>
      <c r="N42" t="str">
        <f ca="1"/>
        <v>R-12</v>
      </c>
      <c r="O42" t="str">
        <f ca="1"/>
        <v>R-12</v>
      </c>
      <c r="P42">
        <f ca="1"/>
        <v>0</v>
      </c>
      <c r="Q42">
        <f ca="1"/>
        <v>-0.77470338384862458</v>
      </c>
      <c r="R42" s="2">
        <f ca="1"/>
        <v>2.7159999999999997</v>
      </c>
      <c r="S42">
        <f ca="1"/>
        <v>0.64000000000000012</v>
      </c>
      <c r="T42">
        <f ca="1"/>
        <v>692036.69809301896</v>
      </c>
      <c r="U42">
        <f ca="1"/>
        <v>7570740.8240691796</v>
      </c>
    </row>
    <row r="43" spans="1:21" x14ac:dyDescent="0.25">
      <c r="A43">
        <f ca="1"/>
        <v>42</v>
      </c>
      <c r="B43" t="str">
        <f ca="1"/>
        <v>SX</v>
      </c>
      <c r="C43" t="str">
        <f ca="1"/>
        <v>Z</v>
      </c>
      <c r="D43" t="str">
        <f ca="1"/>
        <v>R-12_U</v>
      </c>
      <c r="E43">
        <f ca="1"/>
        <v>0</v>
      </c>
      <c r="F43">
        <f ca="1"/>
        <v>0</v>
      </c>
      <c r="G43">
        <f ca="1"/>
        <v>0</v>
      </c>
      <c r="H43">
        <f ca="1"/>
        <v>0</v>
      </c>
      <c r="I43">
        <f ca="1"/>
        <v>0</v>
      </c>
      <c r="J43">
        <f ca="1"/>
        <v>21</v>
      </c>
      <c r="K43">
        <f ca="1"/>
        <v>1</v>
      </c>
      <c r="L43">
        <f ca="1"/>
        <v>692038.10538190708</v>
      </c>
      <c r="M43">
        <f ca="1"/>
        <v>7570741.3468521032</v>
      </c>
      <c r="N43" t="str">
        <f ca="1"/>
        <v>R-12</v>
      </c>
      <c r="O43" t="str">
        <f ca="1"/>
        <v>R-12</v>
      </c>
      <c r="P43">
        <f ca="1"/>
        <v>0</v>
      </c>
      <c r="Q43">
        <f ca="1"/>
        <v>-0.77470338384862458</v>
      </c>
      <c r="R43" s="2">
        <f ca="1"/>
        <v>2.7159999999999997</v>
      </c>
      <c r="S43">
        <f ca="1"/>
        <v>0.64000000000000012</v>
      </c>
      <c r="T43">
        <f ca="1"/>
        <v>692036.69809301896</v>
      </c>
      <c r="U43">
        <f ca="1"/>
        <v>7570740.8240691796</v>
      </c>
    </row>
    <row r="44" spans="1:21" x14ac:dyDescent="0.25">
      <c r="A44">
        <f ca="1"/>
        <v>43</v>
      </c>
      <c r="B44" t="str">
        <f ca="1"/>
        <v>CN</v>
      </c>
      <c r="C44" t="str">
        <f ca="1"/>
        <v>Z</v>
      </c>
      <c r="D44" t="str">
        <f ca="1"/>
        <v>R-12_U</v>
      </c>
      <c r="E44">
        <f ca="1"/>
        <v>0</v>
      </c>
      <c r="F44">
        <f ca="1"/>
        <v>0</v>
      </c>
      <c r="G44">
        <f ca="1"/>
        <v>0</v>
      </c>
      <c r="H44">
        <f ca="1"/>
        <v>0</v>
      </c>
      <c r="I44">
        <f ca="1"/>
        <v>0</v>
      </c>
      <c r="J44">
        <f ca="1"/>
        <v>22</v>
      </c>
      <c r="K44">
        <f ca="1"/>
        <v>0</v>
      </c>
      <c r="L44">
        <f ca="1"/>
        <v>692036.69809301896</v>
      </c>
      <c r="M44">
        <f ca="1"/>
        <v>7570740.8240691796</v>
      </c>
      <c r="N44" t="str">
        <f ca="1"/>
        <v>R-12</v>
      </c>
      <c r="O44" t="str">
        <f ca="1"/>
        <v>R-12</v>
      </c>
      <c r="P44">
        <f ca="1"/>
        <v>0</v>
      </c>
      <c r="Q44">
        <f ca="1"/>
        <v>-0.77470338384862458</v>
      </c>
      <c r="R44" s="2">
        <f ca="1"/>
        <v>2.7159999999999997</v>
      </c>
      <c r="S44">
        <f ca="1"/>
        <v>0.64000000000000012</v>
      </c>
      <c r="T44">
        <f ca="1"/>
        <v>692036.69809301896</v>
      </c>
      <c r="U44">
        <f ca="1"/>
        <v>7570740.8240691796</v>
      </c>
    </row>
    <row r="45" spans="1:21" x14ac:dyDescent="0.25">
      <c r="A45">
        <f ca="1"/>
        <v>44</v>
      </c>
      <c r="B45" t="str">
        <f ca="1"/>
        <v>CN</v>
      </c>
      <c r="C45" t="str">
        <f ca="1"/>
        <v>Z</v>
      </c>
      <c r="D45" t="str">
        <f ca="1"/>
        <v>R-12_U</v>
      </c>
      <c r="E45">
        <f ca="1"/>
        <v>0</v>
      </c>
      <c r="F45">
        <f ca="1"/>
        <v>0</v>
      </c>
      <c r="G45">
        <f ca="1"/>
        <v>0</v>
      </c>
      <c r="H45">
        <f ca="1"/>
        <v>0</v>
      </c>
      <c r="I45">
        <f ca="1"/>
        <v>0</v>
      </c>
      <c r="J45">
        <f ca="1"/>
        <v>22</v>
      </c>
      <c r="K45">
        <f ca="1"/>
        <v>1</v>
      </c>
      <c r="L45">
        <f ca="1"/>
        <v>692038.10538190708</v>
      </c>
      <c r="M45">
        <f ca="1"/>
        <v>7570741.3468521032</v>
      </c>
      <c r="N45" t="str">
        <f ca="1"/>
        <v>R-12</v>
      </c>
      <c r="O45" t="str">
        <f ca="1"/>
        <v>R-12</v>
      </c>
      <c r="P45">
        <f ca="1"/>
        <v>0</v>
      </c>
      <c r="Q45">
        <f ca="1"/>
        <v>-0.77470338384862458</v>
      </c>
      <c r="R45" s="2">
        <f ca="1"/>
        <v>2.7159999999999997</v>
      </c>
      <c r="S45">
        <f ca="1"/>
        <v>0.64000000000000012</v>
      </c>
      <c r="T45">
        <f ca="1"/>
        <v>692036.69809301896</v>
      </c>
      <c r="U45">
        <f ca="1"/>
        <v>7570740.8240691796</v>
      </c>
    </row>
    <row r="46" spans="1:21" x14ac:dyDescent="0.25">
      <c r="A46">
        <f ca="1"/>
        <v>45</v>
      </c>
      <c r="B46" t="str">
        <f ca="1"/>
        <v>SX</v>
      </c>
      <c r="C46" t="str">
        <f ca="1"/>
        <v>Z</v>
      </c>
      <c r="D46" t="str">
        <f ca="1"/>
        <v>R-12_D</v>
      </c>
      <c r="E46">
        <f ca="1"/>
        <v>0</v>
      </c>
      <c r="F46">
        <f ca="1"/>
        <v>0</v>
      </c>
      <c r="G46">
        <f ca="1"/>
        <v>0</v>
      </c>
      <c r="H46">
        <f ca="1"/>
        <v>0</v>
      </c>
      <c r="I46">
        <f ca="1"/>
        <v>0</v>
      </c>
      <c r="J46">
        <f ca="1"/>
        <v>23</v>
      </c>
      <c r="K46">
        <f ca="1"/>
        <v>0</v>
      </c>
      <c r="L46">
        <f ca="1"/>
        <v>692013.21454513958</v>
      </c>
      <c r="M46">
        <f ca="1"/>
        <v>7570765.7108986676</v>
      </c>
      <c r="N46" t="str">
        <f ca="1"/>
        <v>R-12</v>
      </c>
      <c r="O46" t="str">
        <f ca="1"/>
        <v>R-12</v>
      </c>
      <c r="P46">
        <f ca="1"/>
        <v>1</v>
      </c>
      <c r="Q46">
        <f ca="1"/>
        <v>2.3668892697411676</v>
      </c>
      <c r="R46" s="2">
        <f ca="1"/>
        <v>2.7159999999999997</v>
      </c>
      <c r="S46">
        <f ca="1"/>
        <v>0.64000000000000012</v>
      </c>
      <c r="T46">
        <f ca="1"/>
        <v>692012.72198079503</v>
      </c>
      <c r="U46">
        <f ca="1"/>
        <v>7570764.2927504499</v>
      </c>
    </row>
    <row r="47" spans="1:21" x14ac:dyDescent="0.25">
      <c r="A47">
        <f ca="1"/>
        <v>46</v>
      </c>
      <c r="B47" t="str">
        <f ca="1"/>
        <v>SX</v>
      </c>
      <c r="C47" t="str">
        <f ca="1"/>
        <v>Z</v>
      </c>
      <c r="D47" t="str">
        <f ca="1"/>
        <v>R-12_D</v>
      </c>
      <c r="E47">
        <f ca="1"/>
        <v>0</v>
      </c>
      <c r="F47">
        <f ca="1"/>
        <v>0</v>
      </c>
      <c r="G47">
        <f ca="1"/>
        <v>0</v>
      </c>
      <c r="H47">
        <f ca="1"/>
        <v>0</v>
      </c>
      <c r="I47">
        <f ca="1"/>
        <v>0</v>
      </c>
      <c r="J47">
        <f ca="1"/>
        <v>23</v>
      </c>
      <c r="K47">
        <f ca="1"/>
        <v>1</v>
      </c>
      <c r="L47">
        <f ca="1"/>
        <v>692011.31469190691</v>
      </c>
      <c r="M47">
        <f ca="1"/>
        <v>7570763.7699675262</v>
      </c>
      <c r="N47" t="str">
        <f ca="1"/>
        <v>R-12</v>
      </c>
      <c r="O47" t="str">
        <f ca="1"/>
        <v>R-12</v>
      </c>
      <c r="P47">
        <f ca="1"/>
        <v>1</v>
      </c>
      <c r="Q47">
        <f ca="1"/>
        <v>2.3668892697411676</v>
      </c>
      <c r="R47" s="2">
        <f ca="1"/>
        <v>2.7159999999999997</v>
      </c>
      <c r="S47">
        <f ca="1"/>
        <v>0.64000000000000012</v>
      </c>
      <c r="T47">
        <f ca="1"/>
        <v>692012.72198079503</v>
      </c>
      <c r="U47">
        <f ca="1"/>
        <v>7570764.2927504499</v>
      </c>
    </row>
    <row r="48" spans="1:21" x14ac:dyDescent="0.25">
      <c r="A48">
        <f ca="1"/>
        <v>47</v>
      </c>
      <c r="B48" t="str">
        <f ca="1"/>
        <v>CN</v>
      </c>
      <c r="C48" t="str">
        <f ca="1"/>
        <v>Z</v>
      </c>
      <c r="D48" t="str">
        <f ca="1"/>
        <v>R-12_D</v>
      </c>
      <c r="E48">
        <f ca="1"/>
        <v>0</v>
      </c>
      <c r="F48">
        <f ca="1"/>
        <v>0</v>
      </c>
      <c r="G48">
        <f ca="1"/>
        <v>0</v>
      </c>
      <c r="H48">
        <f ca="1"/>
        <v>0</v>
      </c>
      <c r="I48">
        <f ca="1"/>
        <v>0</v>
      </c>
      <c r="J48">
        <f ca="1"/>
        <v>24</v>
      </c>
      <c r="K48">
        <f ca="1"/>
        <v>0</v>
      </c>
      <c r="L48">
        <f ca="1"/>
        <v>692012.72198079503</v>
      </c>
      <c r="M48">
        <f ca="1"/>
        <v>7570764.2927504499</v>
      </c>
      <c r="N48" t="str">
        <f ca="1"/>
        <v>R-12</v>
      </c>
      <c r="O48" t="str">
        <f ca="1"/>
        <v>R-12</v>
      </c>
      <c r="P48">
        <f ca="1"/>
        <v>1</v>
      </c>
      <c r="Q48">
        <f ca="1"/>
        <v>2.3668892697411676</v>
      </c>
      <c r="R48" s="2">
        <f ca="1"/>
        <v>2.7159999999999997</v>
      </c>
      <c r="S48">
        <f ca="1"/>
        <v>0.64000000000000012</v>
      </c>
      <c r="T48">
        <f ca="1"/>
        <v>692012.72198079503</v>
      </c>
      <c r="U48">
        <f ca="1"/>
        <v>7570764.2927504499</v>
      </c>
    </row>
    <row r="49" spans="1:21" x14ac:dyDescent="0.25">
      <c r="A49">
        <f ca="1"/>
        <v>48</v>
      </c>
      <c r="B49" t="str">
        <f ca="1"/>
        <v>CN</v>
      </c>
      <c r="C49" t="str">
        <f ca="1"/>
        <v>Z</v>
      </c>
      <c r="D49" t="str">
        <f ca="1"/>
        <v>R-12_D</v>
      </c>
      <c r="E49">
        <f ca="1"/>
        <v>0</v>
      </c>
      <c r="F49">
        <f ca="1"/>
        <v>0</v>
      </c>
      <c r="G49">
        <f ca="1"/>
        <v>0</v>
      </c>
      <c r="H49">
        <f ca="1"/>
        <v>0</v>
      </c>
      <c r="I49">
        <f ca="1"/>
        <v>0</v>
      </c>
      <c r="J49">
        <f ca="1"/>
        <v>24</v>
      </c>
      <c r="K49">
        <f ca="1"/>
        <v>1</v>
      </c>
      <c r="L49">
        <f ca="1"/>
        <v>692011.31469190691</v>
      </c>
      <c r="M49">
        <f ca="1"/>
        <v>7570763.7699675262</v>
      </c>
      <c r="N49" t="str">
        <f ca="1"/>
        <v>R-12</v>
      </c>
      <c r="O49" t="str">
        <f ca="1"/>
        <v>R-12</v>
      </c>
      <c r="P49">
        <f ca="1"/>
        <v>1</v>
      </c>
      <c r="Q49">
        <f ca="1"/>
        <v>2.3668892697411676</v>
      </c>
      <c r="R49" s="2">
        <f ca="1"/>
        <v>2.7159999999999997</v>
      </c>
      <c r="S49">
        <f ca="1"/>
        <v>0.64000000000000012</v>
      </c>
      <c r="T49">
        <f ca="1"/>
        <v>692012.72198079503</v>
      </c>
      <c r="U49">
        <f ca="1"/>
        <v>7570764.2927504499</v>
      </c>
    </row>
    <row r="50" spans="1:21" x14ac:dyDescent="0.25">
      <c r="A50">
        <f ca="1"/>
        <v>49</v>
      </c>
      <c r="B50" t="str">
        <f ca="1"/>
        <v>SX</v>
      </c>
      <c r="C50" t="str">
        <f ca="1"/>
        <v>Z</v>
      </c>
      <c r="D50" t="str">
        <f ca="1"/>
        <v>R-13_U</v>
      </c>
      <c r="E50">
        <f ca="1"/>
        <v>0</v>
      </c>
      <c r="F50">
        <f ca="1"/>
        <v>0</v>
      </c>
      <c r="G50">
        <f ca="1"/>
        <v>0</v>
      </c>
      <c r="H50">
        <f ca="1"/>
        <v>0</v>
      </c>
      <c r="I50">
        <f ca="1"/>
        <v>0</v>
      </c>
      <c r="J50">
        <f ca="1"/>
        <v>25</v>
      </c>
      <c r="K50">
        <f ca="1"/>
        <v>0</v>
      </c>
      <c r="L50">
        <f ca="1"/>
        <v>692160.75947577727</v>
      </c>
      <c r="M50">
        <f ca="1"/>
        <v>7571143.53618812</v>
      </c>
      <c r="N50" t="str">
        <f ca="1"/>
        <v>R-13</v>
      </c>
      <c r="O50" t="str">
        <f ca="1"/>
        <v>R-13</v>
      </c>
      <c r="P50">
        <f ca="1"/>
        <v>0</v>
      </c>
      <c r="Q50">
        <f ca="1"/>
        <v>-0.26279498343432195</v>
      </c>
      <c r="R50" s="2">
        <f ca="1"/>
        <v>6.7480000000000002</v>
      </c>
      <c r="S50">
        <f ca="1"/>
        <v>0.64000000000000012</v>
      </c>
      <c r="T50">
        <f ca="1"/>
        <v>692161.01794817403</v>
      </c>
      <c r="U50">
        <f ca="1"/>
        <v>7571146.9606104102</v>
      </c>
    </row>
    <row r="51" spans="1:21" x14ac:dyDescent="0.25">
      <c r="A51">
        <f ca="1"/>
        <v>50</v>
      </c>
      <c r="B51" t="str">
        <f ca="1"/>
        <v>SX</v>
      </c>
      <c r="C51" t="str">
        <f ca="1"/>
        <v>Z</v>
      </c>
      <c r="D51" t="str">
        <f ca="1"/>
        <v>R-13_U</v>
      </c>
      <c r="E51">
        <f ca="1"/>
        <v>0</v>
      </c>
      <c r="F51">
        <f ca="1"/>
        <v>0</v>
      </c>
      <c r="G51">
        <f ca="1"/>
        <v>0</v>
      </c>
      <c r="H51">
        <f ca="1"/>
        <v>0</v>
      </c>
      <c r="I51">
        <f ca="1"/>
        <v>0</v>
      </c>
      <c r="J51">
        <f ca="1"/>
        <v>25</v>
      </c>
      <c r="K51">
        <f ca="1"/>
        <v>1</v>
      </c>
      <c r="L51">
        <f ca="1"/>
        <v>692162.51247518649</v>
      </c>
      <c r="M51">
        <f ca="1"/>
        <v>7571150.0525135472</v>
      </c>
      <c r="N51" t="str">
        <f ca="1"/>
        <v>R-13</v>
      </c>
      <c r="O51" t="str">
        <f ca="1"/>
        <v>R-13</v>
      </c>
      <c r="P51">
        <f ca="1"/>
        <v>0</v>
      </c>
      <c r="Q51">
        <f ca="1"/>
        <v>-0.26279498343432195</v>
      </c>
      <c r="R51" s="2">
        <f ca="1"/>
        <v>6.7480000000000002</v>
      </c>
      <c r="S51">
        <f ca="1"/>
        <v>0.64000000000000012</v>
      </c>
      <c r="T51">
        <f ca="1"/>
        <v>692161.01794817403</v>
      </c>
      <c r="U51">
        <f ca="1"/>
        <v>7571146.9606104102</v>
      </c>
    </row>
    <row r="52" spans="1:21" x14ac:dyDescent="0.25">
      <c r="A52">
        <f ca="1"/>
        <v>51</v>
      </c>
      <c r="B52" t="str">
        <f ca="1"/>
        <v>CN</v>
      </c>
      <c r="C52" t="str">
        <f ca="1"/>
        <v>Z</v>
      </c>
      <c r="D52" t="str">
        <f ca="1"/>
        <v>R-13_U</v>
      </c>
      <c r="E52">
        <f ca="1"/>
        <v>0</v>
      </c>
      <c r="F52">
        <f ca="1"/>
        <v>0</v>
      </c>
      <c r="G52">
        <f ca="1"/>
        <v>0</v>
      </c>
      <c r="H52">
        <f ca="1"/>
        <v>0</v>
      </c>
      <c r="I52">
        <f ca="1"/>
        <v>0</v>
      </c>
      <c r="J52">
        <f ca="1"/>
        <v>26</v>
      </c>
      <c r="K52">
        <f ca="1"/>
        <v>0</v>
      </c>
      <c r="L52">
        <f ca="1"/>
        <v>692161.01794817403</v>
      </c>
      <c r="M52">
        <f ca="1"/>
        <v>7571146.9606104102</v>
      </c>
      <c r="N52" t="str">
        <f ca="1"/>
        <v>R-13</v>
      </c>
      <c r="O52" t="str">
        <f ca="1"/>
        <v>R-13</v>
      </c>
      <c r="P52">
        <f ca="1"/>
        <v>0</v>
      </c>
      <c r="Q52">
        <f ca="1"/>
        <v>-0.26279498343432195</v>
      </c>
      <c r="R52" s="2">
        <f ca="1"/>
        <v>6.7480000000000002</v>
      </c>
      <c r="S52">
        <f ca="1"/>
        <v>0.64000000000000012</v>
      </c>
      <c r="T52">
        <f ca="1"/>
        <v>692161.01794817403</v>
      </c>
      <c r="U52">
        <f ca="1"/>
        <v>7571146.9606104102</v>
      </c>
    </row>
    <row r="53" spans="1:21" x14ac:dyDescent="0.25">
      <c r="A53">
        <f ca="1"/>
        <v>52</v>
      </c>
      <c r="B53" t="str">
        <f ca="1"/>
        <v>CN</v>
      </c>
      <c r="C53" t="str">
        <f ca="1"/>
        <v>Z</v>
      </c>
      <c r="D53" t="str">
        <f ca="1"/>
        <v>R-13_U</v>
      </c>
      <c r="E53">
        <f ca="1"/>
        <v>0</v>
      </c>
      <c r="F53">
        <f ca="1"/>
        <v>0</v>
      </c>
      <c r="G53">
        <f ca="1"/>
        <v>0</v>
      </c>
      <c r="H53">
        <f ca="1"/>
        <v>0</v>
      </c>
      <c r="I53">
        <f ca="1"/>
        <v>0</v>
      </c>
      <c r="J53">
        <f ca="1"/>
        <v>26</v>
      </c>
      <c r="K53">
        <f ca="1"/>
        <v>1</v>
      </c>
      <c r="L53">
        <f ca="1"/>
        <v>692162.51247518649</v>
      </c>
      <c r="M53">
        <f ca="1"/>
        <v>7571150.0525135472</v>
      </c>
      <c r="N53" t="str">
        <f ca="1"/>
        <v>R-13</v>
      </c>
      <c r="O53" t="str">
        <f ca="1"/>
        <v>R-13</v>
      </c>
      <c r="P53">
        <f ca="1"/>
        <v>0</v>
      </c>
      <c r="Q53">
        <f ca="1"/>
        <v>-0.26279498343432195</v>
      </c>
      <c r="R53" s="2">
        <f ca="1"/>
        <v>6.7480000000000002</v>
      </c>
      <c r="S53">
        <f ca="1"/>
        <v>0.64000000000000012</v>
      </c>
      <c r="T53">
        <f ca="1"/>
        <v>692161.01794817403</v>
      </c>
      <c r="U53">
        <f ca="1"/>
        <v>7571146.9606104102</v>
      </c>
    </row>
    <row r="54" spans="1:21" x14ac:dyDescent="0.25">
      <c r="A54">
        <f ca="1"/>
        <v>53</v>
      </c>
      <c r="B54" t="str">
        <f ca="1"/>
        <v>SX</v>
      </c>
      <c r="C54" t="str">
        <f ca="1"/>
        <v>Z</v>
      </c>
      <c r="D54" t="str">
        <f ca="1"/>
        <v>R-13_D</v>
      </c>
      <c r="E54">
        <f ca="1"/>
        <v>0</v>
      </c>
      <c r="F54">
        <f ca="1"/>
        <v>0</v>
      </c>
      <c r="G54">
        <f ca="1"/>
        <v>0</v>
      </c>
      <c r="H54">
        <f ca="1"/>
        <v>0</v>
      </c>
      <c r="I54">
        <f ca="1"/>
        <v>0</v>
      </c>
      <c r="J54">
        <f ca="1"/>
        <v>27</v>
      </c>
      <c r="K54">
        <f ca="1"/>
        <v>0</v>
      </c>
      <c r="L54">
        <f ca="1"/>
        <v>692109.64604850474</v>
      </c>
      <c r="M54">
        <f ca="1"/>
        <v>7571164.2744574603</v>
      </c>
      <c r="N54" t="str">
        <f ca="1"/>
        <v>R-13</v>
      </c>
      <c r="O54" t="str">
        <f ca="1"/>
        <v>R-13</v>
      </c>
      <c r="P54">
        <f ca="1"/>
        <v>1</v>
      </c>
      <c r="Q54">
        <f ca="1"/>
        <v>2.8787976701554721</v>
      </c>
      <c r="R54" s="2">
        <f ca="1"/>
        <v>6.7480000000000002</v>
      </c>
      <c r="S54">
        <f ca="1"/>
        <v>0.64000000000000012</v>
      </c>
      <c r="T54">
        <f ca="1"/>
        <v>692109.38757610798</v>
      </c>
      <c r="U54">
        <f ca="1"/>
        <v>7571160.8500351701</v>
      </c>
    </row>
    <row r="55" spans="1:21" x14ac:dyDescent="0.25">
      <c r="A55">
        <f ca="1"/>
        <v>54</v>
      </c>
      <c r="B55" t="str">
        <f ca="1"/>
        <v>SX</v>
      </c>
      <c r="C55" t="str">
        <f ca="1"/>
        <v>Z</v>
      </c>
      <c r="D55" t="str">
        <f ca="1"/>
        <v>R-13_D</v>
      </c>
      <c r="E55">
        <f ca="1"/>
        <v>0</v>
      </c>
      <c r="F55">
        <f ca="1"/>
        <v>0</v>
      </c>
      <c r="G55">
        <f ca="1"/>
        <v>0</v>
      </c>
      <c r="H55">
        <f ca="1"/>
        <v>0</v>
      </c>
      <c r="I55">
        <f ca="1"/>
        <v>0</v>
      </c>
      <c r="J55">
        <f ca="1"/>
        <v>27</v>
      </c>
      <c r="K55">
        <f ca="1"/>
        <v>1</v>
      </c>
      <c r="L55">
        <f ca="1"/>
        <v>692107.89304909552</v>
      </c>
      <c r="M55">
        <f ca="1"/>
        <v>7571157.7581320331</v>
      </c>
      <c r="N55" t="str">
        <f ca="1"/>
        <v>R-13</v>
      </c>
      <c r="O55" t="str">
        <f ca="1"/>
        <v>R-13</v>
      </c>
      <c r="P55">
        <f ca="1"/>
        <v>1</v>
      </c>
      <c r="Q55">
        <f ca="1"/>
        <v>2.8787976701554721</v>
      </c>
      <c r="R55" s="2">
        <f ca="1"/>
        <v>6.7480000000000002</v>
      </c>
      <c r="S55">
        <f ca="1"/>
        <v>0.64000000000000012</v>
      </c>
      <c r="T55">
        <f ca="1"/>
        <v>692109.38757610798</v>
      </c>
      <c r="U55">
        <f ca="1"/>
        <v>7571160.8500351701</v>
      </c>
    </row>
    <row r="56" spans="1:21" x14ac:dyDescent="0.25">
      <c r="A56">
        <f ca="1"/>
        <v>55</v>
      </c>
      <c r="B56" t="str">
        <f ca="1"/>
        <v>CN</v>
      </c>
      <c r="C56" t="str">
        <f ca="1"/>
        <v>Z</v>
      </c>
      <c r="D56" t="str">
        <f ca="1"/>
        <v>R-13_D</v>
      </c>
      <c r="E56">
        <f ca="1"/>
        <v>0</v>
      </c>
      <c r="F56">
        <f ca="1"/>
        <v>0</v>
      </c>
      <c r="G56">
        <f ca="1"/>
        <v>0</v>
      </c>
      <c r="H56">
        <f ca="1"/>
        <v>0</v>
      </c>
      <c r="I56">
        <f ca="1"/>
        <v>0</v>
      </c>
      <c r="J56">
        <f ca="1"/>
        <v>28</v>
      </c>
      <c r="K56">
        <f ca="1"/>
        <v>0</v>
      </c>
      <c r="L56">
        <f ca="1"/>
        <v>692109.38757610798</v>
      </c>
      <c r="M56">
        <f ca="1"/>
        <v>7571160.8500351701</v>
      </c>
      <c r="N56" t="str">
        <f ca="1"/>
        <v>R-13</v>
      </c>
      <c r="O56" t="str">
        <f ca="1"/>
        <v>R-13</v>
      </c>
      <c r="P56">
        <f ca="1"/>
        <v>1</v>
      </c>
      <c r="Q56">
        <f ca="1"/>
        <v>2.8787976701554721</v>
      </c>
      <c r="R56" s="2">
        <f ca="1"/>
        <v>6.7480000000000002</v>
      </c>
      <c r="S56">
        <f ca="1"/>
        <v>0.64000000000000012</v>
      </c>
      <c r="T56">
        <f ca="1"/>
        <v>692109.38757610798</v>
      </c>
      <c r="U56">
        <f ca="1"/>
        <v>7571160.8500351701</v>
      </c>
    </row>
    <row r="57" spans="1:21" x14ac:dyDescent="0.25">
      <c r="A57">
        <f ca="1"/>
        <v>56</v>
      </c>
      <c r="B57" t="str">
        <f ca="1"/>
        <v>CN</v>
      </c>
      <c r="C57" t="str">
        <f ca="1"/>
        <v>Z</v>
      </c>
      <c r="D57" t="str">
        <f ca="1"/>
        <v>R-13_D</v>
      </c>
      <c r="E57">
        <f ca="1"/>
        <v>0</v>
      </c>
      <c r="F57">
        <f ca="1"/>
        <v>0</v>
      </c>
      <c r="G57">
        <f ca="1"/>
        <v>0</v>
      </c>
      <c r="H57">
        <f ca="1"/>
        <v>0</v>
      </c>
      <c r="I57">
        <f ca="1"/>
        <v>0</v>
      </c>
      <c r="J57">
        <f ca="1"/>
        <v>28</v>
      </c>
      <c r="K57">
        <f ca="1"/>
        <v>1</v>
      </c>
      <c r="L57">
        <f ca="1"/>
        <v>692107.89304909552</v>
      </c>
      <c r="M57">
        <f ca="1"/>
        <v>7571157.7581320331</v>
      </c>
      <c r="N57" t="str">
        <f ca="1"/>
        <v>R-13</v>
      </c>
      <c r="O57" t="str">
        <f ca="1"/>
        <v>R-13</v>
      </c>
      <c r="P57">
        <f ca="1"/>
        <v>1</v>
      </c>
      <c r="Q57">
        <f ca="1"/>
        <v>2.8787976701554721</v>
      </c>
      <c r="R57" s="2">
        <f ca="1"/>
        <v>6.7480000000000002</v>
      </c>
      <c r="S57">
        <f ca="1"/>
        <v>0.64000000000000012</v>
      </c>
      <c r="T57">
        <f ca="1"/>
        <v>692109.38757610798</v>
      </c>
      <c r="U57">
        <f ca="1"/>
        <v>7571160.8500351701</v>
      </c>
    </row>
    <row r="58" spans="1:21" x14ac:dyDescent="0.25">
      <c r="A58">
        <f ca="1"/>
        <v>57</v>
      </c>
      <c r="B58" t="str">
        <f ca="1"/>
        <v>SX</v>
      </c>
      <c r="C58" t="str">
        <f ca="1"/>
        <v>Z</v>
      </c>
      <c r="D58" t="str">
        <f ca="1"/>
        <v>R-14_U</v>
      </c>
      <c r="E58">
        <f ca="1"/>
        <v>0</v>
      </c>
      <c r="F58">
        <f ca="1"/>
        <v>0</v>
      </c>
      <c r="G58">
        <f ca="1"/>
        <v>0</v>
      </c>
      <c r="H58">
        <f ca="1"/>
        <v>0</v>
      </c>
      <c r="I58">
        <f ca="1"/>
        <v>0</v>
      </c>
      <c r="J58">
        <f ca="1"/>
        <v>29</v>
      </c>
      <c r="K58">
        <f ca="1"/>
        <v>0</v>
      </c>
      <c r="L58">
        <f ca="1"/>
        <v>692209.16492290655</v>
      </c>
      <c r="M58">
        <f ca="1"/>
        <v>7571612.27152343</v>
      </c>
      <c r="N58" t="str">
        <f ca="1"/>
        <v>R-14</v>
      </c>
      <c r="O58" t="str">
        <f ca="1"/>
        <v>R-14</v>
      </c>
      <c r="P58">
        <f ca="1"/>
        <v>0</v>
      </c>
      <c r="Q58">
        <f ca="1"/>
        <v>4.1642579093552623E-2</v>
      </c>
      <c r="R58" s="2">
        <f ca="1"/>
        <v>6.7480000000000002</v>
      </c>
      <c r="S58">
        <f ca="1"/>
        <v>0.64000000000000012</v>
      </c>
      <c r="T58">
        <f ca="1"/>
        <v>692208.38501628197</v>
      </c>
      <c r="U58">
        <f ca="1"/>
        <v>7571615.6159548704</v>
      </c>
    </row>
    <row r="59" spans="1:21" x14ac:dyDescent="0.25">
      <c r="A59">
        <f ca="1"/>
        <v>58</v>
      </c>
      <c r="B59" t="str">
        <f ca="1"/>
        <v>SX</v>
      </c>
      <c r="C59" t="str">
        <f ca="1"/>
        <v>Z</v>
      </c>
      <c r="D59" t="str">
        <f ca="1"/>
        <v>R-14_U</v>
      </c>
      <c r="E59">
        <f ca="1"/>
        <v>0</v>
      </c>
      <c r="F59">
        <f ca="1"/>
        <v>0</v>
      </c>
      <c r="G59">
        <f ca="1"/>
        <v>0</v>
      </c>
      <c r="H59">
        <f ca="1"/>
        <v>0</v>
      </c>
      <c r="I59">
        <f ca="1"/>
        <v>0</v>
      </c>
      <c r="J59">
        <f ca="1"/>
        <v>29</v>
      </c>
      <c r="K59">
        <f ca="1"/>
        <v>1</v>
      </c>
      <c r="L59">
        <f ca="1"/>
        <v>692208.88399999088</v>
      </c>
      <c r="M59">
        <f ca="1"/>
        <v>7571619.013673408</v>
      </c>
      <c r="N59" t="str">
        <f ca="1"/>
        <v>R-14</v>
      </c>
      <c r="O59" t="str">
        <f ca="1"/>
        <v>R-14</v>
      </c>
      <c r="P59">
        <f ca="1"/>
        <v>0</v>
      </c>
      <c r="Q59">
        <f ca="1"/>
        <v>4.1642579093552623E-2</v>
      </c>
      <c r="R59" s="2">
        <f ca="1"/>
        <v>6.7480000000000002</v>
      </c>
      <c r="S59">
        <f ca="1"/>
        <v>0.64000000000000012</v>
      </c>
      <c r="T59">
        <f ca="1"/>
        <v>692208.38501628197</v>
      </c>
      <c r="U59">
        <f ca="1"/>
        <v>7571615.6159548704</v>
      </c>
    </row>
    <row r="60" spans="1:21" x14ac:dyDescent="0.25">
      <c r="A60">
        <f ca="1"/>
        <v>59</v>
      </c>
      <c r="B60" t="str">
        <f ca="1"/>
        <v>CN</v>
      </c>
      <c r="C60" t="str">
        <f ca="1"/>
        <v>Z</v>
      </c>
      <c r="D60" t="str">
        <f ca="1"/>
        <v>R-14_U</v>
      </c>
      <c r="E60">
        <f ca="1"/>
        <v>0</v>
      </c>
      <c r="F60">
        <f ca="1"/>
        <v>0</v>
      </c>
      <c r="G60">
        <f ca="1"/>
        <v>0</v>
      </c>
      <c r="H60">
        <f ca="1"/>
        <v>0</v>
      </c>
      <c r="I60">
        <f ca="1"/>
        <v>0</v>
      </c>
      <c r="J60">
        <f ca="1"/>
        <v>30</v>
      </c>
      <c r="K60">
        <f ca="1"/>
        <v>0</v>
      </c>
      <c r="L60">
        <f ca="1"/>
        <v>692208.38501628197</v>
      </c>
      <c r="M60">
        <f ca="1"/>
        <v>7571615.6159548704</v>
      </c>
      <c r="N60" t="str">
        <f ca="1"/>
        <v>R-14</v>
      </c>
      <c r="O60" t="str">
        <f ca="1"/>
        <v>R-14</v>
      </c>
      <c r="P60">
        <f ca="1"/>
        <v>0</v>
      </c>
      <c r="Q60">
        <f ca="1"/>
        <v>4.1642579093552623E-2</v>
      </c>
      <c r="R60" s="2">
        <f ca="1"/>
        <v>6.7480000000000002</v>
      </c>
      <c r="S60">
        <f ca="1"/>
        <v>0.64000000000000012</v>
      </c>
      <c r="T60">
        <f ca="1"/>
        <v>692208.38501628197</v>
      </c>
      <c r="U60">
        <f ca="1"/>
        <v>7571615.6159548704</v>
      </c>
    </row>
    <row r="61" spans="1:21" x14ac:dyDescent="0.25">
      <c r="A61">
        <f ca="1"/>
        <v>60</v>
      </c>
      <c r="B61" t="str">
        <f ca="1"/>
        <v>CN</v>
      </c>
      <c r="C61" t="str">
        <f ca="1"/>
        <v>Z</v>
      </c>
      <c r="D61" t="str">
        <f ca="1"/>
        <v>R-14_U</v>
      </c>
      <c r="E61">
        <f ca="1"/>
        <v>0</v>
      </c>
      <c r="F61">
        <f ca="1"/>
        <v>0</v>
      </c>
      <c r="G61">
        <f ca="1"/>
        <v>0</v>
      </c>
      <c r="H61">
        <f ca="1"/>
        <v>0</v>
      </c>
      <c r="I61">
        <f ca="1"/>
        <v>0</v>
      </c>
      <c r="J61">
        <f ca="1"/>
        <v>30</v>
      </c>
      <c r="K61">
        <f ca="1"/>
        <v>1</v>
      </c>
      <c r="L61">
        <f ca="1"/>
        <v>692208.88399999088</v>
      </c>
      <c r="M61">
        <f ca="1"/>
        <v>7571619.013673408</v>
      </c>
      <c r="N61" t="str">
        <f ca="1"/>
        <v>R-14</v>
      </c>
      <c r="O61" t="str">
        <f ca="1"/>
        <v>R-14</v>
      </c>
      <c r="P61">
        <f ca="1"/>
        <v>0</v>
      </c>
      <c r="Q61">
        <f ca="1"/>
        <v>4.1642579093552623E-2</v>
      </c>
      <c r="R61" s="2">
        <f ca="1"/>
        <v>6.7480000000000002</v>
      </c>
      <c r="S61">
        <f ca="1"/>
        <v>0.64000000000000012</v>
      </c>
      <c r="T61">
        <f ca="1"/>
        <v>692208.38501628197</v>
      </c>
      <c r="U61">
        <f ca="1"/>
        <v>7571615.6159548704</v>
      </c>
    </row>
    <row r="62" spans="1:21" x14ac:dyDescent="0.25">
      <c r="A62">
        <f ca="1"/>
        <v>61</v>
      </c>
      <c r="B62" t="str">
        <f ca="1"/>
        <v>SX</v>
      </c>
      <c r="C62" t="str">
        <f ca="1"/>
        <v>Z</v>
      </c>
      <c r="D62" t="str">
        <f ca="1"/>
        <v>R-14_D</v>
      </c>
      <c r="E62">
        <f ca="1"/>
        <v>0</v>
      </c>
      <c r="F62">
        <f ca="1"/>
        <v>0</v>
      </c>
      <c r="G62">
        <f ca="1"/>
        <v>0</v>
      </c>
      <c r="H62">
        <f ca="1"/>
        <v>0</v>
      </c>
      <c r="I62">
        <f ca="1"/>
        <v>0</v>
      </c>
      <c r="J62">
        <f ca="1"/>
        <v>31</v>
      </c>
      <c r="K62">
        <f ca="1"/>
        <v>0</v>
      </c>
      <c r="L62">
        <f ca="1"/>
        <v>692158.5662626744</v>
      </c>
      <c r="M62">
        <f ca="1"/>
        <v>7571616.91710102</v>
      </c>
      <c r="N62" t="str">
        <f ca="1"/>
        <v>R-14</v>
      </c>
      <c r="O62" t="str">
        <f ca="1"/>
        <v>R-14</v>
      </c>
      <c r="P62">
        <f ca="1"/>
        <v>1</v>
      </c>
      <c r="Q62">
        <f ca="1"/>
        <v>-3.0999500744962405</v>
      </c>
      <c r="R62" s="2">
        <f ca="1"/>
        <v>6.7480000000000002</v>
      </c>
      <c r="S62">
        <f ca="1"/>
        <v>0.64000000000000012</v>
      </c>
      <c r="T62">
        <f ca="1"/>
        <v>692159.34616929898</v>
      </c>
      <c r="U62">
        <f ca="1"/>
        <v>7571613.5726695796</v>
      </c>
    </row>
    <row r="63" spans="1:21" x14ac:dyDescent="0.25">
      <c r="A63">
        <f ca="1"/>
        <v>62</v>
      </c>
      <c r="B63" t="str">
        <f ca="1"/>
        <v>SX</v>
      </c>
      <c r="C63" t="str">
        <f ca="1"/>
        <v>Z</v>
      </c>
      <c r="D63" t="str">
        <f ca="1"/>
        <v>R-14_D</v>
      </c>
      <c r="E63">
        <f ca="1"/>
        <v>0</v>
      </c>
      <c r="F63">
        <f ca="1"/>
        <v>0</v>
      </c>
      <c r="G63">
        <f ca="1"/>
        <v>0</v>
      </c>
      <c r="H63">
        <f ca="1"/>
        <v>0</v>
      </c>
      <c r="I63">
        <f ca="1"/>
        <v>0</v>
      </c>
      <c r="J63">
        <f ca="1"/>
        <v>31</v>
      </c>
      <c r="K63">
        <f ca="1"/>
        <v>1</v>
      </c>
      <c r="L63">
        <f ca="1"/>
        <v>692158.84718559007</v>
      </c>
      <c r="M63">
        <f ca="1"/>
        <v>7571610.174951042</v>
      </c>
      <c r="N63" t="str">
        <f ca="1"/>
        <v>R-14</v>
      </c>
      <c r="O63" t="str">
        <f ca="1"/>
        <v>R-14</v>
      </c>
      <c r="P63">
        <f ca="1"/>
        <v>1</v>
      </c>
      <c r="Q63">
        <f ca="1"/>
        <v>-3.0999500744962405</v>
      </c>
      <c r="R63" s="2">
        <f ca="1"/>
        <v>6.7480000000000002</v>
      </c>
      <c r="S63">
        <f ca="1"/>
        <v>0.64000000000000012</v>
      </c>
      <c r="T63">
        <f ca="1"/>
        <v>692159.34616929898</v>
      </c>
      <c r="U63">
        <f ca="1"/>
        <v>7571613.5726695796</v>
      </c>
    </row>
    <row r="64" spans="1:21" x14ac:dyDescent="0.25">
      <c r="A64">
        <f ca="1"/>
        <v>63</v>
      </c>
      <c r="B64" t="str">
        <f ca="1"/>
        <v>CN</v>
      </c>
      <c r="C64" t="str">
        <f ca="1"/>
        <v>Z</v>
      </c>
      <c r="D64" t="str">
        <f ca="1"/>
        <v>R-14_D</v>
      </c>
      <c r="E64">
        <f ca="1"/>
        <v>0</v>
      </c>
      <c r="F64">
        <f ca="1"/>
        <v>0</v>
      </c>
      <c r="G64">
        <f ca="1"/>
        <v>0</v>
      </c>
      <c r="H64">
        <f ca="1"/>
        <v>0</v>
      </c>
      <c r="I64">
        <f ca="1"/>
        <v>0</v>
      </c>
      <c r="J64">
        <f ca="1"/>
        <v>32</v>
      </c>
      <c r="K64">
        <f ca="1"/>
        <v>0</v>
      </c>
      <c r="L64">
        <f ca="1"/>
        <v>692159.34616929898</v>
      </c>
      <c r="M64">
        <f ca="1"/>
        <v>7571613.5726695796</v>
      </c>
      <c r="N64" t="str">
        <f ca="1"/>
        <v>R-14</v>
      </c>
      <c r="O64" t="str">
        <f ca="1"/>
        <v>R-14</v>
      </c>
      <c r="P64">
        <f ca="1"/>
        <v>1</v>
      </c>
      <c r="Q64">
        <f ca="1"/>
        <v>-3.0999500744962405</v>
      </c>
      <c r="R64" s="2">
        <f ca="1"/>
        <v>6.7480000000000002</v>
      </c>
      <c r="S64">
        <f ca="1"/>
        <v>0.64000000000000012</v>
      </c>
      <c r="T64">
        <f ca="1"/>
        <v>692159.34616929898</v>
      </c>
      <c r="U64">
        <f ca="1"/>
        <v>7571613.5726695796</v>
      </c>
    </row>
    <row r="65" spans="1:21" x14ac:dyDescent="0.25">
      <c r="A65">
        <f ca="1"/>
        <v>64</v>
      </c>
      <c r="B65" t="str">
        <f ca="1"/>
        <v>CN</v>
      </c>
      <c r="C65" t="str">
        <f ca="1"/>
        <v>Z</v>
      </c>
      <c r="D65" t="str">
        <f ca="1"/>
        <v>R-14_D</v>
      </c>
      <c r="E65">
        <f ca="1"/>
        <v>0</v>
      </c>
      <c r="F65">
        <f ca="1"/>
        <v>0</v>
      </c>
      <c r="G65">
        <f ca="1"/>
        <v>0</v>
      </c>
      <c r="H65">
        <f ca="1"/>
        <v>0</v>
      </c>
      <c r="I65">
        <f ca="1"/>
        <v>0</v>
      </c>
      <c r="J65">
        <f ca="1"/>
        <v>32</v>
      </c>
      <c r="K65">
        <f ca="1"/>
        <v>1</v>
      </c>
      <c r="L65">
        <f ca="1"/>
        <v>692158.84718559007</v>
      </c>
      <c r="M65">
        <f ca="1"/>
        <v>7571610.174951042</v>
      </c>
      <c r="N65" t="str">
        <f ca="1"/>
        <v>R-14</v>
      </c>
      <c r="O65" t="str">
        <f ca="1"/>
        <v>R-14</v>
      </c>
      <c r="P65">
        <f ca="1"/>
        <v>1</v>
      </c>
      <c r="Q65">
        <f ca="1"/>
        <v>-3.0999500744962405</v>
      </c>
      <c r="R65" s="2">
        <f ca="1"/>
        <v>6.7480000000000002</v>
      </c>
      <c r="S65">
        <f ca="1"/>
        <v>0.64000000000000012</v>
      </c>
      <c r="T65">
        <f ca="1"/>
        <v>692159.34616929898</v>
      </c>
      <c r="U65">
        <f ca="1"/>
        <v>7571613.5726695796</v>
      </c>
    </row>
    <row r="66" spans="1:21" x14ac:dyDescent="0.25">
      <c r="A66">
        <f ca="1"/>
        <v>65</v>
      </c>
      <c r="B66" t="str">
        <f ca="1"/>
        <v>SX</v>
      </c>
      <c r="C66" t="str">
        <f ca="1"/>
        <v>Z</v>
      </c>
      <c r="D66" t="str">
        <f ca="1"/>
        <v>R-14b_U</v>
      </c>
      <c r="E66">
        <f ca="1"/>
        <v>0</v>
      </c>
      <c r="F66">
        <f ca="1"/>
        <v>0</v>
      </c>
      <c r="G66">
        <f ca="1"/>
        <v>0</v>
      </c>
      <c r="H66">
        <f ca="1"/>
        <v>0</v>
      </c>
      <c r="I66">
        <f ca="1"/>
        <v>0</v>
      </c>
      <c r="J66">
        <f ca="1"/>
        <v>33</v>
      </c>
      <c r="K66">
        <f ca="1"/>
        <v>0</v>
      </c>
      <c r="L66">
        <f ca="1"/>
        <v>692189.57045385428</v>
      </c>
      <c r="M66">
        <f ca="1"/>
        <v>7571442.5583793204</v>
      </c>
      <c r="N66" t="str">
        <f ca="1"/>
        <v>R-14b</v>
      </c>
      <c r="O66" t="str">
        <f ca="1"/>
        <v>R-14b</v>
      </c>
      <c r="P66">
        <f ca="1"/>
        <v>0</v>
      </c>
      <c r="Q66">
        <f ca="1"/>
        <v>-0.57191819984799608</v>
      </c>
      <c r="R66" s="2">
        <f ca="1"/>
        <v>1.708</v>
      </c>
      <c r="S66">
        <f ca="1"/>
        <v>0.64000000000000012</v>
      </c>
      <c r="T66">
        <f ca="1"/>
        <v>692189.49452477403</v>
      </c>
      <c r="U66">
        <f ca="1"/>
        <v>7571443.62287487</v>
      </c>
    </row>
    <row r="67" spans="1:21" x14ac:dyDescent="0.25">
      <c r="A67">
        <f ca="1"/>
        <v>66</v>
      </c>
      <c r="B67" t="str">
        <f ca="1"/>
        <v>SX</v>
      </c>
      <c r="C67" t="str">
        <f ca="1"/>
        <v>Z</v>
      </c>
      <c r="D67" t="str">
        <f ca="1"/>
        <v>R-14b_U</v>
      </c>
      <c r="E67">
        <f ca="1"/>
        <v>0</v>
      </c>
      <c r="F67">
        <f ca="1"/>
        <v>0</v>
      </c>
      <c r="G67">
        <f ca="1"/>
        <v>0</v>
      </c>
      <c r="H67">
        <f ca="1"/>
        <v>0</v>
      </c>
      <c r="I67">
        <f ca="1"/>
        <v>0</v>
      </c>
      <c r="J67">
        <f ca="1"/>
        <v>33</v>
      </c>
      <c r="K67">
        <f ca="1"/>
        <v>1</v>
      </c>
      <c r="L67">
        <f ca="1"/>
        <v>692190.49490200391</v>
      </c>
      <c r="M67">
        <f ca="1"/>
        <v>7571443.9945755536</v>
      </c>
      <c r="N67" t="str">
        <f ca="1"/>
        <v>R-14b</v>
      </c>
      <c r="O67" t="str">
        <f ca="1"/>
        <v>R-14b</v>
      </c>
      <c r="P67">
        <f ca="1"/>
        <v>0</v>
      </c>
      <c r="Q67">
        <f ca="1"/>
        <v>-0.57191819984799608</v>
      </c>
      <c r="R67" s="2">
        <f ca="1"/>
        <v>1.708</v>
      </c>
      <c r="S67">
        <f ca="1"/>
        <v>0.64000000000000012</v>
      </c>
      <c r="T67">
        <f ca="1"/>
        <v>692189.49452477403</v>
      </c>
      <c r="U67">
        <f ca="1"/>
        <v>7571443.62287487</v>
      </c>
    </row>
    <row r="68" spans="1:21" x14ac:dyDescent="0.25">
      <c r="A68">
        <f ca="1"/>
        <v>67</v>
      </c>
      <c r="B68" t="str">
        <f ca="1"/>
        <v>CN</v>
      </c>
      <c r="C68" t="str">
        <f ca="1"/>
        <v>Z</v>
      </c>
      <c r="D68" t="str">
        <f ca="1"/>
        <v>R-14b_U</v>
      </c>
      <c r="E68">
        <f ca="1"/>
        <v>0</v>
      </c>
      <c r="F68">
        <f ca="1"/>
        <v>0</v>
      </c>
      <c r="G68">
        <f ca="1"/>
        <v>0</v>
      </c>
      <c r="H68">
        <f ca="1"/>
        <v>0</v>
      </c>
      <c r="I68">
        <f ca="1"/>
        <v>0</v>
      </c>
      <c r="J68">
        <f ca="1"/>
        <v>34</v>
      </c>
      <c r="K68">
        <f ca="1"/>
        <v>0</v>
      </c>
      <c r="L68">
        <f ca="1"/>
        <v>692189.49452477403</v>
      </c>
      <c r="M68">
        <f ca="1"/>
        <v>7571443.62287487</v>
      </c>
      <c r="N68" t="str">
        <f ca="1"/>
        <v>R-14b</v>
      </c>
      <c r="O68" t="str">
        <f ca="1"/>
        <v>R-14b</v>
      </c>
      <c r="P68">
        <f ca="1"/>
        <v>0</v>
      </c>
      <c r="Q68">
        <f ca="1"/>
        <v>-0.57191819984799608</v>
      </c>
      <c r="R68" s="2">
        <f ca="1"/>
        <v>1.708</v>
      </c>
      <c r="S68">
        <f ca="1"/>
        <v>0.64000000000000012</v>
      </c>
      <c r="T68">
        <f ca="1"/>
        <v>692189.49452477403</v>
      </c>
      <c r="U68">
        <f ca="1"/>
        <v>7571443.62287487</v>
      </c>
    </row>
    <row r="69" spans="1:21" x14ac:dyDescent="0.25">
      <c r="A69">
        <f ca="1"/>
        <v>68</v>
      </c>
      <c r="B69" t="str">
        <f ca="1"/>
        <v>CN</v>
      </c>
      <c r="C69" t="str">
        <f ca="1"/>
        <v>Z</v>
      </c>
      <c r="D69" t="str">
        <f ca="1"/>
        <v>R-14b_U</v>
      </c>
      <c r="E69">
        <f ca="1"/>
        <v>0</v>
      </c>
      <c r="F69">
        <f ca="1"/>
        <v>0</v>
      </c>
      <c r="G69">
        <f ca="1"/>
        <v>0</v>
      </c>
      <c r="H69">
        <f ca="1"/>
        <v>0</v>
      </c>
      <c r="I69">
        <f ca="1"/>
        <v>0</v>
      </c>
      <c r="J69">
        <f ca="1"/>
        <v>34</v>
      </c>
      <c r="K69">
        <f ca="1"/>
        <v>1</v>
      </c>
      <c r="L69">
        <f ca="1"/>
        <v>692190.49490200391</v>
      </c>
      <c r="M69">
        <f ca="1"/>
        <v>7571443.9945755536</v>
      </c>
      <c r="N69" t="str">
        <f ca="1"/>
        <v>R-14b</v>
      </c>
      <c r="O69" t="str">
        <f ca="1"/>
        <v>R-14b</v>
      </c>
      <c r="P69">
        <f ca="1"/>
        <v>0</v>
      </c>
      <c r="Q69">
        <f ca="1"/>
        <v>-0.57191819984799608</v>
      </c>
      <c r="R69" s="2">
        <f ca="1"/>
        <v>1.708</v>
      </c>
      <c r="S69">
        <f ca="1"/>
        <v>0.64000000000000012</v>
      </c>
      <c r="T69">
        <f ca="1"/>
        <v>692189.49452477403</v>
      </c>
      <c r="U69">
        <f ca="1"/>
        <v>7571443.62287487</v>
      </c>
    </row>
    <row r="70" spans="1:21" x14ac:dyDescent="0.25">
      <c r="A70">
        <f ca="1"/>
        <v>69</v>
      </c>
      <c r="B70" t="str">
        <f ca="1"/>
        <v>SX</v>
      </c>
      <c r="C70" t="str">
        <f ca="1"/>
        <v>Z</v>
      </c>
      <c r="D70" t="str">
        <f ca="1"/>
        <v>R-14b_D</v>
      </c>
      <c r="E70">
        <f ca="1"/>
        <v>0</v>
      </c>
      <c r="F70">
        <f ca="1"/>
        <v>0</v>
      </c>
      <c r="G70">
        <f ca="1"/>
        <v>0</v>
      </c>
      <c r="H70">
        <f ca="1"/>
        <v>0</v>
      </c>
      <c r="I70">
        <f ca="1"/>
        <v>0</v>
      </c>
      <c r="J70">
        <f ca="1"/>
        <v>35</v>
      </c>
      <c r="K70">
        <f ca="1"/>
        <v>0</v>
      </c>
      <c r="L70">
        <f ca="1"/>
        <v>692159.17991019471</v>
      </c>
      <c r="M70">
        <f ca="1"/>
        <v>7571464.1513518896</v>
      </c>
      <c r="N70" t="str">
        <f ca="1"/>
        <v>R-14b</v>
      </c>
      <c r="O70" t="str">
        <f ca="1"/>
        <v>R-14b</v>
      </c>
      <c r="P70">
        <f ca="1"/>
        <v>1</v>
      </c>
      <c r="Q70">
        <f ca="1"/>
        <v>2.569674453741797</v>
      </c>
      <c r="R70" s="2">
        <f ca="1"/>
        <v>1.708</v>
      </c>
      <c r="S70">
        <f ca="1"/>
        <v>0.64000000000000012</v>
      </c>
      <c r="T70">
        <f ca="1"/>
        <v>692159.25583927496</v>
      </c>
      <c r="U70">
        <f ca="1"/>
        <v>7571463.0868563401</v>
      </c>
    </row>
    <row r="71" spans="1:21" x14ac:dyDescent="0.25">
      <c r="A71">
        <f ca="1"/>
        <v>70</v>
      </c>
      <c r="B71" t="str">
        <f ca="1"/>
        <v>SX</v>
      </c>
      <c r="C71" t="str">
        <f ca="1"/>
        <v>Z</v>
      </c>
      <c r="D71" t="str">
        <f ca="1"/>
        <v>R-14b_D</v>
      </c>
      <c r="E71">
        <f ca="1"/>
        <v>0</v>
      </c>
      <c r="F71">
        <f ca="1"/>
        <v>0</v>
      </c>
      <c r="G71">
        <f ca="1"/>
        <v>0</v>
      </c>
      <c r="H71">
        <f ca="1"/>
        <v>0</v>
      </c>
      <c r="I71">
        <f ca="1"/>
        <v>0</v>
      </c>
      <c r="J71">
        <f ca="1"/>
        <v>35</v>
      </c>
      <c r="K71">
        <f ca="1"/>
        <v>1</v>
      </c>
      <c r="L71">
        <f ca="1"/>
        <v>692158.25546204508</v>
      </c>
      <c r="M71">
        <f ca="1"/>
        <v>7571462.7151556564</v>
      </c>
      <c r="N71" t="str">
        <f ca="1"/>
        <v>R-14b</v>
      </c>
      <c r="O71" t="str">
        <f ca="1"/>
        <v>R-14b</v>
      </c>
      <c r="P71">
        <f ca="1"/>
        <v>1</v>
      </c>
      <c r="Q71">
        <f ca="1"/>
        <v>2.569674453741797</v>
      </c>
      <c r="R71" s="2">
        <f ca="1"/>
        <v>1.708</v>
      </c>
      <c r="S71">
        <f ca="1"/>
        <v>0.64000000000000012</v>
      </c>
      <c r="T71">
        <f ca="1"/>
        <v>692159.25583927496</v>
      </c>
      <c r="U71">
        <f ca="1"/>
        <v>7571463.0868563401</v>
      </c>
    </row>
    <row r="72" spans="1:21" x14ac:dyDescent="0.25">
      <c r="A72">
        <f ca="1"/>
        <v>71</v>
      </c>
      <c r="B72" t="str">
        <f ca="1"/>
        <v>CN</v>
      </c>
      <c r="C72" t="str">
        <f ca="1"/>
        <v>Z</v>
      </c>
      <c r="D72" t="str">
        <f ca="1"/>
        <v>R-14b_D</v>
      </c>
      <c r="E72">
        <f ca="1"/>
        <v>0</v>
      </c>
      <c r="F72">
        <f ca="1"/>
        <v>0</v>
      </c>
      <c r="G72">
        <f ca="1"/>
        <v>0</v>
      </c>
      <c r="H72">
        <f ca="1"/>
        <v>0</v>
      </c>
      <c r="I72">
        <f ca="1"/>
        <v>0</v>
      </c>
      <c r="J72">
        <f ca="1"/>
        <v>36</v>
      </c>
      <c r="K72">
        <f ca="1"/>
        <v>0</v>
      </c>
      <c r="L72">
        <f ca="1"/>
        <v>692159.25583927496</v>
      </c>
      <c r="M72">
        <f ca="1"/>
        <v>7571463.0868563401</v>
      </c>
      <c r="N72" t="str">
        <f ca="1"/>
        <v>R-14b</v>
      </c>
      <c r="O72" t="str">
        <f ca="1"/>
        <v>R-14b</v>
      </c>
      <c r="P72">
        <f ca="1"/>
        <v>1</v>
      </c>
      <c r="Q72">
        <f ca="1"/>
        <v>2.569674453741797</v>
      </c>
      <c r="R72" s="2">
        <f ca="1"/>
        <v>1.708</v>
      </c>
      <c r="S72">
        <f ca="1"/>
        <v>0.64000000000000012</v>
      </c>
      <c r="T72">
        <f ca="1"/>
        <v>692159.25583927496</v>
      </c>
      <c r="U72">
        <f ca="1"/>
        <v>7571463.0868563401</v>
      </c>
    </row>
    <row r="73" spans="1:21" x14ac:dyDescent="0.25">
      <c r="A73">
        <f ca="1"/>
        <v>72</v>
      </c>
      <c r="B73" t="str">
        <f ca="1"/>
        <v>CN</v>
      </c>
      <c r="C73" t="str">
        <f ca="1"/>
        <v>Z</v>
      </c>
      <c r="D73" t="str">
        <f ca="1"/>
        <v>R-14b_D</v>
      </c>
      <c r="E73">
        <f ca="1"/>
        <v>0</v>
      </c>
      <c r="F73">
        <f ca="1"/>
        <v>0</v>
      </c>
      <c r="G73">
        <f ca="1"/>
        <v>0</v>
      </c>
      <c r="H73">
        <f ca="1"/>
        <v>0</v>
      </c>
      <c r="I73">
        <f ca="1"/>
        <v>0</v>
      </c>
      <c r="J73">
        <f ca="1"/>
        <v>36</v>
      </c>
      <c r="K73">
        <f ca="1"/>
        <v>1</v>
      </c>
      <c r="L73">
        <f ca="1"/>
        <v>692158.25546204508</v>
      </c>
      <c r="M73">
        <f ca="1"/>
        <v>7571462.7151556564</v>
      </c>
      <c r="N73" t="str">
        <f ca="1"/>
        <v>R-14b</v>
      </c>
      <c r="O73" t="str">
        <f ca="1"/>
        <v>R-14b</v>
      </c>
      <c r="P73">
        <f ca="1"/>
        <v>1</v>
      </c>
      <c r="Q73">
        <f ca="1"/>
        <v>2.569674453741797</v>
      </c>
      <c r="R73" s="2">
        <f ca="1"/>
        <v>1.708</v>
      </c>
      <c r="S73">
        <f ca="1"/>
        <v>0.64000000000000012</v>
      </c>
      <c r="T73">
        <f ca="1"/>
        <v>692159.25583927496</v>
      </c>
      <c r="U73">
        <f ca="1"/>
        <v>7571463.0868563401</v>
      </c>
    </row>
    <row r="74" spans="1:21" x14ac:dyDescent="0.25">
      <c r="A74">
        <f ca="1"/>
        <v>73</v>
      </c>
      <c r="B74" t="str">
        <f ca="1"/>
        <v>SX</v>
      </c>
      <c r="C74" t="str">
        <f ca="1"/>
        <v>Z</v>
      </c>
      <c r="D74" t="str">
        <f ca="1"/>
        <v>R-15_U</v>
      </c>
      <c r="E74">
        <f ca="1"/>
        <v>0</v>
      </c>
      <c r="F74">
        <f ca="1"/>
        <v>0</v>
      </c>
      <c r="G74">
        <f ca="1"/>
        <v>0</v>
      </c>
      <c r="H74">
        <f ca="1"/>
        <v>0</v>
      </c>
      <c r="I74">
        <f ca="1"/>
        <v>0</v>
      </c>
      <c r="J74">
        <f ca="1"/>
        <v>37</v>
      </c>
      <c r="K74">
        <f ca="1"/>
        <v>0</v>
      </c>
      <c r="L74">
        <f ca="1"/>
        <v>692207.40170906659</v>
      </c>
      <c r="M74">
        <f ca="1"/>
        <v>7571760.9500850989</v>
      </c>
      <c r="N74" t="str">
        <f ca="1"/>
        <v>R-15</v>
      </c>
      <c r="O74" t="str">
        <f ca="1"/>
        <v>R-15</v>
      </c>
      <c r="P74">
        <f ca="1"/>
        <v>0</v>
      </c>
      <c r="Q74">
        <f ca="1"/>
        <v>-0.3587706701741542</v>
      </c>
      <c r="R74" s="2">
        <f ca="1"/>
        <v>3.7239999999999998</v>
      </c>
      <c r="S74">
        <f ca="1"/>
        <v>0.64000000000000012</v>
      </c>
      <c r="T74">
        <f ca="1"/>
        <v>692207.45625024103</v>
      </c>
      <c r="U74">
        <f ca="1"/>
        <v>7571762.9182490297</v>
      </c>
    </row>
    <row r="75" spans="1:21" x14ac:dyDescent="0.25">
      <c r="A75">
        <f ca="1"/>
        <v>74</v>
      </c>
      <c r="B75" t="str">
        <f ca="1"/>
        <v>SX</v>
      </c>
      <c r="C75" t="str">
        <f ca="1"/>
        <v>Z</v>
      </c>
      <c r="D75" t="str">
        <f ca="1"/>
        <v>R-15_U</v>
      </c>
      <c r="E75">
        <f ca="1"/>
        <v>0</v>
      </c>
      <c r="F75">
        <f ca="1"/>
        <v>0</v>
      </c>
      <c r="G75">
        <f ca="1"/>
        <v>0</v>
      </c>
      <c r="H75">
        <f ca="1"/>
        <v>0</v>
      </c>
      <c r="I75">
        <f ca="1"/>
        <v>0</v>
      </c>
      <c r="J75">
        <f ca="1"/>
        <v>37</v>
      </c>
      <c r="K75">
        <f ca="1"/>
        <v>1</v>
      </c>
      <c r="L75">
        <f ca="1"/>
        <v>692208.7092927628</v>
      </c>
      <c r="M75">
        <f ca="1"/>
        <v>7571764.4369749557</v>
      </c>
      <c r="N75" t="str">
        <f ca="1"/>
        <v>R-15</v>
      </c>
      <c r="O75" t="str">
        <f ca="1"/>
        <v>R-15</v>
      </c>
      <c r="P75">
        <f ca="1"/>
        <v>0</v>
      </c>
      <c r="Q75">
        <f ca="1"/>
        <v>-0.3587706701741542</v>
      </c>
      <c r="R75" s="2">
        <f ca="1"/>
        <v>3.7239999999999998</v>
      </c>
      <c r="S75">
        <f ca="1"/>
        <v>0.64000000000000012</v>
      </c>
      <c r="T75">
        <f ca="1"/>
        <v>692207.45625024103</v>
      </c>
      <c r="U75">
        <f ca="1"/>
        <v>7571762.9182490297</v>
      </c>
    </row>
    <row r="76" spans="1:21" x14ac:dyDescent="0.25">
      <c r="A76">
        <f ca="1"/>
        <v>75</v>
      </c>
      <c r="B76" t="str">
        <f ca="1"/>
        <v>CN</v>
      </c>
      <c r="C76" t="str">
        <f ca="1"/>
        <v>Z</v>
      </c>
      <c r="D76" t="str">
        <f ca="1"/>
        <v>R-15_U</v>
      </c>
      <c r="E76">
        <f ca="1"/>
        <v>0</v>
      </c>
      <c r="F76">
        <f ca="1"/>
        <v>0</v>
      </c>
      <c r="G76">
        <f ca="1"/>
        <v>0</v>
      </c>
      <c r="H76">
        <f ca="1"/>
        <v>0</v>
      </c>
      <c r="I76">
        <f ca="1"/>
        <v>0</v>
      </c>
      <c r="J76">
        <f ca="1"/>
        <v>38</v>
      </c>
      <c r="K76">
        <f ca="1"/>
        <v>0</v>
      </c>
      <c r="L76">
        <f ca="1"/>
        <v>692207.45625024103</v>
      </c>
      <c r="M76">
        <f ca="1"/>
        <v>7571762.9182490297</v>
      </c>
      <c r="N76" t="str">
        <f ca="1"/>
        <v>R-15</v>
      </c>
      <c r="O76" t="str">
        <f ca="1"/>
        <v>R-15</v>
      </c>
      <c r="P76">
        <f ca="1"/>
        <v>0</v>
      </c>
      <c r="Q76">
        <f ca="1"/>
        <v>-0.3587706701741542</v>
      </c>
      <c r="R76" s="2">
        <f ca="1"/>
        <v>3.7239999999999998</v>
      </c>
      <c r="S76">
        <f ca="1"/>
        <v>0.64000000000000012</v>
      </c>
      <c r="T76">
        <f ca="1"/>
        <v>692207.45625024103</v>
      </c>
      <c r="U76">
        <f ca="1"/>
        <v>7571762.9182490297</v>
      </c>
    </row>
    <row r="77" spans="1:21" x14ac:dyDescent="0.25">
      <c r="A77">
        <f ca="1"/>
        <v>76</v>
      </c>
      <c r="B77" t="str">
        <f ca="1"/>
        <v>CN</v>
      </c>
      <c r="C77" t="str">
        <f ca="1"/>
        <v>Z</v>
      </c>
      <c r="D77" t="str">
        <f ca="1"/>
        <v>R-15_U</v>
      </c>
      <c r="E77">
        <f ca="1"/>
        <v>0</v>
      </c>
      <c r="F77">
        <f ca="1"/>
        <v>0</v>
      </c>
      <c r="G77">
        <f ca="1"/>
        <v>0</v>
      </c>
      <c r="H77">
        <f ca="1"/>
        <v>0</v>
      </c>
      <c r="I77">
        <f ca="1"/>
        <v>0</v>
      </c>
      <c r="J77">
        <f ca="1"/>
        <v>38</v>
      </c>
      <c r="K77">
        <f ca="1"/>
        <v>1</v>
      </c>
      <c r="L77">
        <f ca="1"/>
        <v>692208.7092927628</v>
      </c>
      <c r="M77">
        <f ca="1"/>
        <v>7571764.4369749557</v>
      </c>
      <c r="N77" t="str">
        <f ca="1"/>
        <v>R-15</v>
      </c>
      <c r="O77" t="str">
        <f ca="1"/>
        <v>R-15</v>
      </c>
      <c r="P77">
        <f ca="1"/>
        <v>0</v>
      </c>
      <c r="Q77">
        <f ca="1"/>
        <v>-0.3587706701741542</v>
      </c>
      <c r="R77" s="2">
        <f ca="1"/>
        <v>3.7239999999999998</v>
      </c>
      <c r="S77">
        <f ca="1"/>
        <v>0.64000000000000012</v>
      </c>
      <c r="T77">
        <f ca="1"/>
        <v>692207.45625024103</v>
      </c>
      <c r="U77">
        <f ca="1"/>
        <v>7571762.9182490297</v>
      </c>
    </row>
    <row r="78" spans="1:21" x14ac:dyDescent="0.25">
      <c r="A78">
        <f ca="1"/>
        <v>77</v>
      </c>
      <c r="B78" t="str">
        <f ca="1"/>
        <v>SX</v>
      </c>
      <c r="C78" t="str">
        <f ca="1"/>
        <v>Z</v>
      </c>
      <c r="D78" t="str">
        <f ca="1"/>
        <v>R-15_D</v>
      </c>
      <c r="E78">
        <f ca="1"/>
        <v>0</v>
      </c>
      <c r="F78">
        <f ca="1"/>
        <v>0</v>
      </c>
      <c r="G78">
        <f ca="1"/>
        <v>0</v>
      </c>
      <c r="H78">
        <f ca="1"/>
        <v>0</v>
      </c>
      <c r="I78">
        <f ca="1"/>
        <v>0</v>
      </c>
      <c r="J78">
        <f ca="1"/>
        <v>39</v>
      </c>
      <c r="K78">
        <f ca="1"/>
        <v>0</v>
      </c>
      <c r="L78">
        <f ca="1"/>
        <v>692168.87412409543</v>
      </c>
      <c r="M78">
        <f ca="1"/>
        <v>7571779.3751632012</v>
      </c>
      <c r="N78" t="str">
        <f ca="1"/>
        <v>R-15</v>
      </c>
      <c r="O78" t="str">
        <f ca="1"/>
        <v>R-15</v>
      </c>
      <c r="P78">
        <f ca="1"/>
        <v>1</v>
      </c>
      <c r="Q78">
        <f ca="1"/>
        <v>2.7828219834156389</v>
      </c>
      <c r="R78" s="2">
        <f ca="1"/>
        <v>3.7239999999999998</v>
      </c>
      <c r="S78">
        <f ca="1"/>
        <v>0.64000000000000012</v>
      </c>
      <c r="T78">
        <f ca="1"/>
        <v>692168.81958292099</v>
      </c>
      <c r="U78">
        <f ca="1"/>
        <v>7571777.4069992704</v>
      </c>
    </row>
    <row r="79" spans="1:21" x14ac:dyDescent="0.25">
      <c r="A79">
        <f ca="1"/>
        <v>78</v>
      </c>
      <c r="B79" t="str">
        <f ca="1"/>
        <v>SX</v>
      </c>
      <c r="C79" t="str">
        <f ca="1"/>
        <v>Z</v>
      </c>
      <c r="D79" t="str">
        <f ca="1"/>
        <v>R-15_D</v>
      </c>
      <c r="E79">
        <f ca="1"/>
        <v>0</v>
      </c>
      <c r="F79">
        <f ca="1"/>
        <v>0</v>
      </c>
      <c r="G79">
        <f ca="1"/>
        <v>0</v>
      </c>
      <c r="H79">
        <f ca="1"/>
        <v>0</v>
      </c>
      <c r="I79">
        <f ca="1"/>
        <v>0</v>
      </c>
      <c r="J79">
        <f ca="1"/>
        <v>39</v>
      </c>
      <c r="K79">
        <f ca="1"/>
        <v>1</v>
      </c>
      <c r="L79">
        <f ca="1"/>
        <v>692167.56654039922</v>
      </c>
      <c r="M79">
        <f ca="1"/>
        <v>7571775.8882733444</v>
      </c>
      <c r="N79" t="str">
        <f ca="1"/>
        <v>R-15</v>
      </c>
      <c r="O79" t="str">
        <f ca="1"/>
        <v>R-15</v>
      </c>
      <c r="P79">
        <f ca="1"/>
        <v>1</v>
      </c>
      <c r="Q79">
        <f ca="1"/>
        <v>2.7828219834156389</v>
      </c>
      <c r="R79" s="2">
        <f ca="1"/>
        <v>3.7239999999999998</v>
      </c>
      <c r="S79">
        <f ca="1"/>
        <v>0.64000000000000012</v>
      </c>
      <c r="T79">
        <f ca="1"/>
        <v>692168.81958292099</v>
      </c>
      <c r="U79">
        <f ca="1"/>
        <v>7571777.4069992704</v>
      </c>
    </row>
    <row r="80" spans="1:21" x14ac:dyDescent="0.25">
      <c r="A80">
        <f ca="1"/>
        <v>79</v>
      </c>
      <c r="B80" t="str">
        <f ca="1"/>
        <v>CN</v>
      </c>
      <c r="C80" t="str">
        <f ca="1"/>
        <v>Z</v>
      </c>
      <c r="D80" t="str">
        <f ca="1"/>
        <v>R-15_D</v>
      </c>
      <c r="E80">
        <f ca="1"/>
        <v>0</v>
      </c>
      <c r="F80">
        <f ca="1"/>
        <v>0</v>
      </c>
      <c r="G80">
        <f ca="1"/>
        <v>0</v>
      </c>
      <c r="H80">
        <f ca="1"/>
        <v>0</v>
      </c>
      <c r="I80">
        <f ca="1"/>
        <v>0</v>
      </c>
      <c r="J80">
        <f ca="1"/>
        <v>40</v>
      </c>
      <c r="K80">
        <f ca="1"/>
        <v>0</v>
      </c>
      <c r="L80">
        <f ca="1"/>
        <v>692168.81958292099</v>
      </c>
      <c r="M80">
        <f ca="1"/>
        <v>7571777.4069992704</v>
      </c>
      <c r="N80" t="str">
        <f ca="1"/>
        <v>R-15</v>
      </c>
      <c r="O80" t="str">
        <f ca="1"/>
        <v>R-15</v>
      </c>
      <c r="P80">
        <f ca="1"/>
        <v>1</v>
      </c>
      <c r="Q80">
        <f ca="1"/>
        <v>2.7828219834156389</v>
      </c>
      <c r="R80" s="2">
        <f ca="1"/>
        <v>3.7239999999999998</v>
      </c>
      <c r="S80">
        <f ca="1"/>
        <v>0.64000000000000012</v>
      </c>
      <c r="T80">
        <f ca="1"/>
        <v>692168.81958292099</v>
      </c>
      <c r="U80">
        <f ca="1"/>
        <v>7571777.4069992704</v>
      </c>
    </row>
    <row r="81" spans="1:21" x14ac:dyDescent="0.25">
      <c r="A81">
        <f ca="1"/>
        <v>80</v>
      </c>
      <c r="B81" t="str">
        <f ca="1"/>
        <v>CN</v>
      </c>
      <c r="C81" t="str">
        <f ca="1"/>
        <v>Z</v>
      </c>
      <c r="D81" t="str">
        <f ca="1"/>
        <v>R-15_D</v>
      </c>
      <c r="E81">
        <f ca="1"/>
        <v>0</v>
      </c>
      <c r="F81">
        <f ca="1"/>
        <v>0</v>
      </c>
      <c r="G81">
        <f ca="1"/>
        <v>0</v>
      </c>
      <c r="H81">
        <f ca="1"/>
        <v>0</v>
      </c>
      <c r="I81">
        <f ca="1"/>
        <v>0</v>
      </c>
      <c r="J81">
        <f ca="1"/>
        <v>40</v>
      </c>
      <c r="K81">
        <f ca="1"/>
        <v>1</v>
      </c>
      <c r="L81">
        <f ca="1"/>
        <v>692167.56654039922</v>
      </c>
      <c r="M81">
        <f ca="1"/>
        <v>7571775.8882733444</v>
      </c>
      <c r="N81" t="str">
        <f ca="1"/>
        <v>R-15</v>
      </c>
      <c r="O81" t="str">
        <f ca="1"/>
        <v>R-15</v>
      </c>
      <c r="P81">
        <f ca="1"/>
        <v>1</v>
      </c>
      <c r="Q81">
        <f ca="1"/>
        <v>2.7828219834156389</v>
      </c>
      <c r="R81" s="2">
        <f ca="1"/>
        <v>3.7239999999999998</v>
      </c>
      <c r="S81">
        <f ca="1"/>
        <v>0.64000000000000012</v>
      </c>
      <c r="T81">
        <f ca="1"/>
        <v>692168.81958292099</v>
      </c>
      <c r="U81">
        <f ca="1"/>
        <v>7571777.4069992704</v>
      </c>
    </row>
    <row r="82" spans="1:21" x14ac:dyDescent="0.25">
      <c r="A82">
        <f ca="1"/>
        <v>81</v>
      </c>
      <c r="B82" t="str">
        <f ca="1"/>
        <v>SX</v>
      </c>
      <c r="C82" t="str">
        <f ca="1"/>
        <v>Z</v>
      </c>
      <c r="D82" t="str">
        <f ca="1"/>
        <v>R-16_U</v>
      </c>
      <c r="E82">
        <f ca="1"/>
        <v>0</v>
      </c>
      <c r="F82">
        <f ca="1"/>
        <v>0</v>
      </c>
      <c r="G82">
        <f ca="1"/>
        <v>0</v>
      </c>
      <c r="H82">
        <f ca="1"/>
        <v>0</v>
      </c>
      <c r="I82">
        <f ca="1"/>
        <v>0</v>
      </c>
      <c r="J82">
        <f ca="1"/>
        <v>41</v>
      </c>
      <c r="K82">
        <f ca="1"/>
        <v>0</v>
      </c>
      <c r="L82">
        <f ca="1"/>
        <v>692227.35611115908</v>
      </c>
      <c r="M82">
        <f ca="1"/>
        <v>7572258.2740440844</v>
      </c>
      <c r="N82" t="str">
        <f ca="1"/>
        <v>R-16</v>
      </c>
      <c r="O82" t="str">
        <f ca="1"/>
        <v>R-16</v>
      </c>
      <c r="P82">
        <f ca="1"/>
        <v>0</v>
      </c>
      <c r="Q82">
        <f ca="1"/>
        <v>0.13636259334410772</v>
      </c>
      <c r="R82" s="2">
        <f ca="1"/>
        <v>1.9599999999999997</v>
      </c>
      <c r="S82">
        <f ca="1"/>
        <v>0.64000000000000012</v>
      </c>
      <c r="T82">
        <f ca="1"/>
        <v>692226.58883069304</v>
      </c>
      <c r="U82">
        <f ca="1"/>
        <v>7572259.1579449195</v>
      </c>
    </row>
    <row r="83" spans="1:21" x14ac:dyDescent="0.25">
      <c r="A83">
        <f ca="1"/>
        <v>82</v>
      </c>
      <c r="B83" t="str">
        <f ca="1"/>
        <v>SX</v>
      </c>
      <c r="C83" t="str">
        <f ca="1"/>
        <v>Z</v>
      </c>
      <c r="D83" t="str">
        <f ca="1"/>
        <v>R-16_U</v>
      </c>
      <c r="E83">
        <f ca="1"/>
        <v>0</v>
      </c>
      <c r="F83">
        <f ca="1"/>
        <v>0</v>
      </c>
      <c r="G83">
        <f ca="1"/>
        <v>0</v>
      </c>
      <c r="H83">
        <f ca="1"/>
        <v>0</v>
      </c>
      <c r="I83">
        <f ca="1"/>
        <v>0</v>
      </c>
      <c r="J83">
        <f ca="1"/>
        <v>41</v>
      </c>
      <c r="K83">
        <f ca="1"/>
        <v>1</v>
      </c>
      <c r="L83">
        <f ca="1"/>
        <v>692227.08966801199</v>
      </c>
      <c r="M83">
        <f ca="1"/>
        <v>7572260.2158494424</v>
      </c>
      <c r="N83" t="str">
        <f ca="1"/>
        <v>R-16</v>
      </c>
      <c r="O83" t="str">
        <f ca="1"/>
        <v>R-16</v>
      </c>
      <c r="P83">
        <f ca="1"/>
        <v>0</v>
      </c>
      <c r="Q83">
        <f ca="1"/>
        <v>0.13636259334410772</v>
      </c>
      <c r="R83" s="2">
        <f ca="1"/>
        <v>1.9599999999999997</v>
      </c>
      <c r="S83">
        <f ca="1"/>
        <v>0.64000000000000012</v>
      </c>
      <c r="T83">
        <f ca="1"/>
        <v>692226.58883069304</v>
      </c>
      <c r="U83">
        <f ca="1"/>
        <v>7572259.1579449195</v>
      </c>
    </row>
    <row r="84" spans="1:21" x14ac:dyDescent="0.25">
      <c r="A84">
        <f ca="1"/>
        <v>83</v>
      </c>
      <c r="B84" t="str">
        <f ca="1"/>
        <v>CN</v>
      </c>
      <c r="C84" t="str">
        <f ca="1"/>
        <v>Z</v>
      </c>
      <c r="D84" t="str">
        <f ca="1"/>
        <v>R-16_U</v>
      </c>
      <c r="E84">
        <f ca="1"/>
        <v>0</v>
      </c>
      <c r="F84">
        <f ca="1"/>
        <v>0</v>
      </c>
      <c r="G84">
        <f ca="1"/>
        <v>0</v>
      </c>
      <c r="H84">
        <f ca="1"/>
        <v>0</v>
      </c>
      <c r="I84">
        <f ca="1"/>
        <v>0</v>
      </c>
      <c r="J84">
        <f ca="1"/>
        <v>42</v>
      </c>
      <c r="K84">
        <f ca="1"/>
        <v>0</v>
      </c>
      <c r="L84">
        <f ca="1"/>
        <v>692226.58883069304</v>
      </c>
      <c r="M84">
        <f ca="1"/>
        <v>7572259.1579449195</v>
      </c>
      <c r="N84" t="str">
        <f ca="1"/>
        <v>R-16</v>
      </c>
      <c r="O84" t="str">
        <f ca="1"/>
        <v>R-16</v>
      </c>
      <c r="P84">
        <f ca="1"/>
        <v>0</v>
      </c>
      <c r="Q84">
        <f ca="1"/>
        <v>0.13636259334410772</v>
      </c>
      <c r="R84" s="2">
        <f ca="1"/>
        <v>1.9599999999999997</v>
      </c>
      <c r="S84">
        <f ca="1"/>
        <v>0.64000000000000012</v>
      </c>
      <c r="T84">
        <f ca="1"/>
        <v>692226.58883069304</v>
      </c>
      <c r="U84">
        <f ca="1"/>
        <v>7572259.1579449195</v>
      </c>
    </row>
    <row r="85" spans="1:21" x14ac:dyDescent="0.25">
      <c r="A85">
        <f ca="1"/>
        <v>84</v>
      </c>
      <c r="B85" t="str">
        <f ca="1"/>
        <v>CN</v>
      </c>
      <c r="C85" t="str">
        <f ca="1"/>
        <v>Z</v>
      </c>
      <c r="D85" t="str">
        <f ca="1"/>
        <v>R-16_U</v>
      </c>
      <c r="E85">
        <f ca="1"/>
        <v>0</v>
      </c>
      <c r="F85">
        <f ca="1"/>
        <v>0</v>
      </c>
      <c r="G85">
        <f ca="1"/>
        <v>0</v>
      </c>
      <c r="H85">
        <f ca="1"/>
        <v>0</v>
      </c>
      <c r="I85">
        <f ca="1"/>
        <v>0</v>
      </c>
      <c r="J85">
        <f ca="1"/>
        <v>42</v>
      </c>
      <c r="K85">
        <f ca="1"/>
        <v>1</v>
      </c>
      <c r="L85">
        <f ca="1"/>
        <v>692227.08966801199</v>
      </c>
      <c r="M85">
        <f ca="1"/>
        <v>7572260.2158494424</v>
      </c>
      <c r="N85" t="str">
        <f ca="1"/>
        <v>R-16</v>
      </c>
      <c r="O85" t="str">
        <f ca="1"/>
        <v>R-16</v>
      </c>
      <c r="P85">
        <f ca="1"/>
        <v>0</v>
      </c>
      <c r="Q85">
        <f ca="1"/>
        <v>0.13636259334410772</v>
      </c>
      <c r="R85" s="2">
        <f ca="1"/>
        <v>1.9599999999999997</v>
      </c>
      <c r="S85">
        <f ca="1"/>
        <v>0.64000000000000012</v>
      </c>
      <c r="T85">
        <f ca="1"/>
        <v>692226.58883069304</v>
      </c>
      <c r="U85">
        <f ca="1"/>
        <v>7572259.1579449195</v>
      </c>
    </row>
    <row r="86" spans="1:21" x14ac:dyDescent="0.25">
      <c r="A86">
        <f ca="1"/>
        <v>85</v>
      </c>
      <c r="B86" t="str">
        <f ca="1"/>
        <v>SX</v>
      </c>
      <c r="C86" t="str">
        <f ca="1"/>
        <v>Z</v>
      </c>
      <c r="D86" t="str">
        <f ca="1"/>
        <v>R-16_D</v>
      </c>
      <c r="E86">
        <f ca="1"/>
        <v>0</v>
      </c>
      <c r="F86">
        <f ca="1"/>
        <v>0</v>
      </c>
      <c r="G86">
        <f ca="1"/>
        <v>0</v>
      </c>
      <c r="H86">
        <f ca="1"/>
        <v>0</v>
      </c>
      <c r="I86">
        <f ca="1"/>
        <v>0</v>
      </c>
      <c r="J86">
        <f ca="1"/>
        <v>43</v>
      </c>
      <c r="K86">
        <f ca="1"/>
        <v>0</v>
      </c>
      <c r="L86">
        <f ca="1"/>
        <v>692181.14790363796</v>
      </c>
      <c r="M86">
        <f ca="1"/>
        <v>7572253.9119898751</v>
      </c>
      <c r="N86" t="str">
        <f ca="1"/>
        <v>R-16</v>
      </c>
      <c r="O86" t="str">
        <f ca="1"/>
        <v>R-16</v>
      </c>
      <c r="P86">
        <f ca="1"/>
        <v>1</v>
      </c>
      <c r="Q86">
        <f ca="1"/>
        <v>-3.0052300602456854</v>
      </c>
      <c r="R86" s="2">
        <f ca="1"/>
        <v>1.9599999999999997</v>
      </c>
      <c r="S86">
        <f ca="1"/>
        <v>0.64000000000000012</v>
      </c>
      <c r="T86">
        <f ca="1"/>
        <v>692181.915184104</v>
      </c>
      <c r="U86">
        <f ca="1"/>
        <v>7572253.02808904</v>
      </c>
    </row>
    <row r="87" spans="1:21" x14ac:dyDescent="0.25">
      <c r="A87">
        <f ca="1"/>
        <v>86</v>
      </c>
      <c r="B87" t="str">
        <f ca="1"/>
        <v>SX</v>
      </c>
      <c r="C87" t="str">
        <f ca="1"/>
        <v>Z</v>
      </c>
      <c r="D87" t="str">
        <f ca="1"/>
        <v>R-16_D</v>
      </c>
      <c r="E87">
        <f ca="1"/>
        <v>0</v>
      </c>
      <c r="F87">
        <f ca="1"/>
        <v>0</v>
      </c>
      <c r="G87">
        <f ca="1"/>
        <v>0</v>
      </c>
      <c r="H87">
        <f ca="1"/>
        <v>0</v>
      </c>
      <c r="I87">
        <f ca="1"/>
        <v>0</v>
      </c>
      <c r="J87">
        <f ca="1"/>
        <v>43</v>
      </c>
      <c r="K87">
        <f ca="1"/>
        <v>1</v>
      </c>
      <c r="L87">
        <f ca="1"/>
        <v>692181.41434678505</v>
      </c>
      <c r="M87">
        <f ca="1"/>
        <v>7572251.9701845171</v>
      </c>
      <c r="N87" t="str">
        <f ca="1"/>
        <v>R-16</v>
      </c>
      <c r="O87" t="str">
        <f ca="1"/>
        <v>R-16</v>
      </c>
      <c r="P87">
        <f ca="1"/>
        <v>1</v>
      </c>
      <c r="Q87">
        <f ca="1"/>
        <v>-3.0052300602456854</v>
      </c>
      <c r="R87" s="2">
        <f ca="1"/>
        <v>1.9599999999999997</v>
      </c>
      <c r="S87">
        <f ca="1"/>
        <v>0.64000000000000012</v>
      </c>
      <c r="T87">
        <f ca="1"/>
        <v>692181.915184104</v>
      </c>
      <c r="U87">
        <f ca="1"/>
        <v>7572253.02808904</v>
      </c>
    </row>
    <row r="88" spans="1:21" x14ac:dyDescent="0.25">
      <c r="A88">
        <f ca="1"/>
        <v>87</v>
      </c>
      <c r="B88" t="str">
        <f ca="1"/>
        <v>CN</v>
      </c>
      <c r="C88" t="str">
        <f ca="1"/>
        <v>Z</v>
      </c>
      <c r="D88" t="str">
        <f ca="1"/>
        <v>R-16_D</v>
      </c>
      <c r="E88">
        <f ca="1"/>
        <v>0</v>
      </c>
      <c r="F88">
        <f ca="1"/>
        <v>0</v>
      </c>
      <c r="G88">
        <f ca="1"/>
        <v>0</v>
      </c>
      <c r="H88">
        <f ca="1"/>
        <v>0</v>
      </c>
      <c r="I88">
        <f ca="1"/>
        <v>0</v>
      </c>
      <c r="J88">
        <f ca="1"/>
        <v>44</v>
      </c>
      <c r="K88">
        <f ca="1"/>
        <v>0</v>
      </c>
      <c r="L88">
        <f ca="1"/>
        <v>692181.915184104</v>
      </c>
      <c r="M88">
        <f ca="1"/>
        <v>7572253.02808904</v>
      </c>
      <c r="N88" t="str">
        <f ca="1"/>
        <v>R-16</v>
      </c>
      <c r="O88" t="str">
        <f ca="1"/>
        <v>R-16</v>
      </c>
      <c r="P88">
        <f ca="1"/>
        <v>1</v>
      </c>
      <c r="Q88">
        <f ca="1"/>
        <v>-3.0052300602456854</v>
      </c>
      <c r="R88" s="2">
        <f ca="1"/>
        <v>1.9599999999999997</v>
      </c>
      <c r="S88">
        <f ca="1"/>
        <v>0.64000000000000012</v>
      </c>
      <c r="T88">
        <f ca="1"/>
        <v>692181.915184104</v>
      </c>
      <c r="U88">
        <f ca="1"/>
        <v>7572253.02808904</v>
      </c>
    </row>
    <row r="89" spans="1:21" x14ac:dyDescent="0.25">
      <c r="A89">
        <f ca="1"/>
        <v>88</v>
      </c>
      <c r="B89" t="str">
        <f ca="1"/>
        <v>CN</v>
      </c>
      <c r="C89" t="str">
        <f ca="1"/>
        <v>Z</v>
      </c>
      <c r="D89" t="str">
        <f ca="1"/>
        <v>R-16_D</v>
      </c>
      <c r="E89">
        <f ca="1"/>
        <v>0</v>
      </c>
      <c r="F89">
        <f ca="1"/>
        <v>0</v>
      </c>
      <c r="G89">
        <f ca="1"/>
        <v>0</v>
      </c>
      <c r="H89">
        <f ca="1"/>
        <v>0</v>
      </c>
      <c r="I89">
        <f ca="1"/>
        <v>0</v>
      </c>
      <c r="J89">
        <f ca="1"/>
        <v>44</v>
      </c>
      <c r="K89">
        <f ca="1"/>
        <v>1</v>
      </c>
      <c r="L89">
        <f ca="1"/>
        <v>692181.41434678505</v>
      </c>
      <c r="M89">
        <f ca="1"/>
        <v>7572251.9701845171</v>
      </c>
      <c r="N89" t="str">
        <f ca="1"/>
        <v>R-16</v>
      </c>
      <c r="O89" t="str">
        <f ca="1"/>
        <v>R-16</v>
      </c>
      <c r="P89">
        <f ca="1"/>
        <v>1</v>
      </c>
      <c r="Q89">
        <f ca="1"/>
        <v>-3.0052300602456854</v>
      </c>
      <c r="R89" s="2">
        <f ca="1"/>
        <v>1.9599999999999997</v>
      </c>
      <c r="S89">
        <f ca="1"/>
        <v>0.64000000000000012</v>
      </c>
      <c r="T89">
        <f ca="1"/>
        <v>692181.915184104</v>
      </c>
      <c r="U89">
        <f ca="1"/>
        <v>7572253.02808904</v>
      </c>
    </row>
    <row r="90" spans="1:21" x14ac:dyDescent="0.25">
      <c r="A90">
        <f ca="1"/>
        <v>89</v>
      </c>
      <c r="B90" t="str">
        <f ca="1"/>
        <v>SX</v>
      </c>
      <c r="C90" t="str">
        <f ca="1"/>
        <v>Z</v>
      </c>
      <c r="D90" t="str">
        <f ca="1"/>
        <v>R-17_U</v>
      </c>
      <c r="E90">
        <f ca="1"/>
        <v>0</v>
      </c>
      <c r="F90">
        <f ca="1"/>
        <v>0</v>
      </c>
      <c r="G90">
        <f ca="1"/>
        <v>0</v>
      </c>
      <c r="H90">
        <f ca="1"/>
        <v>0</v>
      </c>
      <c r="I90">
        <f ca="1"/>
        <v>0</v>
      </c>
      <c r="J90">
        <f ca="1"/>
        <v>45</v>
      </c>
      <c r="K90">
        <f ca="1"/>
        <v>0</v>
      </c>
      <c r="L90">
        <f ca="1"/>
        <v>692463.78837442643</v>
      </c>
      <c r="M90">
        <f ca="1"/>
        <v>7573332.2565909792</v>
      </c>
      <c r="N90" t="str">
        <f ca="1"/>
        <v>R-17</v>
      </c>
      <c r="O90" t="str">
        <f ca="1"/>
        <v>R-17</v>
      </c>
      <c r="P90">
        <f ca="1"/>
        <v>0</v>
      </c>
      <c r="Q90">
        <f ca="1"/>
        <v>-0.47680474462717726</v>
      </c>
      <c r="R90" s="2">
        <f ca="1"/>
        <v>3.7239999999999998</v>
      </c>
      <c r="S90">
        <f ca="1"/>
        <v>0.64000000000000012</v>
      </c>
      <c r="T90">
        <f ca="1"/>
        <v>692464.07430746395</v>
      </c>
      <c r="U90">
        <f ca="1"/>
        <v>7573334.2046377696</v>
      </c>
    </row>
    <row r="91" spans="1:21" x14ac:dyDescent="0.25">
      <c r="A91">
        <f ca="1"/>
        <v>90</v>
      </c>
      <c r="B91" t="str">
        <f ca="1"/>
        <v>SX</v>
      </c>
      <c r="C91" t="str">
        <f ca="1"/>
        <v>Z</v>
      </c>
      <c r="D91" t="str">
        <f ca="1"/>
        <v>R-17_U</v>
      </c>
      <c r="E91">
        <f ca="1"/>
        <v>0</v>
      </c>
      <c r="F91">
        <f ca="1"/>
        <v>0</v>
      </c>
      <c r="G91">
        <f ca="1"/>
        <v>0</v>
      </c>
      <c r="H91">
        <f ca="1"/>
        <v>0</v>
      </c>
      <c r="I91">
        <f ca="1"/>
        <v>0</v>
      </c>
      <c r="J91">
        <f ca="1"/>
        <v>45</v>
      </c>
      <c r="K91">
        <f ca="1"/>
        <v>1</v>
      </c>
      <c r="L91">
        <f ca="1"/>
        <v>692465.49747684668</v>
      </c>
      <c r="M91">
        <f ca="1"/>
        <v>7573335.565237971</v>
      </c>
      <c r="N91" t="str">
        <f ca="1"/>
        <v>R-17</v>
      </c>
      <c r="O91" t="str">
        <f ca="1"/>
        <v>R-17</v>
      </c>
      <c r="P91">
        <f ca="1"/>
        <v>0</v>
      </c>
      <c r="Q91">
        <f ca="1"/>
        <v>-0.47680474462717726</v>
      </c>
      <c r="R91" s="2">
        <f ca="1"/>
        <v>3.7239999999999998</v>
      </c>
      <c r="S91">
        <f ca="1"/>
        <v>0.64000000000000012</v>
      </c>
      <c r="T91">
        <f ca="1"/>
        <v>692464.07430746395</v>
      </c>
      <c r="U91">
        <f ca="1"/>
        <v>7573334.2046377696</v>
      </c>
    </row>
    <row r="92" spans="1:21" x14ac:dyDescent="0.25">
      <c r="A92">
        <f ca="1"/>
        <v>91</v>
      </c>
      <c r="B92" t="str">
        <f ca="1"/>
        <v>CN</v>
      </c>
      <c r="C92" t="str">
        <f ca="1"/>
        <v>Z</v>
      </c>
      <c r="D92" t="str">
        <f ca="1"/>
        <v>R-17_U</v>
      </c>
      <c r="E92">
        <f ca="1"/>
        <v>0</v>
      </c>
      <c r="F92">
        <f ca="1"/>
        <v>0</v>
      </c>
      <c r="G92">
        <f ca="1"/>
        <v>0</v>
      </c>
      <c r="H92">
        <f ca="1"/>
        <v>0</v>
      </c>
      <c r="I92">
        <f ca="1"/>
        <v>0</v>
      </c>
      <c r="J92">
        <f ca="1"/>
        <v>46</v>
      </c>
      <c r="K92">
        <f ca="1"/>
        <v>0</v>
      </c>
      <c r="L92">
        <f ca="1"/>
        <v>692464.07430746395</v>
      </c>
      <c r="M92">
        <f ca="1"/>
        <v>7573334.2046377696</v>
      </c>
      <c r="N92" t="str">
        <f ca="1"/>
        <v>R-17</v>
      </c>
      <c r="O92" t="str">
        <f ca="1"/>
        <v>R-17</v>
      </c>
      <c r="P92">
        <f ca="1"/>
        <v>0</v>
      </c>
      <c r="Q92">
        <f ca="1"/>
        <v>-0.47680474462717726</v>
      </c>
      <c r="R92" s="2">
        <f ca="1"/>
        <v>3.7239999999999998</v>
      </c>
      <c r="S92">
        <f ca="1"/>
        <v>0.64000000000000012</v>
      </c>
      <c r="T92">
        <f ca="1"/>
        <v>692464.07430746395</v>
      </c>
      <c r="U92">
        <f ca="1"/>
        <v>7573334.2046377696</v>
      </c>
    </row>
    <row r="93" spans="1:21" x14ac:dyDescent="0.25">
      <c r="A93">
        <f ca="1"/>
        <v>92</v>
      </c>
      <c r="B93" t="str">
        <f ca="1"/>
        <v>CN</v>
      </c>
      <c r="C93" t="str">
        <f ca="1"/>
        <v>Z</v>
      </c>
      <c r="D93" t="str">
        <f ca="1"/>
        <v>R-17_U</v>
      </c>
      <c r="E93">
        <f ca="1"/>
        <v>0</v>
      </c>
      <c r="F93">
        <f ca="1"/>
        <v>0</v>
      </c>
      <c r="G93">
        <f ca="1"/>
        <v>0</v>
      </c>
      <c r="H93">
        <f ca="1"/>
        <v>0</v>
      </c>
      <c r="I93">
        <f ca="1"/>
        <v>0</v>
      </c>
      <c r="J93">
        <f ca="1"/>
        <v>46</v>
      </c>
      <c r="K93">
        <f ca="1"/>
        <v>1</v>
      </c>
      <c r="L93">
        <f ca="1"/>
        <v>692465.49747684668</v>
      </c>
      <c r="M93">
        <f ca="1"/>
        <v>7573335.565237971</v>
      </c>
      <c r="N93" t="str">
        <f ca="1"/>
        <v>R-17</v>
      </c>
      <c r="O93" t="str">
        <f ca="1"/>
        <v>R-17</v>
      </c>
      <c r="P93">
        <f ca="1"/>
        <v>0</v>
      </c>
      <c r="Q93">
        <f ca="1"/>
        <v>-0.47680474462717726</v>
      </c>
      <c r="R93" s="2">
        <f ca="1"/>
        <v>3.7239999999999998</v>
      </c>
      <c r="S93">
        <f ca="1"/>
        <v>0.64000000000000012</v>
      </c>
      <c r="T93">
        <f ca="1"/>
        <v>692464.07430746395</v>
      </c>
      <c r="U93">
        <f ca="1"/>
        <v>7573334.2046377696</v>
      </c>
    </row>
    <row r="94" spans="1:21" x14ac:dyDescent="0.25">
      <c r="A94">
        <f ca="1"/>
        <v>93</v>
      </c>
      <c r="B94" t="str">
        <f ca="1"/>
        <v>SX</v>
      </c>
      <c r="C94" t="str">
        <f ca="1"/>
        <v>Z</v>
      </c>
      <c r="D94" t="str">
        <f ca="1"/>
        <v>R-17_D</v>
      </c>
      <c r="E94">
        <f ca="1"/>
        <v>0</v>
      </c>
      <c r="F94">
        <f ca="1"/>
        <v>0</v>
      </c>
      <c r="G94">
        <f ca="1"/>
        <v>0</v>
      </c>
      <c r="H94">
        <f ca="1"/>
        <v>0</v>
      </c>
      <c r="I94">
        <f ca="1"/>
        <v>0</v>
      </c>
      <c r="J94">
        <f ca="1"/>
        <v>47</v>
      </c>
      <c r="K94">
        <f ca="1"/>
        <v>0</v>
      </c>
      <c r="L94">
        <f ca="1"/>
        <v>692436.31150605355</v>
      </c>
      <c r="M94">
        <f ca="1"/>
        <v>7573350.6414348101</v>
      </c>
      <c r="N94" t="str">
        <f ca="1"/>
        <v>R-17</v>
      </c>
      <c r="O94" t="str">
        <f ca="1"/>
        <v>R-17</v>
      </c>
      <c r="P94">
        <f ca="1"/>
        <v>1</v>
      </c>
      <c r="Q94">
        <f ca="1"/>
        <v>2.6647879089626159</v>
      </c>
      <c r="R94" s="2">
        <f ca="1"/>
        <v>3.7239999999999998</v>
      </c>
      <c r="S94">
        <f ca="1"/>
        <v>0.64000000000000012</v>
      </c>
      <c r="T94">
        <f ca="1"/>
        <v>692436.02557301603</v>
      </c>
      <c r="U94">
        <f ca="1"/>
        <v>7573348.6933880197</v>
      </c>
    </row>
    <row r="95" spans="1:21" x14ac:dyDescent="0.25">
      <c r="A95">
        <f ca="1"/>
        <v>94</v>
      </c>
      <c r="B95" t="str">
        <f ca="1"/>
        <v>SX</v>
      </c>
      <c r="C95" t="str">
        <f ca="1"/>
        <v>Z</v>
      </c>
      <c r="D95" t="str">
        <f ca="1"/>
        <v>R-17_D</v>
      </c>
      <c r="E95">
        <f ca="1"/>
        <v>0</v>
      </c>
      <c r="F95">
        <f ca="1"/>
        <v>0</v>
      </c>
      <c r="G95">
        <f ca="1"/>
        <v>0</v>
      </c>
      <c r="H95">
        <f ca="1"/>
        <v>0</v>
      </c>
      <c r="I95">
        <f ca="1"/>
        <v>0</v>
      </c>
      <c r="J95">
        <f ca="1"/>
        <v>47</v>
      </c>
      <c r="K95">
        <f ca="1"/>
        <v>1</v>
      </c>
      <c r="L95">
        <f ca="1"/>
        <v>692434.6024036333</v>
      </c>
      <c r="M95">
        <f ca="1"/>
        <v>7573347.3327878183</v>
      </c>
      <c r="N95" t="str">
        <f ca="1"/>
        <v>R-17</v>
      </c>
      <c r="O95" t="str">
        <f ca="1"/>
        <v>R-17</v>
      </c>
      <c r="P95">
        <f ca="1"/>
        <v>1</v>
      </c>
      <c r="Q95">
        <f ca="1"/>
        <v>2.6647879089626159</v>
      </c>
      <c r="R95" s="2">
        <f ca="1"/>
        <v>3.7239999999999998</v>
      </c>
      <c r="S95">
        <f ca="1"/>
        <v>0.64000000000000012</v>
      </c>
      <c r="T95">
        <f ca="1"/>
        <v>692436.02557301603</v>
      </c>
      <c r="U95">
        <f ca="1"/>
        <v>7573348.6933880197</v>
      </c>
    </row>
    <row r="96" spans="1:21" x14ac:dyDescent="0.25">
      <c r="A96">
        <f ca="1"/>
        <v>95</v>
      </c>
      <c r="B96" t="str">
        <f ca="1"/>
        <v>CN</v>
      </c>
      <c r="C96" t="str">
        <f ca="1"/>
        <v>Z</v>
      </c>
      <c r="D96" t="str">
        <f ca="1"/>
        <v>R-17_D</v>
      </c>
      <c r="E96">
        <f ca="1"/>
        <v>0</v>
      </c>
      <c r="F96">
        <f ca="1"/>
        <v>0</v>
      </c>
      <c r="G96">
        <f ca="1"/>
        <v>0</v>
      </c>
      <c r="H96">
        <f ca="1"/>
        <v>0</v>
      </c>
      <c r="I96">
        <f ca="1"/>
        <v>0</v>
      </c>
      <c r="J96">
        <f ca="1"/>
        <v>48</v>
      </c>
      <c r="K96">
        <f ca="1"/>
        <v>0</v>
      </c>
      <c r="L96">
        <f ca="1"/>
        <v>692436.02557301603</v>
      </c>
      <c r="M96">
        <f ca="1"/>
        <v>7573348.6933880197</v>
      </c>
      <c r="N96" t="str">
        <f ca="1"/>
        <v>R-17</v>
      </c>
      <c r="O96" t="str">
        <f ca="1"/>
        <v>R-17</v>
      </c>
      <c r="P96">
        <f ca="1"/>
        <v>1</v>
      </c>
      <c r="Q96">
        <f ca="1"/>
        <v>2.6647879089626159</v>
      </c>
      <c r="R96" s="2">
        <f ca="1"/>
        <v>3.7239999999999998</v>
      </c>
      <c r="S96">
        <f ca="1"/>
        <v>0.64000000000000012</v>
      </c>
      <c r="T96">
        <f ca="1"/>
        <v>692436.02557301603</v>
      </c>
      <c r="U96">
        <f ca="1"/>
        <v>7573348.6933880197</v>
      </c>
    </row>
    <row r="97" spans="1:21" x14ac:dyDescent="0.25">
      <c r="A97">
        <f ca="1"/>
        <v>96</v>
      </c>
      <c r="B97" t="str">
        <f ca="1"/>
        <v>CN</v>
      </c>
      <c r="C97" t="str">
        <f ca="1"/>
        <v>Z</v>
      </c>
      <c r="D97" t="str">
        <f ca="1"/>
        <v>R-17_D</v>
      </c>
      <c r="E97">
        <f ca="1"/>
        <v>0</v>
      </c>
      <c r="F97">
        <f ca="1"/>
        <v>0</v>
      </c>
      <c r="G97">
        <f ca="1"/>
        <v>0</v>
      </c>
      <c r="H97">
        <f ca="1"/>
        <v>0</v>
      </c>
      <c r="I97">
        <f ca="1"/>
        <v>0</v>
      </c>
      <c r="J97">
        <f ca="1"/>
        <v>48</v>
      </c>
      <c r="K97">
        <f ca="1"/>
        <v>1</v>
      </c>
      <c r="L97">
        <f ca="1"/>
        <v>692434.6024036333</v>
      </c>
      <c r="M97">
        <f ca="1"/>
        <v>7573347.3327878183</v>
      </c>
      <c r="N97" t="str">
        <f ca="1"/>
        <v>R-17</v>
      </c>
      <c r="O97" t="str">
        <f ca="1"/>
        <v>R-17</v>
      </c>
      <c r="P97">
        <f ca="1"/>
        <v>1</v>
      </c>
      <c r="Q97">
        <f ca="1"/>
        <v>2.6647879089626159</v>
      </c>
      <c r="R97" s="2">
        <f ca="1"/>
        <v>3.7239999999999998</v>
      </c>
      <c r="S97">
        <f ca="1"/>
        <v>0.64000000000000012</v>
      </c>
      <c r="T97">
        <f ca="1"/>
        <v>692436.02557301603</v>
      </c>
      <c r="U97">
        <f ca="1"/>
        <v>7573348.6933880197</v>
      </c>
    </row>
    <row r="98" spans="1:21" x14ac:dyDescent="0.25">
      <c r="A98">
        <f ca="1"/>
        <v>97</v>
      </c>
      <c r="B98" t="str">
        <f ca="1"/>
        <v>SX</v>
      </c>
      <c r="C98" t="str">
        <f ca="1"/>
        <v>Z</v>
      </c>
      <c r="D98" t="str">
        <f ca="1"/>
        <v>R-17b_U</v>
      </c>
      <c r="E98">
        <f ca="1"/>
        <v>0</v>
      </c>
      <c r="F98">
        <f ca="1"/>
        <v>0</v>
      </c>
      <c r="G98">
        <f ca="1"/>
        <v>0</v>
      </c>
      <c r="H98">
        <f ca="1"/>
        <v>0</v>
      </c>
      <c r="I98">
        <f ca="1"/>
        <v>0</v>
      </c>
      <c r="J98">
        <f ca="1"/>
        <v>49</v>
      </c>
      <c r="K98">
        <f ca="1"/>
        <v>0</v>
      </c>
      <c r="L98">
        <f ca="1"/>
        <v>692508.02360750549</v>
      </c>
      <c r="M98">
        <f ca="1"/>
        <v>7573519.0245897062</v>
      </c>
      <c r="N98" t="str">
        <f ca="1"/>
        <v>R-17b</v>
      </c>
      <c r="O98" t="str">
        <f ca="1"/>
        <v>R-17b</v>
      </c>
      <c r="P98">
        <f ca="1"/>
        <v>0</v>
      </c>
      <c r="Q98">
        <f ca="1"/>
        <v>0.15166475373887511</v>
      </c>
      <c r="R98" s="2">
        <f ca="1"/>
        <v>1.708</v>
      </c>
      <c r="S98">
        <f ca="1"/>
        <v>0.64000000000000012</v>
      </c>
      <c r="T98">
        <f ca="1"/>
        <v>692507.26192838699</v>
      </c>
      <c r="U98">
        <f ca="1"/>
        <v>7573519.7720928304</v>
      </c>
    </row>
    <row r="99" spans="1:21" x14ac:dyDescent="0.25">
      <c r="A99">
        <f ca="1"/>
        <v>98</v>
      </c>
      <c r="B99" t="str">
        <f ca="1"/>
        <v>SX</v>
      </c>
      <c r="C99" t="str">
        <f ca="1"/>
        <v>Z</v>
      </c>
      <c r="D99" t="str">
        <f ca="1"/>
        <v>R-17b_U</v>
      </c>
      <c r="E99">
        <f ca="1"/>
        <v>0</v>
      </c>
      <c r="F99">
        <f ca="1"/>
        <v>0</v>
      </c>
      <c r="G99">
        <f ca="1"/>
        <v>0</v>
      </c>
      <c r="H99">
        <f ca="1"/>
        <v>0</v>
      </c>
      <c r="I99">
        <f ca="1"/>
        <v>0</v>
      </c>
      <c r="J99">
        <f ca="1"/>
        <v>49</v>
      </c>
      <c r="K99">
        <f ca="1"/>
        <v>1</v>
      </c>
      <c r="L99">
        <f ca="1"/>
        <v>692507.7655560592</v>
      </c>
      <c r="M99">
        <f ca="1"/>
        <v>7573520.7129834555</v>
      </c>
      <c r="N99" t="str">
        <f ca="1"/>
        <v>R-17b</v>
      </c>
      <c r="O99" t="str">
        <f ca="1"/>
        <v>R-17b</v>
      </c>
      <c r="P99">
        <f ca="1"/>
        <v>0</v>
      </c>
      <c r="Q99">
        <f ca="1"/>
        <v>0.15166475373887511</v>
      </c>
      <c r="R99" s="2">
        <f ca="1"/>
        <v>1.708</v>
      </c>
      <c r="S99">
        <f ca="1"/>
        <v>0.64000000000000012</v>
      </c>
      <c r="T99">
        <f ca="1"/>
        <v>692507.26192838699</v>
      </c>
      <c r="U99">
        <f ca="1"/>
        <v>7573519.7720928304</v>
      </c>
    </row>
    <row r="100" spans="1:21" x14ac:dyDescent="0.25">
      <c r="A100">
        <f ca="1"/>
        <v>99</v>
      </c>
      <c r="B100" t="str">
        <f ca="1"/>
        <v>CN</v>
      </c>
      <c r="C100" t="str">
        <f ca="1"/>
        <v>Z</v>
      </c>
      <c r="D100" t="str">
        <f ca="1"/>
        <v>R-17b_U</v>
      </c>
      <c r="E100">
        <f ca="1"/>
        <v>0</v>
      </c>
      <c r="F100">
        <f ca="1"/>
        <v>0</v>
      </c>
      <c r="G100">
        <f ca="1"/>
        <v>0</v>
      </c>
      <c r="H100">
        <f ca="1"/>
        <v>0</v>
      </c>
      <c r="I100">
        <f ca="1"/>
        <v>0</v>
      </c>
      <c r="J100">
        <f ca="1"/>
        <v>50</v>
      </c>
      <c r="K100">
        <f ca="1"/>
        <v>0</v>
      </c>
      <c r="L100">
        <f ca="1"/>
        <v>692507.26192838699</v>
      </c>
      <c r="M100">
        <f ca="1"/>
        <v>7573519.7720928304</v>
      </c>
      <c r="N100" t="str">
        <f ca="1"/>
        <v>R-17b</v>
      </c>
      <c r="O100" t="str">
        <f ca="1"/>
        <v>R-17b</v>
      </c>
      <c r="P100">
        <f ca="1"/>
        <v>0</v>
      </c>
      <c r="Q100">
        <f ca="1"/>
        <v>0.15166475373887511</v>
      </c>
      <c r="R100" s="2">
        <f ca="1"/>
        <v>1.708</v>
      </c>
      <c r="S100">
        <f ca="1"/>
        <v>0.64000000000000012</v>
      </c>
      <c r="T100">
        <f ca="1"/>
        <v>692507.26192838699</v>
      </c>
      <c r="U100">
        <f ca="1"/>
        <v>7573519.7720928304</v>
      </c>
    </row>
    <row r="101" spans="1:21" x14ac:dyDescent="0.25">
      <c r="A101">
        <f ca="1"/>
        <v>100</v>
      </c>
      <c r="B101" t="str">
        <f ca="1"/>
        <v>CN</v>
      </c>
      <c r="C101" t="str">
        <f ca="1"/>
        <v>Z</v>
      </c>
      <c r="D101" t="str">
        <f ca="1"/>
        <v>R-17b_U</v>
      </c>
      <c r="E101">
        <f ca="1"/>
        <v>0</v>
      </c>
      <c r="F101">
        <f ca="1"/>
        <v>0</v>
      </c>
      <c r="G101">
        <f ca="1"/>
        <v>0</v>
      </c>
      <c r="H101">
        <f ca="1"/>
        <v>0</v>
      </c>
      <c r="I101">
        <f ca="1"/>
        <v>0</v>
      </c>
      <c r="J101">
        <f ca="1"/>
        <v>50</v>
      </c>
      <c r="K101">
        <f ca="1"/>
        <v>1</v>
      </c>
      <c r="L101">
        <f ca="1"/>
        <v>692507.7655560592</v>
      </c>
      <c r="M101">
        <f ca="1"/>
        <v>7573520.7129834555</v>
      </c>
      <c r="N101" t="str">
        <f ca="1"/>
        <v>R-17b</v>
      </c>
      <c r="O101" t="str">
        <f ca="1"/>
        <v>R-17b</v>
      </c>
      <c r="P101">
        <f ca="1"/>
        <v>0</v>
      </c>
      <c r="Q101">
        <f ca="1"/>
        <v>0.15166475373887511</v>
      </c>
      <c r="R101" s="2">
        <f ca="1"/>
        <v>1.708</v>
      </c>
      <c r="S101">
        <f ca="1"/>
        <v>0.64000000000000012</v>
      </c>
      <c r="T101">
        <f ca="1"/>
        <v>692507.26192838699</v>
      </c>
      <c r="U101">
        <f ca="1"/>
        <v>7573519.7720928304</v>
      </c>
    </row>
    <row r="102" spans="1:21" x14ac:dyDescent="0.25">
      <c r="A102">
        <f ca="1"/>
        <v>101</v>
      </c>
      <c r="B102" t="str">
        <f ca="1"/>
        <v>SX</v>
      </c>
      <c r="C102" t="str">
        <f ca="1"/>
        <v>Z</v>
      </c>
      <c r="D102" t="str">
        <f ca="1"/>
        <v>R-17b_D</v>
      </c>
      <c r="E102">
        <f ca="1"/>
        <v>0</v>
      </c>
      <c r="F102">
        <f ca="1"/>
        <v>0</v>
      </c>
      <c r="G102">
        <f ca="1"/>
        <v>0</v>
      </c>
      <c r="H102">
        <f ca="1"/>
        <v>0</v>
      </c>
      <c r="I102">
        <f ca="1"/>
        <v>0</v>
      </c>
      <c r="J102">
        <f ca="1"/>
        <v>51</v>
      </c>
      <c r="K102">
        <f ca="1"/>
        <v>0</v>
      </c>
      <c r="L102">
        <f ca="1"/>
        <v>692463.96276457445</v>
      </c>
      <c r="M102">
        <f ca="1"/>
        <v>7573514.0182336643</v>
      </c>
      <c r="N102" t="str">
        <f ca="1"/>
        <v>R-17b</v>
      </c>
      <c r="O102" t="str">
        <f ca="1"/>
        <v>R-17b</v>
      </c>
      <c r="P102">
        <f ca="1"/>
        <v>1</v>
      </c>
      <c r="Q102">
        <f ca="1"/>
        <v>-2.989927899850918</v>
      </c>
      <c r="R102" s="2">
        <f ca="1"/>
        <v>1.708</v>
      </c>
      <c r="S102">
        <f ca="1"/>
        <v>0.64000000000000012</v>
      </c>
      <c r="T102">
        <f ca="1"/>
        <v>692464.72444369295</v>
      </c>
      <c r="U102">
        <f ca="1"/>
        <v>7573513.2707305402</v>
      </c>
    </row>
    <row r="103" spans="1:21" x14ac:dyDescent="0.25">
      <c r="A103">
        <f ca="1"/>
        <v>102</v>
      </c>
      <c r="B103" t="str">
        <f ca="1"/>
        <v>SX</v>
      </c>
      <c r="C103" t="str">
        <f ca="1"/>
        <v>Z</v>
      </c>
      <c r="D103" t="str">
        <f ca="1"/>
        <v>R-17b_D</v>
      </c>
      <c r="E103">
        <f ca="1"/>
        <v>0</v>
      </c>
      <c r="F103">
        <f ca="1"/>
        <v>0</v>
      </c>
      <c r="G103">
        <f ca="1"/>
        <v>0</v>
      </c>
      <c r="H103">
        <f ca="1"/>
        <v>0</v>
      </c>
      <c r="I103">
        <f ca="1"/>
        <v>0</v>
      </c>
      <c r="J103">
        <f ca="1"/>
        <v>51</v>
      </c>
      <c r="K103">
        <f ca="1"/>
        <v>1</v>
      </c>
      <c r="L103">
        <f ca="1"/>
        <v>692464.22081602074</v>
      </c>
      <c r="M103">
        <f ca="1"/>
        <v>7573512.329839915</v>
      </c>
      <c r="N103" t="str">
        <f ca="1"/>
        <v>R-17b</v>
      </c>
      <c r="O103" t="str">
        <f ca="1"/>
        <v>R-17b</v>
      </c>
      <c r="P103">
        <f ca="1"/>
        <v>1</v>
      </c>
      <c r="Q103">
        <f ca="1"/>
        <v>-2.989927899850918</v>
      </c>
      <c r="R103" s="2">
        <f ca="1"/>
        <v>1.708</v>
      </c>
      <c r="S103">
        <f ca="1"/>
        <v>0.64000000000000012</v>
      </c>
      <c r="T103">
        <f ca="1"/>
        <v>692464.72444369295</v>
      </c>
      <c r="U103">
        <f ca="1"/>
        <v>7573513.2707305402</v>
      </c>
    </row>
    <row r="104" spans="1:21" x14ac:dyDescent="0.25">
      <c r="A104">
        <f ca="1"/>
        <v>103</v>
      </c>
      <c r="B104" t="str">
        <f ca="1"/>
        <v>CN</v>
      </c>
      <c r="C104" t="str">
        <f ca="1"/>
        <v>Z</v>
      </c>
      <c r="D104" t="str">
        <f ca="1"/>
        <v>R-17b_D</v>
      </c>
      <c r="E104">
        <f ca="1"/>
        <v>0</v>
      </c>
      <c r="F104">
        <f ca="1"/>
        <v>0</v>
      </c>
      <c r="G104">
        <f ca="1"/>
        <v>0</v>
      </c>
      <c r="H104">
        <f ca="1"/>
        <v>0</v>
      </c>
      <c r="I104">
        <f ca="1"/>
        <v>0</v>
      </c>
      <c r="J104">
        <f ca="1"/>
        <v>52</v>
      </c>
      <c r="K104">
        <f ca="1"/>
        <v>0</v>
      </c>
      <c r="L104">
        <f ca="1"/>
        <v>692464.72444369295</v>
      </c>
      <c r="M104">
        <f ca="1"/>
        <v>7573513.2707305402</v>
      </c>
      <c r="N104" t="str">
        <f ca="1"/>
        <v>R-17b</v>
      </c>
      <c r="O104" t="str">
        <f ca="1"/>
        <v>R-17b</v>
      </c>
      <c r="P104">
        <f ca="1"/>
        <v>1</v>
      </c>
      <c r="Q104">
        <f ca="1"/>
        <v>-2.989927899850918</v>
      </c>
      <c r="R104" s="2">
        <f ca="1"/>
        <v>1.708</v>
      </c>
      <c r="S104">
        <f ca="1"/>
        <v>0.64000000000000012</v>
      </c>
      <c r="T104">
        <f ca="1"/>
        <v>692464.72444369295</v>
      </c>
      <c r="U104">
        <f ca="1"/>
        <v>7573513.2707305402</v>
      </c>
    </row>
    <row r="105" spans="1:21" x14ac:dyDescent="0.25">
      <c r="A105">
        <f ca="1"/>
        <v>104</v>
      </c>
      <c r="B105" t="str">
        <f ca="1"/>
        <v>CN</v>
      </c>
      <c r="C105" t="str">
        <f ca="1"/>
        <v>Z</v>
      </c>
      <c r="D105" t="str">
        <f ca="1"/>
        <v>R-17b_D</v>
      </c>
      <c r="E105">
        <f ca="1"/>
        <v>0</v>
      </c>
      <c r="F105">
        <f ca="1"/>
        <v>0</v>
      </c>
      <c r="G105">
        <f ca="1"/>
        <v>0</v>
      </c>
      <c r="H105">
        <f ca="1"/>
        <v>0</v>
      </c>
      <c r="I105">
        <f ca="1"/>
        <v>0</v>
      </c>
      <c r="J105">
        <f ca="1"/>
        <v>52</v>
      </c>
      <c r="K105">
        <f ca="1"/>
        <v>1</v>
      </c>
      <c r="L105">
        <f ca="1"/>
        <v>692464.22081602074</v>
      </c>
      <c r="M105">
        <f ca="1"/>
        <v>7573512.329839915</v>
      </c>
      <c r="N105" t="str">
        <f ca="1"/>
        <v>R-17b</v>
      </c>
      <c r="O105" t="str">
        <f ca="1"/>
        <v>R-17b</v>
      </c>
      <c r="P105">
        <f ca="1"/>
        <v>1</v>
      </c>
      <c r="Q105">
        <f ca="1"/>
        <v>-2.989927899850918</v>
      </c>
      <c r="R105" s="2">
        <f ca="1"/>
        <v>1.708</v>
      </c>
      <c r="S105">
        <f ca="1"/>
        <v>0.64000000000000012</v>
      </c>
      <c r="T105">
        <f ca="1"/>
        <v>692464.72444369295</v>
      </c>
      <c r="U105">
        <f ca="1"/>
        <v>7573513.2707305402</v>
      </c>
    </row>
    <row r="106" spans="1:21" x14ac:dyDescent="0.25">
      <c r="A106">
        <f ca="1"/>
        <v>105</v>
      </c>
      <c r="B106" t="str">
        <f ca="1"/>
        <v>SX</v>
      </c>
      <c r="C106" t="str">
        <f ca="1"/>
        <v>Z</v>
      </c>
      <c r="D106" t="str">
        <f ca="1"/>
        <v>R-18_U</v>
      </c>
      <c r="E106">
        <f ca="1"/>
        <v>0</v>
      </c>
      <c r="F106">
        <f ca="1"/>
        <v>0</v>
      </c>
      <c r="G106">
        <f ca="1"/>
        <v>0</v>
      </c>
      <c r="H106">
        <f ca="1"/>
        <v>0</v>
      </c>
      <c r="I106">
        <f ca="1"/>
        <v>0</v>
      </c>
      <c r="J106">
        <f ca="1"/>
        <v>53</v>
      </c>
      <c r="K106">
        <f ca="1"/>
        <v>0</v>
      </c>
      <c r="L106">
        <f ca="1"/>
        <v>693236.2804370526</v>
      </c>
      <c r="M106">
        <f ca="1"/>
        <v>7574679.0225621881</v>
      </c>
      <c r="N106" t="str">
        <f ca="1"/>
        <v>R-18</v>
      </c>
      <c r="O106" t="str">
        <f ca="1"/>
        <v>R-18</v>
      </c>
      <c r="P106">
        <f ca="1"/>
        <v>0</v>
      </c>
      <c r="Q106">
        <f ca="1"/>
        <v>-0.96850898079786951</v>
      </c>
      <c r="R106" s="2">
        <f ca="1"/>
        <v>7</v>
      </c>
      <c r="S106">
        <f ca="1"/>
        <v>0.64000000000000012</v>
      </c>
      <c r="T106">
        <f ca="1"/>
        <v>693238.80200534104</v>
      </c>
      <c r="U106">
        <f ca="1"/>
        <v>7574681.5327998996</v>
      </c>
    </row>
    <row r="107" spans="1:21" x14ac:dyDescent="0.25">
      <c r="A107">
        <f ca="1"/>
        <v>106</v>
      </c>
      <c r="B107" t="str">
        <f ca="1"/>
        <v>SX</v>
      </c>
      <c r="C107" t="str">
        <f ca="1"/>
        <v>Z</v>
      </c>
      <c r="D107" t="str">
        <f ca="1"/>
        <v>R-18_U</v>
      </c>
      <c r="E107">
        <f ca="1"/>
        <v>0</v>
      </c>
      <c r="F107">
        <f ca="1"/>
        <v>0</v>
      </c>
      <c r="G107">
        <f ca="1"/>
        <v>0</v>
      </c>
      <c r="H107">
        <f ca="1"/>
        <v>0</v>
      </c>
      <c r="I107">
        <f ca="1"/>
        <v>0</v>
      </c>
      <c r="J107">
        <f ca="1"/>
        <v>53</v>
      </c>
      <c r="K107">
        <f ca="1"/>
        <v>1</v>
      </c>
      <c r="L107">
        <f ca="1"/>
        <v>693242.04873052263</v>
      </c>
      <c r="M107">
        <f ca="1"/>
        <v>7574682.9882639479</v>
      </c>
      <c r="N107" t="str">
        <f ca="1"/>
        <v>R-18</v>
      </c>
      <c r="O107" t="str">
        <f ca="1"/>
        <v>R-18</v>
      </c>
      <c r="P107">
        <f ca="1"/>
        <v>0</v>
      </c>
      <c r="Q107">
        <f ca="1"/>
        <v>-0.96850898079786951</v>
      </c>
      <c r="R107" s="2">
        <f ca="1"/>
        <v>7</v>
      </c>
      <c r="S107">
        <f ca="1"/>
        <v>0.64000000000000012</v>
      </c>
      <c r="T107">
        <f ca="1"/>
        <v>693238.80200534104</v>
      </c>
      <c r="U107">
        <f ca="1"/>
        <v>7574681.5327998996</v>
      </c>
    </row>
    <row r="108" spans="1:21" x14ac:dyDescent="0.25">
      <c r="A108">
        <f ca="1"/>
        <v>107</v>
      </c>
      <c r="B108" t="str">
        <f ca="1"/>
        <v>CN</v>
      </c>
      <c r="C108" t="str">
        <f ca="1"/>
        <v>Z</v>
      </c>
      <c r="D108" t="str">
        <f ca="1"/>
        <v>R-18_U</v>
      </c>
      <c r="E108">
        <f ca="1"/>
        <v>0</v>
      </c>
      <c r="F108">
        <f ca="1"/>
        <v>0</v>
      </c>
      <c r="G108">
        <f ca="1"/>
        <v>0</v>
      </c>
      <c r="H108">
        <f ca="1"/>
        <v>0</v>
      </c>
      <c r="I108">
        <f ca="1"/>
        <v>0</v>
      </c>
      <c r="J108">
        <f ca="1"/>
        <v>54</v>
      </c>
      <c r="K108">
        <f ca="1"/>
        <v>0</v>
      </c>
      <c r="L108">
        <f ca="1"/>
        <v>693238.80200534104</v>
      </c>
      <c r="M108">
        <f ca="1"/>
        <v>7574681.5327998996</v>
      </c>
      <c r="N108" t="str">
        <f ca="1"/>
        <v>R-18</v>
      </c>
      <c r="O108" t="str">
        <f ca="1"/>
        <v>R-18</v>
      </c>
      <c r="P108">
        <f ca="1"/>
        <v>0</v>
      </c>
      <c r="Q108">
        <f ca="1"/>
        <v>-0.96850898079786951</v>
      </c>
      <c r="R108" s="2">
        <f ca="1"/>
        <v>7</v>
      </c>
      <c r="S108">
        <f ca="1"/>
        <v>0.64000000000000012</v>
      </c>
      <c r="T108">
        <f ca="1"/>
        <v>693238.80200534104</v>
      </c>
      <c r="U108">
        <f ca="1"/>
        <v>7574681.5327998996</v>
      </c>
    </row>
    <row r="109" spans="1:21" x14ac:dyDescent="0.25">
      <c r="A109">
        <f ca="1"/>
        <v>108</v>
      </c>
      <c r="B109" t="str">
        <f ca="1"/>
        <v>CN</v>
      </c>
      <c r="C109" t="str">
        <f ca="1"/>
        <v>Z</v>
      </c>
      <c r="D109" t="str">
        <f ca="1"/>
        <v>R-18_U</v>
      </c>
      <c r="E109">
        <f ca="1"/>
        <v>0</v>
      </c>
      <c r="F109">
        <f ca="1"/>
        <v>0</v>
      </c>
      <c r="G109">
        <f ca="1"/>
        <v>0</v>
      </c>
      <c r="H109">
        <f ca="1"/>
        <v>0</v>
      </c>
      <c r="I109">
        <f ca="1"/>
        <v>0</v>
      </c>
      <c r="J109">
        <f ca="1"/>
        <v>54</v>
      </c>
      <c r="K109">
        <f ca="1"/>
        <v>1</v>
      </c>
      <c r="L109">
        <f ca="1"/>
        <v>693242.04873052263</v>
      </c>
      <c r="M109">
        <f ca="1"/>
        <v>7574682.9882639479</v>
      </c>
      <c r="N109" t="str">
        <f ca="1"/>
        <v>R-18</v>
      </c>
      <c r="O109" t="str">
        <f ca="1"/>
        <v>R-18</v>
      </c>
      <c r="P109">
        <f ca="1"/>
        <v>0</v>
      </c>
      <c r="Q109">
        <f ca="1"/>
        <v>-0.96850898079786951</v>
      </c>
      <c r="R109" s="2">
        <f ca="1"/>
        <v>7</v>
      </c>
      <c r="S109">
        <f ca="1"/>
        <v>0.64000000000000012</v>
      </c>
      <c r="T109">
        <f ca="1"/>
        <v>693238.80200534104</v>
      </c>
      <c r="U109">
        <f ca="1"/>
        <v>7574681.5327998996</v>
      </c>
    </row>
    <row r="110" spans="1:21" x14ac:dyDescent="0.25">
      <c r="A110">
        <f ca="1"/>
        <v>109</v>
      </c>
      <c r="B110" t="str">
        <f ca="1"/>
        <v>SX</v>
      </c>
      <c r="C110" t="str">
        <f ca="1"/>
        <v>Z</v>
      </c>
      <c r="D110" t="str">
        <f ca="1"/>
        <v>R-18_D</v>
      </c>
      <c r="E110">
        <f ca="1"/>
        <v>0</v>
      </c>
      <c r="F110">
        <f ca="1"/>
        <v>0</v>
      </c>
      <c r="G110">
        <f ca="1"/>
        <v>0</v>
      </c>
      <c r="H110">
        <f ca="1"/>
        <v>0</v>
      </c>
      <c r="I110">
        <f ca="1"/>
        <v>0</v>
      </c>
      <c r="J110">
        <f ca="1"/>
        <v>55</v>
      </c>
      <c r="K110">
        <f ca="1"/>
        <v>0</v>
      </c>
      <c r="L110">
        <f ca="1"/>
        <v>693224.5783523944</v>
      </c>
      <c r="M110">
        <f ca="1"/>
        <v>7574708.3997230511</v>
      </c>
      <c r="N110" t="str">
        <f ca="1"/>
        <v>R-18</v>
      </c>
      <c r="O110" t="str">
        <f ca="1"/>
        <v>R-18</v>
      </c>
      <c r="P110">
        <f ca="1"/>
        <v>1</v>
      </c>
      <c r="Q110">
        <f ca="1"/>
        <v>2.1730836727919236</v>
      </c>
      <c r="R110" s="2">
        <f ca="1"/>
        <v>7</v>
      </c>
      <c r="S110">
        <f ca="1"/>
        <v>0.64000000000000012</v>
      </c>
      <c r="T110">
        <f ca="1"/>
        <v>693222.05678410595</v>
      </c>
      <c r="U110">
        <f ca="1"/>
        <v>7574705.8894853396</v>
      </c>
    </row>
    <row r="111" spans="1:21" x14ac:dyDescent="0.25">
      <c r="A111">
        <f ca="1"/>
        <v>110</v>
      </c>
      <c r="B111" t="str">
        <f ca="1"/>
        <v>SX</v>
      </c>
      <c r="C111" t="str">
        <f ca="1"/>
        <v>Z</v>
      </c>
      <c r="D111" t="str">
        <f ca="1"/>
        <v>R-18_D</v>
      </c>
      <c r="E111">
        <f ca="1"/>
        <v>0</v>
      </c>
      <c r="F111">
        <f ca="1"/>
        <v>0</v>
      </c>
      <c r="G111">
        <f ca="1"/>
        <v>0</v>
      </c>
      <c r="H111">
        <f ca="1"/>
        <v>0</v>
      </c>
      <c r="I111">
        <f ca="1"/>
        <v>0</v>
      </c>
      <c r="J111">
        <f ca="1"/>
        <v>55</v>
      </c>
      <c r="K111">
        <f ca="1"/>
        <v>1</v>
      </c>
      <c r="L111">
        <f ca="1"/>
        <v>693218.81005892437</v>
      </c>
      <c r="M111">
        <f ca="1"/>
        <v>7574704.4340212913</v>
      </c>
      <c r="N111" t="str">
        <f ca="1"/>
        <v>R-18</v>
      </c>
      <c r="O111" t="str">
        <f ca="1"/>
        <v>R-18</v>
      </c>
      <c r="P111">
        <f ca="1"/>
        <v>1</v>
      </c>
      <c r="Q111">
        <f ca="1"/>
        <v>2.1730836727919236</v>
      </c>
      <c r="R111" s="2">
        <f ca="1"/>
        <v>7</v>
      </c>
      <c r="S111">
        <f ca="1"/>
        <v>0.64000000000000012</v>
      </c>
      <c r="T111">
        <f ca="1"/>
        <v>693222.05678410595</v>
      </c>
      <c r="U111">
        <f ca="1"/>
        <v>7574705.8894853396</v>
      </c>
    </row>
    <row r="112" spans="1:21" x14ac:dyDescent="0.25">
      <c r="A112">
        <f ca="1"/>
        <v>111</v>
      </c>
      <c r="B112" t="str">
        <f ca="1"/>
        <v>CN</v>
      </c>
      <c r="C112" t="str">
        <f ca="1"/>
        <v>Z</v>
      </c>
      <c r="D112" t="str">
        <f ca="1"/>
        <v>R-18_D</v>
      </c>
      <c r="E112">
        <f ca="1"/>
        <v>0</v>
      </c>
      <c r="F112">
        <f ca="1"/>
        <v>0</v>
      </c>
      <c r="G112">
        <f ca="1"/>
        <v>0</v>
      </c>
      <c r="H112">
        <f ca="1"/>
        <v>0</v>
      </c>
      <c r="I112">
        <f ca="1"/>
        <v>0</v>
      </c>
      <c r="J112">
        <f ca="1"/>
        <v>56</v>
      </c>
      <c r="K112">
        <f ca="1"/>
        <v>0</v>
      </c>
      <c r="L112">
        <f ca="1"/>
        <v>693222.05678410595</v>
      </c>
      <c r="M112">
        <f ca="1"/>
        <v>7574705.8894853396</v>
      </c>
      <c r="N112" t="str">
        <f ca="1"/>
        <v>R-18</v>
      </c>
      <c r="O112" t="str">
        <f ca="1"/>
        <v>R-18</v>
      </c>
      <c r="P112">
        <f ca="1"/>
        <v>1</v>
      </c>
      <c r="Q112">
        <f ca="1"/>
        <v>2.1730836727919236</v>
      </c>
      <c r="R112" s="2">
        <f ca="1"/>
        <v>7</v>
      </c>
      <c r="S112">
        <f ca="1"/>
        <v>0.64000000000000012</v>
      </c>
      <c r="T112">
        <f ca="1"/>
        <v>693222.05678410595</v>
      </c>
      <c r="U112">
        <f ca="1"/>
        <v>7574705.8894853396</v>
      </c>
    </row>
    <row r="113" spans="1:21" x14ac:dyDescent="0.25">
      <c r="A113">
        <f ca="1"/>
        <v>112</v>
      </c>
      <c r="B113" t="str">
        <f ca="1"/>
        <v>CN</v>
      </c>
      <c r="C113" t="str">
        <f ca="1"/>
        <v>Z</v>
      </c>
      <c r="D113" t="str">
        <f ca="1"/>
        <v>R-18_D</v>
      </c>
      <c r="E113">
        <f ca="1"/>
        <v>0</v>
      </c>
      <c r="F113">
        <f ca="1"/>
        <v>0</v>
      </c>
      <c r="G113">
        <f ca="1"/>
        <v>0</v>
      </c>
      <c r="H113">
        <f ca="1"/>
        <v>0</v>
      </c>
      <c r="I113">
        <f ca="1"/>
        <v>0</v>
      </c>
      <c r="J113">
        <f ca="1"/>
        <v>56</v>
      </c>
      <c r="K113">
        <f ca="1"/>
        <v>1</v>
      </c>
      <c r="L113">
        <f ca="1"/>
        <v>693218.81005892437</v>
      </c>
      <c r="M113">
        <f ca="1"/>
        <v>7574704.4340212913</v>
      </c>
      <c r="N113" t="str">
        <f ca="1"/>
        <v>R-18</v>
      </c>
      <c r="O113" t="str">
        <f ca="1"/>
        <v>R-18</v>
      </c>
      <c r="P113">
        <f ca="1"/>
        <v>1</v>
      </c>
      <c r="Q113">
        <f ca="1"/>
        <v>2.1730836727919236</v>
      </c>
      <c r="R113" s="2">
        <f ca="1"/>
        <v>7</v>
      </c>
      <c r="S113">
        <f ca="1"/>
        <v>0.64000000000000012</v>
      </c>
      <c r="T113">
        <f ca="1"/>
        <v>693222.05678410595</v>
      </c>
      <c r="U113">
        <f ca="1"/>
        <v>7574705.8894853396</v>
      </c>
    </row>
    <row r="114" spans="1:21" x14ac:dyDescent="0.25">
      <c r="A114">
        <f ca="1"/>
        <v>113</v>
      </c>
      <c r="B114" t="str">
        <f ca="1"/>
        <v>SX</v>
      </c>
      <c r="C114" t="str">
        <f ca="1"/>
        <v>Z</v>
      </c>
      <c r="D114" t="str">
        <f ca="1"/>
        <v>R-18b_U</v>
      </c>
      <c r="E114">
        <f ca="1"/>
        <v>0</v>
      </c>
      <c r="F114">
        <f ca="1"/>
        <v>0</v>
      </c>
      <c r="G114">
        <f ca="1"/>
        <v>0</v>
      </c>
      <c r="H114">
        <f ca="1"/>
        <v>0</v>
      </c>
      <c r="I114">
        <f ca="1"/>
        <v>0</v>
      </c>
      <c r="J114">
        <f ca="1"/>
        <v>57</v>
      </c>
      <c r="K114">
        <f ca="1"/>
        <v>0</v>
      </c>
      <c r="L114">
        <f ca="1"/>
        <v>692939.27515752485</v>
      </c>
      <c r="M114">
        <f ca="1"/>
        <v>7574341.3430477865</v>
      </c>
      <c r="N114" t="str">
        <f ca="1"/>
        <v>R-18b</v>
      </c>
      <c r="O114" t="str">
        <f ca="1"/>
        <v>R-18b</v>
      </c>
      <c r="P114">
        <f ca="1"/>
        <v>0</v>
      </c>
      <c r="Q114">
        <f ca="1"/>
        <v>-2.8548472494693904</v>
      </c>
      <c r="R114" s="2">
        <f ca="1"/>
        <v>1.9599999999999997</v>
      </c>
      <c r="S114">
        <f ca="1"/>
        <v>0.64000000000000012</v>
      </c>
      <c r="T114">
        <f ca="1"/>
        <v>692940.16620135703</v>
      </c>
      <c r="U114">
        <f ca="1"/>
        <v>7574340.5840742104</v>
      </c>
    </row>
    <row r="115" spans="1:21" x14ac:dyDescent="0.25">
      <c r="A115">
        <f ca="1"/>
        <v>114</v>
      </c>
      <c r="B115" t="str">
        <f ca="1"/>
        <v>SX</v>
      </c>
      <c r="C115" t="str">
        <f ca="1"/>
        <v>Z</v>
      </c>
      <c r="D115" t="str">
        <f ca="1"/>
        <v>R-18b_U</v>
      </c>
      <c r="E115">
        <f ca="1"/>
        <v>0</v>
      </c>
      <c r="F115">
        <f ca="1"/>
        <v>0</v>
      </c>
      <c r="G115">
        <f ca="1"/>
        <v>0</v>
      </c>
      <c r="H115">
        <f ca="1"/>
        <v>0</v>
      </c>
      <c r="I115">
        <f ca="1"/>
        <v>0</v>
      </c>
      <c r="J115">
        <f ca="1"/>
        <v>57</v>
      </c>
      <c r="K115">
        <f ca="1"/>
        <v>1</v>
      </c>
      <c r="L115">
        <f ca="1"/>
        <v>692939.82950828329</v>
      </c>
      <c r="M115">
        <f ca="1"/>
        <v>7574339.463075649</v>
      </c>
      <c r="N115" t="str">
        <f ca="1"/>
        <v>R-18b</v>
      </c>
      <c r="O115" t="str">
        <f ca="1"/>
        <v>R-18b</v>
      </c>
      <c r="P115">
        <f ca="1"/>
        <v>0</v>
      </c>
      <c r="Q115">
        <f ca="1"/>
        <v>-2.8548472494693904</v>
      </c>
      <c r="R115" s="2">
        <f ca="1"/>
        <v>1.9599999999999997</v>
      </c>
      <c r="S115">
        <f ca="1"/>
        <v>0.64000000000000012</v>
      </c>
      <c r="T115">
        <f ca="1"/>
        <v>692940.16620135703</v>
      </c>
      <c r="U115">
        <f ca="1"/>
        <v>7574340.5840742104</v>
      </c>
    </row>
    <row r="116" spans="1:21" x14ac:dyDescent="0.25">
      <c r="A116">
        <f ca="1"/>
        <v>115</v>
      </c>
      <c r="B116" t="str">
        <f ca="1"/>
        <v>CN</v>
      </c>
      <c r="C116" t="str">
        <f ca="1"/>
        <v>Z</v>
      </c>
      <c r="D116" t="str">
        <f ca="1"/>
        <v>R-18b_U</v>
      </c>
      <c r="E116">
        <f ca="1"/>
        <v>0</v>
      </c>
      <c r="F116">
        <f ca="1"/>
        <v>0</v>
      </c>
      <c r="G116">
        <f ca="1"/>
        <v>0</v>
      </c>
      <c r="H116">
        <f ca="1"/>
        <v>0</v>
      </c>
      <c r="I116">
        <f ca="1"/>
        <v>0</v>
      </c>
      <c r="J116">
        <f ca="1"/>
        <v>58</v>
      </c>
      <c r="K116">
        <f ca="1"/>
        <v>0</v>
      </c>
      <c r="L116">
        <f ca="1"/>
        <v>692940.16620135703</v>
      </c>
      <c r="M116">
        <f ca="1"/>
        <v>7574340.5840742104</v>
      </c>
      <c r="N116" t="str">
        <f ca="1"/>
        <v>R-18b</v>
      </c>
      <c r="O116" t="str">
        <f ca="1"/>
        <v>R-18b</v>
      </c>
      <c r="P116">
        <f ca="1"/>
        <v>0</v>
      </c>
      <c r="Q116">
        <f ca="1"/>
        <v>-2.8548472494693904</v>
      </c>
      <c r="R116" s="2">
        <f ca="1"/>
        <v>1.9599999999999997</v>
      </c>
      <c r="S116">
        <f ca="1"/>
        <v>0.64000000000000012</v>
      </c>
      <c r="T116">
        <f ca="1"/>
        <v>692940.16620135703</v>
      </c>
      <c r="U116">
        <f ca="1"/>
        <v>7574340.5840742104</v>
      </c>
    </row>
    <row r="117" spans="1:21" x14ac:dyDescent="0.25">
      <c r="A117">
        <f ca="1"/>
        <v>116</v>
      </c>
      <c r="B117" t="str">
        <f ca="1"/>
        <v>CN</v>
      </c>
      <c r="C117" t="str">
        <f ca="1"/>
        <v>Z</v>
      </c>
      <c r="D117" t="str">
        <f ca="1"/>
        <v>R-18b_U</v>
      </c>
      <c r="E117">
        <f ca="1"/>
        <v>0</v>
      </c>
      <c r="F117">
        <f ca="1"/>
        <v>0</v>
      </c>
      <c r="G117">
        <f ca="1"/>
        <v>0</v>
      </c>
      <c r="H117">
        <f ca="1"/>
        <v>0</v>
      </c>
      <c r="I117">
        <f ca="1"/>
        <v>0</v>
      </c>
      <c r="J117">
        <f ca="1"/>
        <v>58</v>
      </c>
      <c r="K117">
        <f ca="1"/>
        <v>1</v>
      </c>
      <c r="L117">
        <f ca="1"/>
        <v>692939.82950828329</v>
      </c>
      <c r="M117">
        <f ca="1"/>
        <v>7574339.463075649</v>
      </c>
      <c r="N117" t="str">
        <f ca="1"/>
        <v>R-18b</v>
      </c>
      <c r="O117" t="str">
        <f ca="1"/>
        <v>R-18b</v>
      </c>
      <c r="P117">
        <f ca="1"/>
        <v>0</v>
      </c>
      <c r="Q117">
        <f ca="1"/>
        <v>-2.8548472494693904</v>
      </c>
      <c r="R117" s="2">
        <f ca="1"/>
        <v>1.9599999999999997</v>
      </c>
      <c r="S117">
        <f ca="1"/>
        <v>0.64000000000000012</v>
      </c>
      <c r="T117">
        <f ca="1"/>
        <v>692940.16620135703</v>
      </c>
      <c r="U117">
        <f ca="1"/>
        <v>7574340.5840742104</v>
      </c>
    </row>
    <row r="118" spans="1:21" x14ac:dyDescent="0.25">
      <c r="A118">
        <f ca="1"/>
        <v>117</v>
      </c>
      <c r="B118" t="str">
        <f ca="1"/>
        <v>SX</v>
      </c>
      <c r="C118" t="str">
        <f ca="1"/>
        <v>Z</v>
      </c>
      <c r="D118" t="str">
        <f ca="1"/>
        <v>R-18b_D</v>
      </c>
      <c r="E118">
        <f ca="1"/>
        <v>0</v>
      </c>
      <c r="F118">
        <f ca="1"/>
        <v>0</v>
      </c>
      <c r="G118">
        <f ca="1"/>
        <v>0</v>
      </c>
      <c r="H118">
        <f ca="1"/>
        <v>0</v>
      </c>
      <c r="I118">
        <f ca="1"/>
        <v>0</v>
      </c>
      <c r="J118">
        <f ca="1"/>
        <v>59</v>
      </c>
      <c r="K118">
        <f ca="1"/>
        <v>0</v>
      </c>
      <c r="L118">
        <f ca="1"/>
        <v>692999.01224616915</v>
      </c>
      <c r="M118">
        <f ca="1"/>
        <v>7574356.9143957943</v>
      </c>
      <c r="N118" t="str">
        <f ca="1"/>
        <v>R-18b</v>
      </c>
      <c r="O118" t="str">
        <f ca="1"/>
        <v>R-18b</v>
      </c>
      <c r="P118">
        <f ca="1"/>
        <v>1</v>
      </c>
      <c r="Q118">
        <f ca="1"/>
        <v>0.28674540412040317</v>
      </c>
      <c r="R118" s="2">
        <f ca="1"/>
        <v>1.9599999999999997</v>
      </c>
      <c r="S118">
        <f ca="1"/>
        <v>0.64000000000000012</v>
      </c>
      <c r="T118">
        <f ca="1"/>
        <v>692998.12120233697</v>
      </c>
      <c r="U118">
        <f ca="1"/>
        <v>7574357.6733693704</v>
      </c>
    </row>
    <row r="119" spans="1:21" x14ac:dyDescent="0.25">
      <c r="A119">
        <f ca="1"/>
        <v>118</v>
      </c>
      <c r="B119" t="str">
        <f ca="1"/>
        <v>SX</v>
      </c>
      <c r="C119" t="str">
        <f ca="1"/>
        <v>Z</v>
      </c>
      <c r="D119" t="str">
        <f ca="1"/>
        <v>R-18b_D</v>
      </c>
      <c r="E119">
        <f ca="1"/>
        <v>0</v>
      </c>
      <c r="F119">
        <f ca="1"/>
        <v>0</v>
      </c>
      <c r="G119">
        <f ca="1"/>
        <v>0</v>
      </c>
      <c r="H119">
        <f ca="1"/>
        <v>0</v>
      </c>
      <c r="I119">
        <f ca="1"/>
        <v>0</v>
      </c>
      <c r="J119">
        <f ca="1"/>
        <v>59</v>
      </c>
      <c r="K119">
        <f ca="1"/>
        <v>1</v>
      </c>
      <c r="L119">
        <f ca="1"/>
        <v>692998.45789541071</v>
      </c>
      <c r="M119">
        <f ca="1"/>
        <v>7574358.7943679318</v>
      </c>
      <c r="N119" t="str">
        <f ca="1"/>
        <v>R-18b</v>
      </c>
      <c r="O119" t="str">
        <f ca="1"/>
        <v>R-18b</v>
      </c>
      <c r="P119">
        <f ca="1"/>
        <v>1</v>
      </c>
      <c r="Q119">
        <f ca="1"/>
        <v>0.28674540412040317</v>
      </c>
      <c r="R119" s="2">
        <f ca="1"/>
        <v>1.9599999999999997</v>
      </c>
      <c r="S119">
        <f ca="1"/>
        <v>0.64000000000000012</v>
      </c>
      <c r="T119">
        <f ca="1"/>
        <v>692998.12120233697</v>
      </c>
      <c r="U119">
        <f ca="1"/>
        <v>7574357.6733693704</v>
      </c>
    </row>
    <row r="120" spans="1:21" x14ac:dyDescent="0.25">
      <c r="A120">
        <f ca="1"/>
        <v>119</v>
      </c>
      <c r="B120" t="str">
        <f ca="1"/>
        <v>CN</v>
      </c>
      <c r="C120" t="str">
        <f ca="1"/>
        <v>Z</v>
      </c>
      <c r="D120" t="str">
        <f ca="1"/>
        <v>R-18b_D</v>
      </c>
      <c r="E120">
        <f ca="1"/>
        <v>0</v>
      </c>
      <c r="F120">
        <f ca="1"/>
        <v>0</v>
      </c>
      <c r="G120">
        <f ca="1"/>
        <v>0</v>
      </c>
      <c r="H120">
        <f ca="1"/>
        <v>0</v>
      </c>
      <c r="I120">
        <f ca="1"/>
        <v>0</v>
      </c>
      <c r="J120">
        <f ca="1"/>
        <v>60</v>
      </c>
      <c r="K120">
        <f ca="1"/>
        <v>0</v>
      </c>
      <c r="L120">
        <f ca="1"/>
        <v>692998.12120233697</v>
      </c>
      <c r="M120">
        <f ca="1"/>
        <v>7574357.6733693704</v>
      </c>
      <c r="N120" t="str">
        <f ca="1"/>
        <v>R-18b</v>
      </c>
      <c r="O120" t="str">
        <f ca="1"/>
        <v>R-18b</v>
      </c>
      <c r="P120">
        <f ca="1"/>
        <v>1</v>
      </c>
      <c r="Q120">
        <f ca="1"/>
        <v>0.28674540412040317</v>
      </c>
      <c r="R120" s="2">
        <f ca="1"/>
        <v>1.9599999999999997</v>
      </c>
      <c r="S120">
        <f ca="1"/>
        <v>0.64000000000000012</v>
      </c>
      <c r="T120">
        <f ca="1"/>
        <v>692998.12120233697</v>
      </c>
      <c r="U120">
        <f ca="1"/>
        <v>7574357.6733693704</v>
      </c>
    </row>
    <row r="121" spans="1:21" x14ac:dyDescent="0.25">
      <c r="A121">
        <f ca="1"/>
        <v>120</v>
      </c>
      <c r="B121" t="str">
        <f ca="1"/>
        <v>CN</v>
      </c>
      <c r="C121" t="str">
        <f ca="1"/>
        <v>Z</v>
      </c>
      <c r="D121" t="str">
        <f ca="1"/>
        <v>R-18b_D</v>
      </c>
      <c r="E121">
        <f ca="1"/>
        <v>0</v>
      </c>
      <c r="F121">
        <f ca="1"/>
        <v>0</v>
      </c>
      <c r="G121">
        <f ca="1"/>
        <v>0</v>
      </c>
      <c r="H121">
        <f ca="1"/>
        <v>0</v>
      </c>
      <c r="I121">
        <f ca="1"/>
        <v>0</v>
      </c>
      <c r="J121">
        <f ca="1"/>
        <v>60</v>
      </c>
      <c r="K121">
        <f ca="1"/>
        <v>1</v>
      </c>
      <c r="L121">
        <f ca="1"/>
        <v>692998.45789541071</v>
      </c>
      <c r="M121">
        <f ca="1"/>
        <v>7574358.7943679318</v>
      </c>
      <c r="N121" t="str">
        <f ca="1"/>
        <v>R-18b</v>
      </c>
      <c r="O121" t="str">
        <f ca="1"/>
        <v>R-18b</v>
      </c>
      <c r="P121">
        <f ca="1"/>
        <v>1</v>
      </c>
      <c r="Q121">
        <f ca="1"/>
        <v>0.28674540412040317</v>
      </c>
      <c r="R121" s="2">
        <f ca="1"/>
        <v>1.9599999999999997</v>
      </c>
      <c r="S121">
        <f ca="1"/>
        <v>0.64000000000000012</v>
      </c>
      <c r="T121">
        <f ca="1"/>
        <v>692998.12120233697</v>
      </c>
      <c r="U121">
        <f ca="1"/>
        <v>7574357.6733693704</v>
      </c>
    </row>
    <row r="122" spans="1:21" x14ac:dyDescent="0.25">
      <c r="A122">
        <f ca="1"/>
        <v>121</v>
      </c>
      <c r="B122" t="str">
        <f ca="1"/>
        <v>SX</v>
      </c>
      <c r="C122" t="str">
        <f ca="1"/>
        <v>Z</v>
      </c>
      <c r="D122" t="str">
        <f ca="1"/>
        <v>R-19_U</v>
      </c>
      <c r="E122">
        <f ca="1"/>
        <v>0</v>
      </c>
      <c r="F122">
        <f ca="1"/>
        <v>0</v>
      </c>
      <c r="G122">
        <f ca="1"/>
        <v>0</v>
      </c>
      <c r="H122">
        <f ca="1"/>
        <v>0</v>
      </c>
      <c r="I122">
        <f ca="1"/>
        <v>0</v>
      </c>
      <c r="J122">
        <f ca="1"/>
        <v>61</v>
      </c>
      <c r="K122">
        <f ca="1"/>
        <v>0</v>
      </c>
      <c r="L122">
        <f ca="1"/>
        <v>693375.51833947795</v>
      </c>
      <c r="M122">
        <f ca="1"/>
        <v>7574869.0236983197</v>
      </c>
      <c r="N122" t="str">
        <f ca="1"/>
        <v>R-19</v>
      </c>
      <c r="O122" t="str">
        <f ca="1"/>
        <v>R-19</v>
      </c>
      <c r="P122">
        <f ca="1"/>
        <v>0</v>
      </c>
      <c r="Q122">
        <f ca="1"/>
        <v>-0.89544895676575109</v>
      </c>
      <c r="R122" s="2">
        <f ca="1"/>
        <v>4.7319999999999993</v>
      </c>
      <c r="S122">
        <f ca="1"/>
        <v>0.64000000000000012</v>
      </c>
      <c r="T122">
        <f ca="1"/>
        <v>693376.96487060096</v>
      </c>
      <c r="U122">
        <f ca="1"/>
        <v>7574871.0023604203</v>
      </c>
    </row>
    <row r="123" spans="1:21" x14ac:dyDescent="0.25">
      <c r="A123">
        <f ca="1"/>
        <v>122</v>
      </c>
      <c r="B123" t="str">
        <f ca="1"/>
        <v>SX</v>
      </c>
      <c r="C123" t="str">
        <f ca="1"/>
        <v>Z</v>
      </c>
      <c r="D123" t="str">
        <f ca="1"/>
        <v>R-19_U</v>
      </c>
      <c r="E123">
        <f ca="1"/>
        <v>0</v>
      </c>
      <c r="F123">
        <f ca="1"/>
        <v>0</v>
      </c>
      <c r="G123">
        <f ca="1"/>
        <v>0</v>
      </c>
      <c r="H123">
        <f ca="1"/>
        <v>0</v>
      </c>
      <c r="I123">
        <f ca="1"/>
        <v>0</v>
      </c>
      <c r="J123">
        <f ca="1"/>
        <v>61</v>
      </c>
      <c r="K123">
        <f ca="1"/>
        <v>1</v>
      </c>
      <c r="L123">
        <f ca="1"/>
        <v>693379.21161736967</v>
      </c>
      <c r="M123">
        <f ca="1"/>
        <v>7574871.9819955342</v>
      </c>
      <c r="N123" t="str">
        <f ca="1"/>
        <v>R-19</v>
      </c>
      <c r="O123" t="str">
        <f ca="1"/>
        <v>R-19</v>
      </c>
      <c r="P123">
        <f ca="1"/>
        <v>0</v>
      </c>
      <c r="Q123">
        <f ca="1"/>
        <v>-0.89544895676575109</v>
      </c>
      <c r="R123" s="2">
        <f ca="1"/>
        <v>4.7319999999999993</v>
      </c>
      <c r="S123">
        <f ca="1"/>
        <v>0.64000000000000012</v>
      </c>
      <c r="T123">
        <f ca="1"/>
        <v>693376.96487060096</v>
      </c>
      <c r="U123">
        <f ca="1"/>
        <v>7574871.0023604203</v>
      </c>
    </row>
    <row r="124" spans="1:21" x14ac:dyDescent="0.25">
      <c r="A124">
        <f ca="1"/>
        <v>123</v>
      </c>
      <c r="B124" t="str">
        <f ca="1"/>
        <v>CN</v>
      </c>
      <c r="C124" t="str">
        <f ca="1"/>
        <v>Z</v>
      </c>
      <c r="D124" t="str">
        <f ca="1"/>
        <v>R-19_U</v>
      </c>
      <c r="E124">
        <f ca="1"/>
        <v>0</v>
      </c>
      <c r="F124">
        <f ca="1"/>
        <v>0</v>
      </c>
      <c r="G124">
        <f ca="1"/>
        <v>0</v>
      </c>
      <c r="H124">
        <f ca="1"/>
        <v>0</v>
      </c>
      <c r="I124">
        <f ca="1"/>
        <v>0</v>
      </c>
      <c r="J124">
        <f ca="1"/>
        <v>62</v>
      </c>
      <c r="K124">
        <f ca="1"/>
        <v>0</v>
      </c>
      <c r="L124">
        <f ca="1"/>
        <v>693376.96487060096</v>
      </c>
      <c r="M124">
        <f ca="1"/>
        <v>7574871.0023604203</v>
      </c>
      <c r="N124" t="str">
        <f ca="1"/>
        <v>R-19</v>
      </c>
      <c r="O124" t="str">
        <f ca="1"/>
        <v>R-19</v>
      </c>
      <c r="P124">
        <f ca="1"/>
        <v>0</v>
      </c>
      <c r="Q124">
        <f ca="1"/>
        <v>-0.89544895676575109</v>
      </c>
      <c r="R124" s="2">
        <f ca="1"/>
        <v>4.7319999999999993</v>
      </c>
      <c r="S124">
        <f ca="1"/>
        <v>0.64000000000000012</v>
      </c>
      <c r="T124">
        <f ca="1"/>
        <v>693376.96487060096</v>
      </c>
      <c r="U124">
        <f ca="1"/>
        <v>7574871.0023604203</v>
      </c>
    </row>
    <row r="125" spans="1:21" x14ac:dyDescent="0.25">
      <c r="A125">
        <f ca="1"/>
        <v>124</v>
      </c>
      <c r="B125" t="str">
        <f ca="1"/>
        <v>CN</v>
      </c>
      <c r="C125" t="str">
        <f ca="1"/>
        <v>Z</v>
      </c>
      <c r="D125" t="str">
        <f ca="1"/>
        <v>R-19_U</v>
      </c>
      <c r="E125">
        <f ca="1"/>
        <v>0</v>
      </c>
      <c r="F125">
        <f ca="1"/>
        <v>0</v>
      </c>
      <c r="G125">
        <f ca="1"/>
        <v>0</v>
      </c>
      <c r="H125">
        <f ca="1"/>
        <v>0</v>
      </c>
      <c r="I125">
        <f ca="1"/>
        <v>0</v>
      </c>
      <c r="J125">
        <f ca="1"/>
        <v>62</v>
      </c>
      <c r="K125">
        <f ca="1"/>
        <v>1</v>
      </c>
      <c r="L125">
        <f ca="1"/>
        <v>693379.21161736967</v>
      </c>
      <c r="M125">
        <f ca="1"/>
        <v>7574871.9819955342</v>
      </c>
      <c r="N125" t="str">
        <f ca="1"/>
        <v>R-19</v>
      </c>
      <c r="O125" t="str">
        <f ca="1"/>
        <v>R-19</v>
      </c>
      <c r="P125">
        <f ca="1"/>
        <v>0</v>
      </c>
      <c r="Q125">
        <f ca="1"/>
        <v>-0.89544895676575109</v>
      </c>
      <c r="R125" s="2">
        <f ca="1"/>
        <v>4.7319999999999993</v>
      </c>
      <c r="S125">
        <f ca="1"/>
        <v>0.64000000000000012</v>
      </c>
      <c r="T125">
        <f ca="1"/>
        <v>693376.96487060096</v>
      </c>
      <c r="U125">
        <f ca="1"/>
        <v>7574871.0023604203</v>
      </c>
    </row>
    <row r="126" spans="1:21" x14ac:dyDescent="0.25">
      <c r="A126">
        <f ca="1"/>
        <v>125</v>
      </c>
      <c r="B126" t="str">
        <f ca="1"/>
        <v>SX</v>
      </c>
      <c r="C126" t="str">
        <f ca="1"/>
        <v>Z</v>
      </c>
      <c r="D126" t="str">
        <f ca="1"/>
        <v>R-19_D</v>
      </c>
      <c r="E126">
        <f ca="1"/>
        <v>0</v>
      </c>
      <c r="F126">
        <f ca="1"/>
        <v>0</v>
      </c>
      <c r="G126">
        <f ca="1"/>
        <v>0</v>
      </c>
      <c r="H126">
        <f ca="1"/>
        <v>0</v>
      </c>
      <c r="I126">
        <f ca="1"/>
        <v>0</v>
      </c>
      <c r="J126">
        <f ca="1"/>
        <v>63</v>
      </c>
      <c r="K126">
        <f ca="1"/>
        <v>0</v>
      </c>
      <c r="L126">
        <f ca="1"/>
        <v>693363.45826845907</v>
      </c>
      <c r="M126">
        <f ca="1"/>
        <v>7574891.6492199609</v>
      </c>
      <c r="N126" t="str">
        <f ca="1"/>
        <v>R-19</v>
      </c>
      <c r="O126" t="str">
        <f ca="1"/>
        <v>R-19</v>
      </c>
      <c r="P126">
        <f ca="1"/>
        <v>1</v>
      </c>
      <c r="Q126">
        <f ca="1"/>
        <v>2.2461436968240411</v>
      </c>
      <c r="R126" s="2">
        <f ca="1"/>
        <v>4.7319999999999993</v>
      </c>
      <c r="S126">
        <f ca="1"/>
        <v>0.64000000000000012</v>
      </c>
      <c r="T126">
        <f ca="1"/>
        <v>693362.01173733606</v>
      </c>
      <c r="U126">
        <f ca="1"/>
        <v>7574889.6705578603</v>
      </c>
    </row>
    <row r="127" spans="1:21" x14ac:dyDescent="0.25">
      <c r="A127">
        <f ca="1"/>
        <v>126</v>
      </c>
      <c r="B127" t="str">
        <f ca="1"/>
        <v>SX</v>
      </c>
      <c r="C127" t="str">
        <f ca="1"/>
        <v>Z</v>
      </c>
      <c r="D127" t="str">
        <f ca="1"/>
        <v>R-19_D</v>
      </c>
      <c r="E127">
        <f ca="1"/>
        <v>0</v>
      </c>
      <c r="F127">
        <f ca="1"/>
        <v>0</v>
      </c>
      <c r="G127">
        <f ca="1"/>
        <v>0</v>
      </c>
      <c r="H127">
        <f ca="1"/>
        <v>0</v>
      </c>
      <c r="I127">
        <f ca="1"/>
        <v>0</v>
      </c>
      <c r="J127">
        <f ca="1"/>
        <v>63</v>
      </c>
      <c r="K127">
        <f ca="1"/>
        <v>1</v>
      </c>
      <c r="L127">
        <f ca="1"/>
        <v>693359.76499056735</v>
      </c>
      <c r="M127">
        <f ca="1"/>
        <v>7574888.6909227464</v>
      </c>
      <c r="N127" t="str">
        <f ca="1"/>
        <v>R-19</v>
      </c>
      <c r="O127" t="str">
        <f ca="1"/>
        <v>R-19</v>
      </c>
      <c r="P127">
        <f ca="1"/>
        <v>1</v>
      </c>
      <c r="Q127">
        <f ca="1"/>
        <v>2.2461436968240411</v>
      </c>
      <c r="R127" s="2">
        <f ca="1"/>
        <v>4.7319999999999993</v>
      </c>
      <c r="S127">
        <f ca="1"/>
        <v>0.64000000000000012</v>
      </c>
      <c r="T127">
        <f ca="1"/>
        <v>693362.01173733606</v>
      </c>
      <c r="U127">
        <f ca="1"/>
        <v>7574889.6705578603</v>
      </c>
    </row>
    <row r="128" spans="1:21" x14ac:dyDescent="0.25">
      <c r="A128">
        <f ca="1"/>
        <v>127</v>
      </c>
      <c r="B128" t="str">
        <f ca="1"/>
        <v>CN</v>
      </c>
      <c r="C128" t="str">
        <f ca="1"/>
        <v>Z</v>
      </c>
      <c r="D128" t="str">
        <f ca="1"/>
        <v>R-19_D</v>
      </c>
      <c r="E128">
        <f ca="1"/>
        <v>0</v>
      </c>
      <c r="F128">
        <f ca="1"/>
        <v>0</v>
      </c>
      <c r="G128">
        <f ca="1"/>
        <v>0</v>
      </c>
      <c r="H128">
        <f ca="1"/>
        <v>0</v>
      </c>
      <c r="I128">
        <f ca="1"/>
        <v>0</v>
      </c>
      <c r="J128">
        <f ca="1"/>
        <v>64</v>
      </c>
      <c r="K128">
        <f ca="1"/>
        <v>0</v>
      </c>
      <c r="L128">
        <f ca="1"/>
        <v>693362.01173733606</v>
      </c>
      <c r="M128">
        <f ca="1"/>
        <v>7574889.6705578603</v>
      </c>
      <c r="N128" t="str">
        <f ca="1"/>
        <v>R-19</v>
      </c>
      <c r="O128" t="str">
        <f ca="1"/>
        <v>R-19</v>
      </c>
      <c r="P128">
        <f ca="1"/>
        <v>1</v>
      </c>
      <c r="Q128">
        <f ca="1"/>
        <v>2.2461436968240411</v>
      </c>
      <c r="R128" s="2">
        <f ca="1"/>
        <v>4.7319999999999993</v>
      </c>
      <c r="S128">
        <f ca="1"/>
        <v>0.64000000000000012</v>
      </c>
      <c r="T128">
        <f ca="1"/>
        <v>693362.01173733606</v>
      </c>
      <c r="U128">
        <f ca="1"/>
        <v>7574889.6705578603</v>
      </c>
    </row>
    <row r="129" spans="1:21" x14ac:dyDescent="0.25">
      <c r="A129">
        <f ca="1"/>
        <v>128</v>
      </c>
      <c r="B129" t="str">
        <f ca="1"/>
        <v>CN</v>
      </c>
      <c r="C129" t="str">
        <f ca="1"/>
        <v>Z</v>
      </c>
      <c r="D129" t="str">
        <f ca="1"/>
        <v>R-19_D</v>
      </c>
      <c r="E129">
        <f ca="1"/>
        <v>0</v>
      </c>
      <c r="F129">
        <f ca="1"/>
        <v>0</v>
      </c>
      <c r="G129">
        <f ca="1"/>
        <v>0</v>
      </c>
      <c r="H129">
        <f ca="1"/>
        <v>0</v>
      </c>
      <c r="I129">
        <f ca="1"/>
        <v>0</v>
      </c>
      <c r="J129">
        <f ca="1"/>
        <v>64</v>
      </c>
      <c r="K129">
        <f ca="1"/>
        <v>1</v>
      </c>
      <c r="L129">
        <f ca="1"/>
        <v>693359.76499056735</v>
      </c>
      <c r="M129">
        <f ca="1"/>
        <v>7574888.6909227464</v>
      </c>
      <c r="N129" t="str">
        <f ca="1"/>
        <v>R-19</v>
      </c>
      <c r="O129" t="str">
        <f ca="1"/>
        <v>R-19</v>
      </c>
      <c r="P129">
        <f ca="1"/>
        <v>1</v>
      </c>
      <c r="Q129">
        <f ca="1"/>
        <v>2.2461436968240411</v>
      </c>
      <c r="R129" s="2">
        <f ca="1"/>
        <v>4.7319999999999993</v>
      </c>
      <c r="S129">
        <f ca="1"/>
        <v>0.64000000000000012</v>
      </c>
      <c r="T129">
        <f ca="1"/>
        <v>693362.01173733606</v>
      </c>
      <c r="U129">
        <f ca="1"/>
        <v>7574889.6705578603</v>
      </c>
    </row>
    <row r="130" spans="1:21" x14ac:dyDescent="0.25">
      <c r="A130">
        <f ca="1"/>
        <v>129</v>
      </c>
      <c r="B130" t="str">
        <f ca="1"/>
        <v>SX</v>
      </c>
      <c r="C130" t="str">
        <f ca="1"/>
        <v>Z</v>
      </c>
      <c r="D130" t="str">
        <f ca="1"/>
        <v>R-2_U</v>
      </c>
      <c r="E130">
        <f ca="1"/>
        <v>0</v>
      </c>
      <c r="F130">
        <f ca="1"/>
        <v>0</v>
      </c>
      <c r="G130">
        <f ca="1"/>
        <v>0</v>
      </c>
      <c r="H130">
        <f ca="1"/>
        <v>0</v>
      </c>
      <c r="I130">
        <f ca="1"/>
        <v>0</v>
      </c>
      <c r="J130">
        <f ca="1"/>
        <v>65</v>
      </c>
      <c r="K130">
        <f ca="1"/>
        <v>0</v>
      </c>
      <c r="L130">
        <f ca="1"/>
        <v>687646.92158644134</v>
      </c>
      <c r="M130">
        <f ca="1"/>
        <v>7566197.3196410127</v>
      </c>
      <c r="N130" t="str">
        <f ca="1"/>
        <v>R-2</v>
      </c>
      <c r="O130" t="str">
        <f ca="1"/>
        <v>R-2</v>
      </c>
      <c r="P130">
        <f ca="1"/>
        <v>0</v>
      </c>
      <c r="Q130">
        <f ca="1"/>
        <v>-1.4067080314771552</v>
      </c>
      <c r="R130" s="2">
        <f ca="1"/>
        <v>2.2119999999999997</v>
      </c>
      <c r="S130">
        <f ca="1"/>
        <v>0.64000000000000012</v>
      </c>
      <c r="T130">
        <f ca="1"/>
        <v>687647.90818442998</v>
      </c>
      <c r="U130">
        <f ca="1"/>
        <v>7566198.13171269</v>
      </c>
    </row>
    <row r="131" spans="1:21" x14ac:dyDescent="0.25">
      <c r="A131">
        <f ca="1"/>
        <v>130</v>
      </c>
      <c r="B131" t="str">
        <f ca="1"/>
        <v>SX</v>
      </c>
      <c r="C131" t="str">
        <f ca="1"/>
        <v>Z</v>
      </c>
      <c r="D131" t="str">
        <f ca="1"/>
        <v>R-2_U</v>
      </c>
      <c r="E131">
        <f ca="1"/>
        <v>0</v>
      </c>
      <c r="F131">
        <f ca="1"/>
        <v>0</v>
      </c>
      <c r="G131">
        <f ca="1"/>
        <v>0</v>
      </c>
      <c r="H131">
        <f ca="1"/>
        <v>0</v>
      </c>
      <c r="I131">
        <f ca="1"/>
        <v>0</v>
      </c>
      <c r="J131">
        <f ca="1"/>
        <v>65</v>
      </c>
      <c r="K131">
        <f ca="1"/>
        <v>1</v>
      </c>
      <c r="L131">
        <f ca="1"/>
        <v>687649.10387418268</v>
      </c>
      <c r="M131">
        <f ca="1"/>
        <v>7566197.680977718</v>
      </c>
      <c r="N131" t="str">
        <f ca="1"/>
        <v>R-2</v>
      </c>
      <c r="O131" t="str">
        <f ca="1"/>
        <v>R-2</v>
      </c>
      <c r="P131">
        <f ca="1"/>
        <v>0</v>
      </c>
      <c r="Q131">
        <f ca="1"/>
        <v>-1.4067080314771552</v>
      </c>
      <c r="R131" s="2">
        <f ca="1"/>
        <v>2.2119999999999997</v>
      </c>
      <c r="S131">
        <f ca="1"/>
        <v>0.64000000000000012</v>
      </c>
      <c r="T131">
        <f ca="1"/>
        <v>687647.90818442998</v>
      </c>
      <c r="U131">
        <f ca="1"/>
        <v>7566198.13171269</v>
      </c>
    </row>
    <row r="132" spans="1:21" x14ac:dyDescent="0.25">
      <c r="A132">
        <f ca="1"/>
        <v>131</v>
      </c>
      <c r="B132" t="str">
        <f ca="1"/>
        <v>CN</v>
      </c>
      <c r="C132" t="str">
        <f ca="1"/>
        <v>Z</v>
      </c>
      <c r="D132" t="str">
        <f ca="1"/>
        <v>R-2_U</v>
      </c>
      <c r="E132">
        <f ca="1"/>
        <v>0</v>
      </c>
      <c r="F132">
        <f ca="1"/>
        <v>0</v>
      </c>
      <c r="G132">
        <f ca="1"/>
        <v>0</v>
      </c>
      <c r="H132">
        <f ca="1"/>
        <v>0</v>
      </c>
      <c r="I132">
        <f ca="1"/>
        <v>0</v>
      </c>
      <c r="J132">
        <f ca="1"/>
        <v>66</v>
      </c>
      <c r="K132">
        <f ca="1"/>
        <v>0</v>
      </c>
      <c r="L132">
        <f ca="1"/>
        <v>687647.90818442998</v>
      </c>
      <c r="M132">
        <f ca="1"/>
        <v>7566198.13171269</v>
      </c>
      <c r="N132" t="str">
        <f ca="1"/>
        <v>R-2</v>
      </c>
      <c r="O132" t="str">
        <f ca="1"/>
        <v>R-2</v>
      </c>
      <c r="P132">
        <f ca="1"/>
        <v>0</v>
      </c>
      <c r="Q132">
        <f ca="1"/>
        <v>-1.4067080314771552</v>
      </c>
      <c r="R132" s="2">
        <f ca="1"/>
        <v>2.2119999999999997</v>
      </c>
      <c r="S132">
        <f ca="1"/>
        <v>0.64000000000000012</v>
      </c>
      <c r="T132">
        <f ca="1"/>
        <v>687647.90818442998</v>
      </c>
      <c r="U132">
        <f ca="1"/>
        <v>7566198.13171269</v>
      </c>
    </row>
    <row r="133" spans="1:21" x14ac:dyDescent="0.25">
      <c r="A133">
        <f ca="1"/>
        <v>132</v>
      </c>
      <c r="B133" t="str">
        <f ca="1"/>
        <v>CN</v>
      </c>
      <c r="C133" t="str">
        <f ca="1"/>
        <v>Z</v>
      </c>
      <c r="D133" t="str">
        <f ca="1"/>
        <v>R-2_U</v>
      </c>
      <c r="E133">
        <f ca="1"/>
        <v>0</v>
      </c>
      <c r="F133">
        <f ca="1"/>
        <v>0</v>
      </c>
      <c r="G133">
        <f ca="1"/>
        <v>0</v>
      </c>
      <c r="H133">
        <f ca="1"/>
        <v>0</v>
      </c>
      <c r="I133">
        <f ca="1"/>
        <v>0</v>
      </c>
      <c r="J133">
        <f ca="1"/>
        <v>66</v>
      </c>
      <c r="K133">
        <f ca="1"/>
        <v>1</v>
      </c>
      <c r="L133">
        <f ca="1"/>
        <v>687649.10387418268</v>
      </c>
      <c r="M133">
        <f ca="1"/>
        <v>7566197.680977718</v>
      </c>
      <c r="N133" t="str">
        <f ca="1"/>
        <v>R-2</v>
      </c>
      <c r="O133" t="str">
        <f ca="1"/>
        <v>R-2</v>
      </c>
      <c r="P133">
        <f ca="1"/>
        <v>0</v>
      </c>
      <c r="Q133">
        <f ca="1"/>
        <v>-1.4067080314771552</v>
      </c>
      <c r="R133" s="2">
        <f ca="1"/>
        <v>2.2119999999999997</v>
      </c>
      <c r="S133">
        <f ca="1"/>
        <v>0.64000000000000012</v>
      </c>
      <c r="T133">
        <f ca="1"/>
        <v>687647.90818442998</v>
      </c>
      <c r="U133">
        <f ca="1"/>
        <v>7566198.13171269</v>
      </c>
    </row>
    <row r="134" spans="1:21" x14ac:dyDescent="0.25">
      <c r="A134">
        <f ca="1"/>
        <v>133</v>
      </c>
      <c r="B134" t="str">
        <f ca="1"/>
        <v>SX</v>
      </c>
      <c r="C134" t="str">
        <f ca="1"/>
        <v>Z</v>
      </c>
      <c r="D134" t="str">
        <f ca="1"/>
        <v>R-2_D</v>
      </c>
      <c r="E134">
        <f ca="1"/>
        <v>0</v>
      </c>
      <c r="F134">
        <f ca="1"/>
        <v>0</v>
      </c>
      <c r="G134">
        <f ca="1"/>
        <v>0</v>
      </c>
      <c r="H134">
        <f ca="1"/>
        <v>0</v>
      </c>
      <c r="I134">
        <f ca="1"/>
        <v>0</v>
      </c>
      <c r="J134">
        <f ca="1"/>
        <v>67</v>
      </c>
      <c r="K134">
        <f ca="1"/>
        <v>0</v>
      </c>
      <c r="L134">
        <f ca="1"/>
        <v>687640.3535121826</v>
      </c>
      <c r="M134">
        <f ca="1"/>
        <v>7566250.5286609977</v>
      </c>
      <c r="N134" t="str">
        <f ca="1"/>
        <v>R-2</v>
      </c>
      <c r="O134" t="str">
        <f ca="1"/>
        <v>R-2</v>
      </c>
      <c r="P134">
        <f ca="1"/>
        <v>1</v>
      </c>
      <c r="Q134">
        <f ca="1"/>
        <v>1.7348846221126388</v>
      </c>
      <c r="R134" s="2">
        <f ca="1"/>
        <v>2.2119999999999997</v>
      </c>
      <c r="S134">
        <f ca="1"/>
        <v>0.64000000000000012</v>
      </c>
      <c r="T134">
        <f ca="1"/>
        <v>687639.36691419396</v>
      </c>
      <c r="U134">
        <f ca="1"/>
        <v>7566249.7165893205</v>
      </c>
    </row>
    <row r="135" spans="1:21" x14ac:dyDescent="0.25">
      <c r="A135">
        <f ca="1"/>
        <v>134</v>
      </c>
      <c r="B135" t="str">
        <f ca="1"/>
        <v>SX</v>
      </c>
      <c r="C135" t="str">
        <f ca="1"/>
        <v>Z</v>
      </c>
      <c r="D135" t="str">
        <f ca="1"/>
        <v>R-2_D</v>
      </c>
      <c r="E135">
        <f ca="1"/>
        <v>0</v>
      </c>
      <c r="F135">
        <f ca="1"/>
        <v>0</v>
      </c>
      <c r="G135">
        <f ca="1"/>
        <v>0</v>
      </c>
      <c r="H135">
        <f ca="1"/>
        <v>0</v>
      </c>
      <c r="I135">
        <f ca="1"/>
        <v>0</v>
      </c>
      <c r="J135">
        <f ca="1"/>
        <v>67</v>
      </c>
      <c r="K135">
        <f ca="1"/>
        <v>1</v>
      </c>
      <c r="L135">
        <f ca="1"/>
        <v>687638.17122444126</v>
      </c>
      <c r="M135">
        <f ca="1"/>
        <v>7566250.1673242925</v>
      </c>
      <c r="N135" t="str">
        <f ca="1"/>
        <v>R-2</v>
      </c>
      <c r="O135" t="str">
        <f ca="1"/>
        <v>R-2</v>
      </c>
      <c r="P135">
        <f ca="1"/>
        <v>1</v>
      </c>
      <c r="Q135">
        <f ca="1"/>
        <v>1.7348846221126388</v>
      </c>
      <c r="R135" s="2">
        <f ca="1"/>
        <v>2.2119999999999997</v>
      </c>
      <c r="S135">
        <f ca="1"/>
        <v>0.64000000000000012</v>
      </c>
      <c r="T135">
        <f ca="1"/>
        <v>687639.36691419396</v>
      </c>
      <c r="U135">
        <f ca="1"/>
        <v>7566249.7165893205</v>
      </c>
    </row>
    <row r="136" spans="1:21" x14ac:dyDescent="0.25">
      <c r="A136">
        <f ca="1"/>
        <v>135</v>
      </c>
      <c r="B136" t="str">
        <f ca="1"/>
        <v>CN</v>
      </c>
      <c r="C136" t="str">
        <f ca="1"/>
        <v>Z</v>
      </c>
      <c r="D136" t="str">
        <f ca="1"/>
        <v>R-2_D</v>
      </c>
      <c r="E136">
        <f ca="1"/>
        <v>0</v>
      </c>
      <c r="F136">
        <f ca="1"/>
        <v>0</v>
      </c>
      <c r="G136">
        <f ca="1"/>
        <v>0</v>
      </c>
      <c r="H136">
        <f ca="1"/>
        <v>0</v>
      </c>
      <c r="I136">
        <f ca="1"/>
        <v>0</v>
      </c>
      <c r="J136">
        <f ca="1"/>
        <v>68</v>
      </c>
      <c r="K136">
        <f ca="1"/>
        <v>0</v>
      </c>
      <c r="L136">
        <f ca="1"/>
        <v>687639.36691419396</v>
      </c>
      <c r="M136">
        <f ca="1"/>
        <v>7566249.7165893205</v>
      </c>
      <c r="N136" t="str">
        <f ca="1"/>
        <v>R-2</v>
      </c>
      <c r="O136" t="str">
        <f ca="1"/>
        <v>R-2</v>
      </c>
      <c r="P136">
        <f ca="1"/>
        <v>1</v>
      </c>
      <c r="Q136">
        <f ca="1"/>
        <v>1.7348846221126388</v>
      </c>
      <c r="R136" s="2">
        <f ca="1"/>
        <v>2.2119999999999997</v>
      </c>
      <c r="S136">
        <f ca="1"/>
        <v>0.64000000000000012</v>
      </c>
      <c r="T136">
        <f ca="1"/>
        <v>687639.36691419396</v>
      </c>
      <c r="U136">
        <f ca="1"/>
        <v>7566249.7165893205</v>
      </c>
    </row>
    <row r="137" spans="1:21" x14ac:dyDescent="0.25">
      <c r="A137">
        <f ca="1"/>
        <v>136</v>
      </c>
      <c r="B137" t="str">
        <f ca="1"/>
        <v>CN</v>
      </c>
      <c r="C137" t="str">
        <f ca="1"/>
        <v>Z</v>
      </c>
      <c r="D137" t="str">
        <f ca="1"/>
        <v>R-2_D</v>
      </c>
      <c r="E137">
        <f ca="1"/>
        <v>0</v>
      </c>
      <c r="F137">
        <f ca="1"/>
        <v>0</v>
      </c>
      <c r="G137">
        <f ca="1"/>
        <v>0</v>
      </c>
      <c r="H137">
        <f ca="1"/>
        <v>0</v>
      </c>
      <c r="I137">
        <f ca="1"/>
        <v>0</v>
      </c>
      <c r="J137">
        <f ca="1"/>
        <v>68</v>
      </c>
      <c r="K137">
        <f ca="1"/>
        <v>1</v>
      </c>
      <c r="L137">
        <f ca="1"/>
        <v>687638.17122444126</v>
      </c>
      <c r="M137">
        <f ca="1"/>
        <v>7566250.1673242925</v>
      </c>
      <c r="N137" t="str">
        <f ca="1"/>
        <v>R-2</v>
      </c>
      <c r="O137" t="str">
        <f ca="1"/>
        <v>R-2</v>
      </c>
      <c r="P137">
        <f ca="1"/>
        <v>1</v>
      </c>
      <c r="Q137">
        <f ca="1"/>
        <v>1.7348846221126388</v>
      </c>
      <c r="R137" s="2">
        <f ca="1"/>
        <v>2.2119999999999997</v>
      </c>
      <c r="S137">
        <f ca="1"/>
        <v>0.64000000000000012</v>
      </c>
      <c r="T137">
        <f ca="1"/>
        <v>687639.36691419396</v>
      </c>
      <c r="U137">
        <f ca="1"/>
        <v>7566249.7165893205</v>
      </c>
    </row>
    <row r="138" spans="1:21" x14ac:dyDescent="0.25">
      <c r="A138">
        <f ca="1"/>
        <v>137</v>
      </c>
      <c r="B138" t="str">
        <f ca="1"/>
        <v>SX</v>
      </c>
      <c r="C138" t="str">
        <f ca="1"/>
        <v>Z</v>
      </c>
      <c r="D138" t="str">
        <f ca="1"/>
        <v>R-20_U</v>
      </c>
      <c r="E138">
        <f ca="1"/>
        <v>0</v>
      </c>
      <c r="F138">
        <f ca="1"/>
        <v>0</v>
      </c>
      <c r="G138">
        <f ca="1"/>
        <v>0</v>
      </c>
      <c r="H138">
        <f ca="1"/>
        <v>0</v>
      </c>
      <c r="I138">
        <f ca="1"/>
        <v>0</v>
      </c>
      <c r="J138">
        <f ca="1"/>
        <v>69</v>
      </c>
      <c r="K138">
        <f ca="1"/>
        <v>0</v>
      </c>
      <c r="L138">
        <f ca="1"/>
        <v>694742.79517422116</v>
      </c>
      <c r="M138">
        <f ca="1"/>
        <v>7576882.22792733</v>
      </c>
      <c r="N138" t="str">
        <f ca="1"/>
        <v>R-20</v>
      </c>
      <c r="O138" t="str">
        <f ca="1"/>
        <v>R-20</v>
      </c>
      <c r="P138">
        <f ca="1"/>
        <v>0</v>
      </c>
      <c r="Q138">
        <f ca="1"/>
        <v>-1.4374885115431848</v>
      </c>
      <c r="R138" s="2">
        <f ca="1"/>
        <v>18.844000000000001</v>
      </c>
      <c r="S138">
        <f ca="1"/>
        <v>0.64000000000000012</v>
      </c>
      <c r="T138">
        <f ca="1"/>
        <v>694752.04851453996</v>
      </c>
      <c r="U138">
        <f ca="1"/>
        <v>7576884.1145584397</v>
      </c>
    </row>
    <row r="139" spans="1:21" x14ac:dyDescent="0.25">
      <c r="A139">
        <f ca="1"/>
        <v>138</v>
      </c>
      <c r="B139" t="str">
        <f ca="1"/>
        <v>SX</v>
      </c>
      <c r="C139" t="str">
        <f ca="1"/>
        <v>Z</v>
      </c>
      <c r="D139" t="str">
        <f ca="1"/>
        <v>R-20_U</v>
      </c>
      <c r="E139">
        <f ca="1"/>
        <v>0</v>
      </c>
      <c r="F139">
        <f ca="1"/>
        <v>0</v>
      </c>
      <c r="G139">
        <f ca="1"/>
        <v>0</v>
      </c>
      <c r="H139">
        <f ca="1"/>
        <v>0</v>
      </c>
      <c r="I139">
        <f ca="1"/>
        <v>0</v>
      </c>
      <c r="J139">
        <f ca="1"/>
        <v>69</v>
      </c>
      <c r="K139">
        <f ca="1"/>
        <v>1</v>
      </c>
      <c r="L139">
        <f ca="1"/>
        <v>694761.47198392253</v>
      </c>
      <c r="M139">
        <f ca="1"/>
        <v>7576884.7325461395</v>
      </c>
      <c r="N139" t="str">
        <f ca="1"/>
        <v>R-20</v>
      </c>
      <c r="O139" t="str">
        <f ca="1"/>
        <v>R-20</v>
      </c>
      <c r="P139">
        <f ca="1"/>
        <v>0</v>
      </c>
      <c r="Q139">
        <f ca="1"/>
        <v>-1.4374885115431848</v>
      </c>
      <c r="R139" s="2">
        <f ca="1"/>
        <v>18.844000000000001</v>
      </c>
      <c r="S139">
        <f ca="1"/>
        <v>0.64000000000000012</v>
      </c>
      <c r="T139">
        <f ca="1"/>
        <v>694752.04851453996</v>
      </c>
      <c r="U139">
        <f ca="1"/>
        <v>7576884.1145584397</v>
      </c>
    </row>
    <row r="140" spans="1:21" x14ac:dyDescent="0.25">
      <c r="A140">
        <f ca="1"/>
        <v>139</v>
      </c>
      <c r="B140" t="str">
        <f ca="1"/>
        <v>CN</v>
      </c>
      <c r="C140" t="str">
        <f ca="1"/>
        <v>Z</v>
      </c>
      <c r="D140" t="str">
        <f ca="1"/>
        <v>R-20_U</v>
      </c>
      <c r="E140">
        <f ca="1"/>
        <v>0</v>
      </c>
      <c r="F140">
        <f ca="1"/>
        <v>0</v>
      </c>
      <c r="G140">
        <f ca="1"/>
        <v>0</v>
      </c>
      <c r="H140">
        <f ca="1"/>
        <v>0</v>
      </c>
      <c r="I140">
        <f ca="1"/>
        <v>0</v>
      </c>
      <c r="J140">
        <f ca="1"/>
        <v>70</v>
      </c>
      <c r="K140">
        <f ca="1"/>
        <v>0</v>
      </c>
      <c r="L140">
        <f ca="1"/>
        <v>694752.04851453996</v>
      </c>
      <c r="M140">
        <f ca="1"/>
        <v>7576884.1145584397</v>
      </c>
      <c r="N140" t="str">
        <f ca="1"/>
        <v>R-20</v>
      </c>
      <c r="O140" t="str">
        <f ca="1"/>
        <v>R-20</v>
      </c>
      <c r="P140">
        <f ca="1"/>
        <v>0</v>
      </c>
      <c r="Q140">
        <f ca="1"/>
        <v>-1.4374885115431848</v>
      </c>
      <c r="R140" s="2">
        <f ca="1"/>
        <v>18.844000000000001</v>
      </c>
      <c r="S140">
        <f ca="1"/>
        <v>0.64000000000000012</v>
      </c>
      <c r="T140">
        <f ca="1"/>
        <v>694752.04851453996</v>
      </c>
      <c r="U140">
        <f ca="1"/>
        <v>7576884.1145584397</v>
      </c>
    </row>
    <row r="141" spans="1:21" x14ac:dyDescent="0.25">
      <c r="A141">
        <f ca="1"/>
        <v>140</v>
      </c>
      <c r="B141" t="str">
        <f ca="1"/>
        <v>CN</v>
      </c>
      <c r="C141" t="str">
        <f ca="1"/>
        <v>Z</v>
      </c>
      <c r="D141" t="str">
        <f ca="1"/>
        <v>R-20_U</v>
      </c>
      <c r="E141">
        <f ca="1"/>
        <v>0</v>
      </c>
      <c r="F141">
        <f ca="1"/>
        <v>0</v>
      </c>
      <c r="G141">
        <f ca="1"/>
        <v>0</v>
      </c>
      <c r="H141">
        <f ca="1"/>
        <v>0</v>
      </c>
      <c r="I141">
        <f ca="1"/>
        <v>0</v>
      </c>
      <c r="J141">
        <f ca="1"/>
        <v>70</v>
      </c>
      <c r="K141">
        <f ca="1"/>
        <v>1</v>
      </c>
      <c r="L141">
        <f ca="1"/>
        <v>694761.47198392253</v>
      </c>
      <c r="M141">
        <f ca="1"/>
        <v>7576884.7325461395</v>
      </c>
      <c r="N141" t="str">
        <f ca="1"/>
        <v>R-20</v>
      </c>
      <c r="O141" t="str">
        <f ca="1"/>
        <v>R-20</v>
      </c>
      <c r="P141">
        <f ca="1"/>
        <v>0</v>
      </c>
      <c r="Q141">
        <f ca="1"/>
        <v>-1.4374885115431848</v>
      </c>
      <c r="R141" s="2">
        <f ca="1"/>
        <v>18.844000000000001</v>
      </c>
      <c r="S141">
        <f ca="1"/>
        <v>0.64000000000000012</v>
      </c>
      <c r="T141">
        <f ca="1"/>
        <v>694752.04851453996</v>
      </c>
      <c r="U141">
        <f ca="1"/>
        <v>7576884.1145584397</v>
      </c>
    </row>
    <row r="142" spans="1:21" x14ac:dyDescent="0.25">
      <c r="A142">
        <f ca="1"/>
        <v>141</v>
      </c>
      <c r="B142" t="str">
        <f ca="1"/>
        <v>SX</v>
      </c>
      <c r="C142" t="str">
        <f ca="1"/>
        <v>Z</v>
      </c>
      <c r="D142" t="str">
        <f ca="1"/>
        <v>R-20_D</v>
      </c>
      <c r="E142">
        <f ca="1"/>
        <v>0</v>
      </c>
      <c r="F142">
        <f ca="1"/>
        <v>0</v>
      </c>
      <c r="G142">
        <f ca="1"/>
        <v>0</v>
      </c>
      <c r="H142">
        <f ca="1"/>
        <v>0</v>
      </c>
      <c r="I142">
        <f ca="1"/>
        <v>0</v>
      </c>
      <c r="J142">
        <f ca="1"/>
        <v>71</v>
      </c>
      <c r="K142">
        <f ca="1"/>
        <v>0</v>
      </c>
      <c r="L142">
        <f ca="1"/>
        <v>694756.33387511084</v>
      </c>
      <c r="M142">
        <f ca="1"/>
        <v>7576923.0471511995</v>
      </c>
      <c r="N142" t="str">
        <f ca="1"/>
        <v>R-20</v>
      </c>
      <c r="O142" t="str">
        <f ca="1"/>
        <v>R-20</v>
      </c>
      <c r="P142">
        <f ca="1"/>
        <v>1</v>
      </c>
      <c r="Q142">
        <f ca="1"/>
        <v>1.7041041420466083</v>
      </c>
      <c r="R142" s="2">
        <f ca="1"/>
        <v>18.844000000000001</v>
      </c>
      <c r="S142">
        <f ca="1"/>
        <v>0.64000000000000012</v>
      </c>
      <c r="T142">
        <f ca="1"/>
        <v>694747.08053479204</v>
      </c>
      <c r="U142">
        <f ca="1"/>
        <v>7576921.1605200898</v>
      </c>
    </row>
    <row r="143" spans="1:21" x14ac:dyDescent="0.25">
      <c r="A143">
        <f ca="1"/>
        <v>142</v>
      </c>
      <c r="B143" t="str">
        <f ca="1"/>
        <v>SX</v>
      </c>
      <c r="C143" t="str">
        <f ca="1"/>
        <v>Z</v>
      </c>
      <c r="D143" t="str">
        <f ca="1"/>
        <v>R-20_D</v>
      </c>
      <c r="E143">
        <f ca="1"/>
        <v>0</v>
      </c>
      <c r="F143">
        <f ca="1"/>
        <v>0</v>
      </c>
      <c r="G143">
        <f ca="1"/>
        <v>0</v>
      </c>
      <c r="H143">
        <f ca="1"/>
        <v>0</v>
      </c>
      <c r="I143">
        <f ca="1"/>
        <v>0</v>
      </c>
      <c r="J143">
        <f ca="1"/>
        <v>71</v>
      </c>
      <c r="K143">
        <f ca="1"/>
        <v>1</v>
      </c>
      <c r="L143">
        <f ca="1"/>
        <v>694737.65706540947</v>
      </c>
      <c r="M143">
        <f ca="1"/>
        <v>7576920.54253239</v>
      </c>
      <c r="N143" t="str">
        <f ca="1"/>
        <v>R-20</v>
      </c>
      <c r="O143" t="str">
        <f ca="1"/>
        <v>R-20</v>
      </c>
      <c r="P143">
        <f ca="1"/>
        <v>1</v>
      </c>
      <c r="Q143">
        <f ca="1"/>
        <v>1.7041041420466083</v>
      </c>
      <c r="R143" s="2">
        <f ca="1"/>
        <v>18.844000000000001</v>
      </c>
      <c r="S143">
        <f ca="1"/>
        <v>0.64000000000000012</v>
      </c>
      <c r="T143">
        <f ca="1"/>
        <v>694747.08053479204</v>
      </c>
      <c r="U143">
        <f ca="1"/>
        <v>7576921.1605200898</v>
      </c>
    </row>
    <row r="144" spans="1:21" x14ac:dyDescent="0.25">
      <c r="A144">
        <f ca="1"/>
        <v>143</v>
      </c>
      <c r="B144" t="str">
        <f ca="1"/>
        <v>CN</v>
      </c>
      <c r="C144" t="str">
        <f ca="1"/>
        <v>Z</v>
      </c>
      <c r="D144" t="str">
        <f ca="1"/>
        <v>R-20_D</v>
      </c>
      <c r="E144">
        <f ca="1"/>
        <v>0</v>
      </c>
      <c r="F144">
        <f ca="1"/>
        <v>0</v>
      </c>
      <c r="G144">
        <f ca="1"/>
        <v>0</v>
      </c>
      <c r="H144">
        <f ca="1"/>
        <v>0</v>
      </c>
      <c r="I144">
        <f ca="1"/>
        <v>0</v>
      </c>
      <c r="J144">
        <f ca="1"/>
        <v>72</v>
      </c>
      <c r="K144">
        <f ca="1"/>
        <v>0</v>
      </c>
      <c r="L144">
        <f ca="1"/>
        <v>694747.08053479204</v>
      </c>
      <c r="M144">
        <f ca="1"/>
        <v>7576921.1605200898</v>
      </c>
      <c r="N144" t="str">
        <f ca="1"/>
        <v>R-20</v>
      </c>
      <c r="O144" t="str">
        <f ca="1"/>
        <v>R-20</v>
      </c>
      <c r="P144">
        <f ca="1"/>
        <v>1</v>
      </c>
      <c r="Q144">
        <f ca="1"/>
        <v>1.7041041420466083</v>
      </c>
      <c r="R144" s="2">
        <f ca="1"/>
        <v>18.844000000000001</v>
      </c>
      <c r="S144">
        <f ca="1"/>
        <v>0.64000000000000012</v>
      </c>
      <c r="T144">
        <f ca="1"/>
        <v>694747.08053479204</v>
      </c>
      <c r="U144">
        <f ca="1"/>
        <v>7576921.1605200898</v>
      </c>
    </row>
    <row r="145" spans="1:21" x14ac:dyDescent="0.25">
      <c r="A145">
        <f ca="1"/>
        <v>144</v>
      </c>
      <c r="B145" t="str">
        <f ca="1"/>
        <v>CN</v>
      </c>
      <c r="C145" t="str">
        <f ca="1"/>
        <v>Z</v>
      </c>
      <c r="D145" t="str">
        <f ca="1"/>
        <v>R-20_D</v>
      </c>
      <c r="E145">
        <f ca="1"/>
        <v>0</v>
      </c>
      <c r="F145">
        <f ca="1"/>
        <v>0</v>
      </c>
      <c r="G145">
        <f ca="1"/>
        <v>0</v>
      </c>
      <c r="H145">
        <f ca="1"/>
        <v>0</v>
      </c>
      <c r="I145">
        <f ca="1"/>
        <v>0</v>
      </c>
      <c r="J145">
        <f ca="1"/>
        <v>72</v>
      </c>
      <c r="K145">
        <f ca="1"/>
        <v>1</v>
      </c>
      <c r="L145">
        <f ca="1"/>
        <v>694737.65706540947</v>
      </c>
      <c r="M145">
        <f ca="1"/>
        <v>7576920.54253239</v>
      </c>
      <c r="N145" t="str">
        <f ca="1"/>
        <v>R-20</v>
      </c>
      <c r="O145" t="str">
        <f ca="1"/>
        <v>R-20</v>
      </c>
      <c r="P145">
        <f ca="1"/>
        <v>1</v>
      </c>
      <c r="Q145">
        <f ca="1"/>
        <v>1.7041041420466083</v>
      </c>
      <c r="R145" s="2">
        <f ca="1"/>
        <v>18.844000000000001</v>
      </c>
      <c r="S145">
        <f ca="1"/>
        <v>0.64000000000000012</v>
      </c>
      <c r="T145">
        <f ca="1"/>
        <v>694747.08053479204</v>
      </c>
      <c r="U145">
        <f ca="1"/>
        <v>7576921.1605200898</v>
      </c>
    </row>
    <row r="146" spans="1:21" x14ac:dyDescent="0.25">
      <c r="A146">
        <f ca="1"/>
        <v>145</v>
      </c>
      <c r="B146" t="str">
        <f ca="1"/>
        <v>SX</v>
      </c>
      <c r="C146" t="str">
        <f ca="1"/>
        <v>Z</v>
      </c>
      <c r="D146" t="str">
        <f ca="1"/>
        <v>R-21_U</v>
      </c>
      <c r="E146">
        <f ca="1"/>
        <v>0</v>
      </c>
      <c r="F146">
        <f ca="1"/>
        <v>0</v>
      </c>
      <c r="G146">
        <f ca="1"/>
        <v>0</v>
      </c>
      <c r="H146">
        <f ca="1"/>
        <v>0</v>
      </c>
      <c r="I146">
        <f ca="1"/>
        <v>0</v>
      </c>
      <c r="J146">
        <f ca="1"/>
        <v>73</v>
      </c>
      <c r="K146">
        <f ca="1"/>
        <v>0</v>
      </c>
      <c r="L146">
        <f ca="1"/>
        <v>695653.61331018514</v>
      </c>
      <c r="M146">
        <f ca="1"/>
        <v>7577757.1535329269</v>
      </c>
      <c r="N146" t="str">
        <f ca="1"/>
        <v>R-21</v>
      </c>
      <c r="O146" t="str">
        <f ca="1"/>
        <v>R-21</v>
      </c>
      <c r="P146">
        <f ca="1"/>
        <v>0</v>
      </c>
      <c r="Q146">
        <f ca="1"/>
        <v>-0.94417125289547243</v>
      </c>
      <c r="R146" s="2">
        <f ca="1"/>
        <v>6.7480000000000002</v>
      </c>
      <c r="S146">
        <f ca="1"/>
        <v>0.64000000000000012</v>
      </c>
      <c r="T146">
        <f ca="1"/>
        <v>695655.97098285099</v>
      </c>
      <c r="U146">
        <f ca="1"/>
        <v>7577759.6505022096</v>
      </c>
    </row>
    <row r="147" spans="1:21" x14ac:dyDescent="0.25">
      <c r="A147">
        <f ca="1"/>
        <v>146</v>
      </c>
      <c r="B147" t="str">
        <f ca="1"/>
        <v>SX</v>
      </c>
      <c r="C147" t="str">
        <f ca="1"/>
        <v>Z</v>
      </c>
      <c r="D147" t="str">
        <f ca="1"/>
        <v>R-21_U</v>
      </c>
      <c r="E147">
        <f ca="1"/>
        <v>0</v>
      </c>
      <c r="F147">
        <f ca="1"/>
        <v>0</v>
      </c>
      <c r="G147">
        <f ca="1"/>
        <v>0</v>
      </c>
      <c r="H147">
        <f ca="1"/>
        <v>0</v>
      </c>
      <c r="I147">
        <f ca="1"/>
        <v>0</v>
      </c>
      <c r="J147">
        <f ca="1"/>
        <v>73</v>
      </c>
      <c r="K147">
        <f ca="1"/>
        <v>1</v>
      </c>
      <c r="L147">
        <f ca="1"/>
        <v>695659.0792659166</v>
      </c>
      <c r="M147">
        <f ca="1"/>
        <v>7577761.1106571276</v>
      </c>
      <c r="N147" t="str">
        <f ca="1"/>
        <v>R-21</v>
      </c>
      <c r="O147" t="str">
        <f ca="1"/>
        <v>R-21</v>
      </c>
      <c r="P147">
        <f ca="1"/>
        <v>0</v>
      </c>
      <c r="Q147">
        <f ca="1"/>
        <v>-0.94417125289547243</v>
      </c>
      <c r="R147" s="2">
        <f ca="1"/>
        <v>6.7480000000000002</v>
      </c>
      <c r="S147">
        <f ca="1"/>
        <v>0.64000000000000012</v>
      </c>
      <c r="T147">
        <f ca="1"/>
        <v>695655.97098285099</v>
      </c>
      <c r="U147">
        <f ca="1"/>
        <v>7577759.6505022096</v>
      </c>
    </row>
    <row r="148" spans="1:21" x14ac:dyDescent="0.25">
      <c r="A148">
        <f ca="1"/>
        <v>147</v>
      </c>
      <c r="B148" t="str">
        <f ca="1"/>
        <v>CN</v>
      </c>
      <c r="C148" t="str">
        <f ca="1"/>
        <v>Z</v>
      </c>
      <c r="D148" t="str">
        <f ca="1"/>
        <v>R-21_U</v>
      </c>
      <c r="E148">
        <f ca="1"/>
        <v>0</v>
      </c>
      <c r="F148">
        <f ca="1"/>
        <v>0</v>
      </c>
      <c r="G148">
        <f ca="1"/>
        <v>0</v>
      </c>
      <c r="H148">
        <f ca="1"/>
        <v>0</v>
      </c>
      <c r="I148">
        <f ca="1"/>
        <v>0</v>
      </c>
      <c r="J148">
        <f ca="1"/>
        <v>74</v>
      </c>
      <c r="K148">
        <f ca="1"/>
        <v>0</v>
      </c>
      <c r="L148">
        <f ca="1"/>
        <v>695655.97098285099</v>
      </c>
      <c r="M148">
        <f ca="1"/>
        <v>7577759.6505022096</v>
      </c>
      <c r="N148" t="str">
        <f ca="1"/>
        <v>R-21</v>
      </c>
      <c r="O148" t="str">
        <f ca="1"/>
        <v>R-21</v>
      </c>
      <c r="P148">
        <f ca="1"/>
        <v>0</v>
      </c>
      <c r="Q148">
        <f ca="1"/>
        <v>-0.94417125289547243</v>
      </c>
      <c r="R148" s="2">
        <f ca="1"/>
        <v>6.7480000000000002</v>
      </c>
      <c r="S148">
        <f ca="1"/>
        <v>0.64000000000000012</v>
      </c>
      <c r="T148">
        <f ca="1"/>
        <v>695655.97098285099</v>
      </c>
      <c r="U148">
        <f ca="1"/>
        <v>7577759.6505022096</v>
      </c>
    </row>
    <row r="149" spans="1:21" x14ac:dyDescent="0.25">
      <c r="A149">
        <f ca="1"/>
        <v>148</v>
      </c>
      <c r="B149" t="str">
        <f ca="1"/>
        <v>CN</v>
      </c>
      <c r="C149" t="str">
        <f ca="1"/>
        <v>Z</v>
      </c>
      <c r="D149" t="str">
        <f ca="1"/>
        <v>R-21_U</v>
      </c>
      <c r="E149">
        <f ca="1"/>
        <v>0</v>
      </c>
      <c r="F149">
        <f ca="1"/>
        <v>0</v>
      </c>
      <c r="G149">
        <f ca="1"/>
        <v>0</v>
      </c>
      <c r="H149">
        <f ca="1"/>
        <v>0</v>
      </c>
      <c r="I149">
        <f ca="1"/>
        <v>0</v>
      </c>
      <c r="J149">
        <f ca="1"/>
        <v>74</v>
      </c>
      <c r="K149">
        <f ca="1"/>
        <v>1</v>
      </c>
      <c r="L149">
        <f ca="1"/>
        <v>695659.0792659166</v>
      </c>
      <c r="M149">
        <f ca="1"/>
        <v>7577761.1106571276</v>
      </c>
      <c r="N149" t="str">
        <f ca="1"/>
        <v>R-21</v>
      </c>
      <c r="O149" t="str">
        <f ca="1"/>
        <v>R-21</v>
      </c>
      <c r="P149">
        <f ca="1"/>
        <v>0</v>
      </c>
      <c r="Q149">
        <f ca="1"/>
        <v>-0.94417125289547243</v>
      </c>
      <c r="R149" s="2">
        <f ca="1"/>
        <v>6.7480000000000002</v>
      </c>
      <c r="S149">
        <f ca="1"/>
        <v>0.64000000000000012</v>
      </c>
      <c r="T149">
        <f ca="1"/>
        <v>695655.97098285099</v>
      </c>
      <c r="U149">
        <f ca="1"/>
        <v>7577759.6505022096</v>
      </c>
    </row>
    <row r="150" spans="1:21" x14ac:dyDescent="0.25">
      <c r="A150">
        <f ca="1"/>
        <v>149</v>
      </c>
      <c r="B150" t="str">
        <f ca="1"/>
        <v>SX</v>
      </c>
      <c r="C150" t="str">
        <f ca="1"/>
        <v>Z</v>
      </c>
      <c r="D150" t="str">
        <f ca="1"/>
        <v>R-21_D</v>
      </c>
      <c r="E150">
        <f ca="1"/>
        <v>0</v>
      </c>
      <c r="F150">
        <f ca="1"/>
        <v>0</v>
      </c>
      <c r="G150">
        <f ca="1"/>
        <v>0</v>
      </c>
      <c r="H150">
        <f ca="1"/>
        <v>0</v>
      </c>
      <c r="I150">
        <f ca="1"/>
        <v>0</v>
      </c>
      <c r="J150">
        <f ca="1"/>
        <v>75</v>
      </c>
      <c r="K150">
        <f ca="1"/>
        <v>0</v>
      </c>
      <c r="L150">
        <f ca="1"/>
        <v>695632.50895956787</v>
      </c>
      <c r="M150">
        <f ca="1"/>
        <v>7577797.8120874828</v>
      </c>
      <c r="N150" t="str">
        <f ca="1"/>
        <v>R-21</v>
      </c>
      <c r="O150" t="str">
        <f ca="1"/>
        <v>R-21</v>
      </c>
      <c r="P150">
        <f ca="1"/>
        <v>1</v>
      </c>
      <c r="Q150">
        <f ca="1"/>
        <v>2.1974214006943207</v>
      </c>
      <c r="R150" s="2">
        <f ca="1"/>
        <v>6.7480000000000002</v>
      </c>
      <c r="S150">
        <f ca="1"/>
        <v>0.64000000000000012</v>
      </c>
      <c r="T150">
        <f ca="1"/>
        <v>695630.15128690202</v>
      </c>
      <c r="U150">
        <f ca="1"/>
        <v>7577795.3151182001</v>
      </c>
    </row>
    <row r="151" spans="1:21" x14ac:dyDescent="0.25">
      <c r="A151">
        <f ca="1"/>
        <v>150</v>
      </c>
      <c r="B151" t="str">
        <f ca="1"/>
        <v>SX</v>
      </c>
      <c r="C151" t="str">
        <f ca="1"/>
        <v>Z</v>
      </c>
      <c r="D151" t="str">
        <f ca="1"/>
        <v>R-21_D</v>
      </c>
      <c r="E151">
        <f ca="1"/>
        <v>0</v>
      </c>
      <c r="F151">
        <f ca="1"/>
        <v>0</v>
      </c>
      <c r="G151">
        <f ca="1"/>
        <v>0</v>
      </c>
      <c r="H151">
        <f ca="1"/>
        <v>0</v>
      </c>
      <c r="I151">
        <f ca="1"/>
        <v>0</v>
      </c>
      <c r="J151">
        <f ca="1"/>
        <v>75</v>
      </c>
      <c r="K151">
        <f ca="1"/>
        <v>1</v>
      </c>
      <c r="L151">
        <f ca="1"/>
        <v>695627.04300383641</v>
      </c>
      <c r="M151">
        <f ca="1"/>
        <v>7577793.8549632821</v>
      </c>
      <c r="N151" t="str">
        <f ca="1"/>
        <v>R-21</v>
      </c>
      <c r="O151" t="str">
        <f ca="1"/>
        <v>R-21</v>
      </c>
      <c r="P151">
        <f ca="1"/>
        <v>1</v>
      </c>
      <c r="Q151">
        <f ca="1"/>
        <v>2.1974214006943207</v>
      </c>
      <c r="R151" s="2">
        <f ca="1"/>
        <v>6.7480000000000002</v>
      </c>
      <c r="S151">
        <f ca="1"/>
        <v>0.64000000000000012</v>
      </c>
      <c r="T151">
        <f ca="1"/>
        <v>695630.15128690202</v>
      </c>
      <c r="U151">
        <f ca="1"/>
        <v>7577795.3151182001</v>
      </c>
    </row>
    <row r="152" spans="1:21" x14ac:dyDescent="0.25">
      <c r="A152">
        <f ca="1"/>
        <v>151</v>
      </c>
      <c r="B152" t="str">
        <f ca="1"/>
        <v>CN</v>
      </c>
      <c r="C152" t="str">
        <f ca="1"/>
        <v>Z</v>
      </c>
      <c r="D152" t="str">
        <f ca="1"/>
        <v>R-21_D</v>
      </c>
      <c r="E152">
        <f ca="1"/>
        <v>0</v>
      </c>
      <c r="F152">
        <f ca="1"/>
        <v>0</v>
      </c>
      <c r="G152">
        <f ca="1"/>
        <v>0</v>
      </c>
      <c r="H152">
        <f ca="1"/>
        <v>0</v>
      </c>
      <c r="I152">
        <f ca="1"/>
        <v>0</v>
      </c>
      <c r="J152">
        <f ca="1"/>
        <v>76</v>
      </c>
      <c r="K152">
        <f ca="1"/>
        <v>0</v>
      </c>
      <c r="L152">
        <f ca="1"/>
        <v>695630.15128690202</v>
      </c>
      <c r="M152">
        <f ca="1"/>
        <v>7577795.3151182001</v>
      </c>
      <c r="N152" t="str">
        <f ca="1"/>
        <v>R-21</v>
      </c>
      <c r="O152" t="str">
        <f ca="1"/>
        <v>R-21</v>
      </c>
      <c r="P152">
        <f ca="1"/>
        <v>1</v>
      </c>
      <c r="Q152">
        <f ca="1"/>
        <v>2.1974214006943207</v>
      </c>
      <c r="R152" s="2">
        <f ca="1"/>
        <v>6.7480000000000002</v>
      </c>
      <c r="S152">
        <f ca="1"/>
        <v>0.64000000000000012</v>
      </c>
      <c r="T152">
        <f ca="1"/>
        <v>695630.15128690202</v>
      </c>
      <c r="U152">
        <f ca="1"/>
        <v>7577795.3151182001</v>
      </c>
    </row>
    <row r="153" spans="1:21" x14ac:dyDescent="0.25">
      <c r="A153">
        <f ca="1"/>
        <v>152</v>
      </c>
      <c r="B153" t="str">
        <f ca="1"/>
        <v>CN</v>
      </c>
      <c r="C153" t="str">
        <f ca="1"/>
        <v>Z</v>
      </c>
      <c r="D153" t="str">
        <f ca="1"/>
        <v>R-21_D</v>
      </c>
      <c r="E153">
        <f ca="1"/>
        <v>0</v>
      </c>
      <c r="F153">
        <f ca="1"/>
        <v>0</v>
      </c>
      <c r="G153">
        <f ca="1"/>
        <v>0</v>
      </c>
      <c r="H153">
        <f ca="1"/>
        <v>0</v>
      </c>
      <c r="I153">
        <f ca="1"/>
        <v>0</v>
      </c>
      <c r="J153">
        <f ca="1"/>
        <v>76</v>
      </c>
      <c r="K153">
        <f ca="1"/>
        <v>1</v>
      </c>
      <c r="L153">
        <f ca="1"/>
        <v>695627.04300383641</v>
      </c>
      <c r="M153">
        <f ca="1"/>
        <v>7577793.8549632821</v>
      </c>
      <c r="N153" t="str">
        <f ca="1"/>
        <v>R-21</v>
      </c>
      <c r="O153" t="str">
        <f ca="1"/>
        <v>R-21</v>
      </c>
      <c r="P153">
        <f ca="1"/>
        <v>1</v>
      </c>
      <c r="Q153">
        <f ca="1"/>
        <v>2.1974214006943207</v>
      </c>
      <c r="R153" s="2">
        <f ca="1"/>
        <v>6.7480000000000002</v>
      </c>
      <c r="S153">
        <f ca="1"/>
        <v>0.64000000000000012</v>
      </c>
      <c r="T153">
        <f ca="1"/>
        <v>695630.15128690202</v>
      </c>
      <c r="U153">
        <f ca="1"/>
        <v>7577795.3151182001</v>
      </c>
    </row>
    <row r="154" spans="1:21" x14ac:dyDescent="0.25">
      <c r="A154">
        <f ca="1"/>
        <v>153</v>
      </c>
      <c r="B154" t="str">
        <f ca="1"/>
        <v>SX</v>
      </c>
      <c r="C154" t="str">
        <f ca="1"/>
        <v>Z</v>
      </c>
      <c r="D154" t="str">
        <f ca="1"/>
        <v>R-22_U</v>
      </c>
      <c r="E154">
        <f ca="1"/>
        <v>0</v>
      </c>
      <c r="F154">
        <f ca="1"/>
        <v>0</v>
      </c>
      <c r="G154">
        <f ca="1"/>
        <v>0</v>
      </c>
      <c r="H154">
        <f ca="1"/>
        <v>0</v>
      </c>
      <c r="I154">
        <f ca="1"/>
        <v>0</v>
      </c>
      <c r="J154">
        <f ca="1"/>
        <v>77</v>
      </c>
      <c r="K154">
        <f ca="1"/>
        <v>0</v>
      </c>
      <c r="L154">
        <f ca="1"/>
        <v>696089.42070120608</v>
      </c>
      <c r="M154">
        <f ca="1"/>
        <v>7577899.1929554725</v>
      </c>
      <c r="N154" t="str">
        <f ca="1"/>
        <v>R-22</v>
      </c>
      <c r="O154" t="str">
        <f ca="1"/>
        <v>R-22</v>
      </c>
      <c r="P154">
        <f ca="1"/>
        <v>0</v>
      </c>
      <c r="Q154">
        <f ca="1"/>
        <v>-1.5324708273197096</v>
      </c>
      <c r="R154" s="2">
        <f ca="1"/>
        <v>3.2199999999999998</v>
      </c>
      <c r="S154">
        <f ca="1"/>
        <v>0.64000000000000012</v>
      </c>
      <c r="T154">
        <f ca="1"/>
        <v>696091.00499661604</v>
      </c>
      <c r="U154">
        <f ca="1"/>
        <v>7577899.8941744501</v>
      </c>
    </row>
    <row r="155" spans="1:21" x14ac:dyDescent="0.25">
      <c r="A155">
        <f ca="1"/>
        <v>154</v>
      </c>
      <c r="B155" t="str">
        <f ca="1"/>
        <v>SX</v>
      </c>
      <c r="C155" t="str">
        <f ca="1"/>
        <v>Z</v>
      </c>
      <c r="D155" t="str">
        <f ca="1"/>
        <v>R-22_U</v>
      </c>
      <c r="E155">
        <f ca="1"/>
        <v>0</v>
      </c>
      <c r="F155">
        <f ca="1"/>
        <v>0</v>
      </c>
      <c r="G155">
        <f ca="1"/>
        <v>0</v>
      </c>
      <c r="H155">
        <f ca="1"/>
        <v>0</v>
      </c>
      <c r="I155">
        <f ca="1"/>
        <v>0</v>
      </c>
      <c r="J155">
        <f ca="1"/>
        <v>77</v>
      </c>
      <c r="K155">
        <f ca="1"/>
        <v>1</v>
      </c>
      <c r="L155">
        <f ca="1"/>
        <v>696092.63833665685</v>
      </c>
      <c r="M155">
        <f ca="1"/>
        <v>7577899.3163333721</v>
      </c>
      <c r="N155" t="str">
        <f ca="1"/>
        <v>R-22</v>
      </c>
      <c r="O155" t="str">
        <f ca="1"/>
        <v>R-22</v>
      </c>
      <c r="P155">
        <f ca="1"/>
        <v>0</v>
      </c>
      <c r="Q155">
        <f ca="1"/>
        <v>-1.5324708273197096</v>
      </c>
      <c r="R155" s="2">
        <f ca="1"/>
        <v>3.2199999999999998</v>
      </c>
      <c r="S155">
        <f ca="1"/>
        <v>0.64000000000000012</v>
      </c>
      <c r="T155">
        <f ca="1"/>
        <v>696091.00499661604</v>
      </c>
      <c r="U155">
        <f ca="1"/>
        <v>7577899.8941744501</v>
      </c>
    </row>
    <row r="156" spans="1:21" x14ac:dyDescent="0.25">
      <c r="A156">
        <f ca="1"/>
        <v>155</v>
      </c>
      <c r="B156" t="str">
        <f ca="1"/>
        <v>CN</v>
      </c>
      <c r="C156" t="str">
        <f ca="1"/>
        <v>Z</v>
      </c>
      <c r="D156" t="str">
        <f ca="1"/>
        <v>R-22_U</v>
      </c>
      <c r="E156">
        <f ca="1"/>
        <v>0</v>
      </c>
      <c r="F156">
        <f ca="1"/>
        <v>0</v>
      </c>
      <c r="G156">
        <f ca="1"/>
        <v>0</v>
      </c>
      <c r="H156">
        <f ca="1"/>
        <v>0</v>
      </c>
      <c r="I156">
        <f ca="1"/>
        <v>0</v>
      </c>
      <c r="J156">
        <f ca="1"/>
        <v>78</v>
      </c>
      <c r="K156">
        <f ca="1"/>
        <v>0</v>
      </c>
      <c r="L156">
        <f ca="1"/>
        <v>696091.00499661604</v>
      </c>
      <c r="M156">
        <f ca="1"/>
        <v>7577899.8941744501</v>
      </c>
      <c r="N156" t="str">
        <f ca="1"/>
        <v>R-22</v>
      </c>
      <c r="O156" t="str">
        <f ca="1"/>
        <v>R-22</v>
      </c>
      <c r="P156">
        <f ca="1"/>
        <v>0</v>
      </c>
      <c r="Q156">
        <f ca="1"/>
        <v>-1.5324708273197096</v>
      </c>
      <c r="R156" s="2">
        <f ca="1"/>
        <v>3.2199999999999998</v>
      </c>
      <c r="S156">
        <f ca="1"/>
        <v>0.64000000000000012</v>
      </c>
      <c r="T156">
        <f ca="1"/>
        <v>696091.00499661604</v>
      </c>
      <c r="U156">
        <f ca="1"/>
        <v>7577899.8941744501</v>
      </c>
    </row>
    <row r="157" spans="1:21" x14ac:dyDescent="0.25">
      <c r="A157">
        <f ca="1"/>
        <v>156</v>
      </c>
      <c r="B157" t="str">
        <f ca="1"/>
        <v>CN</v>
      </c>
      <c r="C157" t="str">
        <f ca="1"/>
        <v>Z</v>
      </c>
      <c r="D157" t="str">
        <f ca="1"/>
        <v>R-22_U</v>
      </c>
      <c r="E157">
        <f ca="1"/>
        <v>0</v>
      </c>
      <c r="F157">
        <f ca="1"/>
        <v>0</v>
      </c>
      <c r="G157">
        <f ca="1"/>
        <v>0</v>
      </c>
      <c r="H157">
        <f ca="1"/>
        <v>0</v>
      </c>
      <c r="I157">
        <f ca="1"/>
        <v>0</v>
      </c>
      <c r="J157">
        <f ca="1"/>
        <v>78</v>
      </c>
      <c r="K157">
        <f ca="1"/>
        <v>1</v>
      </c>
      <c r="L157">
        <f ca="1"/>
        <v>696092.63833665685</v>
      </c>
      <c r="M157">
        <f ca="1"/>
        <v>7577899.3163333721</v>
      </c>
      <c r="N157" t="str">
        <f ca="1"/>
        <v>R-22</v>
      </c>
      <c r="O157" t="str">
        <f ca="1"/>
        <v>R-22</v>
      </c>
      <c r="P157">
        <f ca="1"/>
        <v>0</v>
      </c>
      <c r="Q157">
        <f ca="1"/>
        <v>-1.5324708273197096</v>
      </c>
      <c r="R157" s="2">
        <f ca="1"/>
        <v>3.2199999999999998</v>
      </c>
      <c r="S157">
        <f ca="1"/>
        <v>0.64000000000000012</v>
      </c>
      <c r="T157">
        <f ca="1"/>
        <v>696091.00499661604</v>
      </c>
      <c r="U157">
        <f ca="1"/>
        <v>7577899.8941744501</v>
      </c>
    </row>
    <row r="158" spans="1:21" x14ac:dyDescent="0.25">
      <c r="A158">
        <f ca="1"/>
        <v>157</v>
      </c>
      <c r="B158" t="str">
        <f ca="1"/>
        <v>SX</v>
      </c>
      <c r="C158" t="str">
        <f ca="1"/>
        <v>Z</v>
      </c>
      <c r="D158" t="str">
        <f ca="1"/>
        <v>R-22_D</v>
      </c>
      <c r="E158">
        <f ca="1"/>
        <v>0</v>
      </c>
      <c r="F158">
        <f ca="1"/>
        <v>0</v>
      </c>
      <c r="G158">
        <f ca="1"/>
        <v>0</v>
      </c>
      <c r="H158">
        <f ca="1"/>
        <v>0</v>
      </c>
      <c r="I158">
        <f ca="1"/>
        <v>0</v>
      </c>
      <c r="J158">
        <f ca="1"/>
        <v>79</v>
      </c>
      <c r="K158">
        <f ca="1"/>
        <v>0</v>
      </c>
      <c r="L158">
        <f ca="1"/>
        <v>696091.38707381301</v>
      </c>
      <c r="M158">
        <f ca="1"/>
        <v>7577931.9486581776</v>
      </c>
      <c r="N158" t="str">
        <f ca="1"/>
        <v>R-22</v>
      </c>
      <c r="O158" t="str">
        <f ca="1"/>
        <v>R-22</v>
      </c>
      <c r="P158">
        <f ca="1"/>
        <v>1</v>
      </c>
      <c r="Q158">
        <f ca="1"/>
        <v>1.6091218262700835</v>
      </c>
      <c r="R158" s="2">
        <f ca="1"/>
        <v>3.2199999999999998</v>
      </c>
      <c r="S158">
        <f ca="1"/>
        <v>0.64000000000000012</v>
      </c>
      <c r="T158">
        <f ca="1"/>
        <v>696089.80277840304</v>
      </c>
      <c r="U158">
        <f ca="1"/>
        <v>7577931.2474392001</v>
      </c>
    </row>
    <row r="159" spans="1:21" x14ac:dyDescent="0.25">
      <c r="A159">
        <f ca="1"/>
        <v>158</v>
      </c>
      <c r="B159" t="str">
        <f ca="1"/>
        <v>SX</v>
      </c>
      <c r="C159" t="str">
        <f ca="1"/>
        <v>Z</v>
      </c>
      <c r="D159" t="str">
        <f ca="1"/>
        <v>R-22_D</v>
      </c>
      <c r="E159">
        <f ca="1"/>
        <v>0</v>
      </c>
      <c r="F159">
        <f ca="1"/>
        <v>0</v>
      </c>
      <c r="G159">
        <f ca="1"/>
        <v>0</v>
      </c>
      <c r="H159">
        <f ca="1"/>
        <v>0</v>
      </c>
      <c r="I159">
        <f ca="1"/>
        <v>0</v>
      </c>
      <c r="J159">
        <f ca="1"/>
        <v>79</v>
      </c>
      <c r="K159">
        <f ca="1"/>
        <v>1</v>
      </c>
      <c r="L159">
        <f ca="1"/>
        <v>696088.16943836224</v>
      </c>
      <c r="M159">
        <f ca="1"/>
        <v>7577931.825280278</v>
      </c>
      <c r="N159" t="str">
        <f ca="1"/>
        <v>R-22</v>
      </c>
      <c r="O159" t="str">
        <f ca="1"/>
        <v>R-22</v>
      </c>
      <c r="P159">
        <f ca="1"/>
        <v>1</v>
      </c>
      <c r="Q159">
        <f ca="1"/>
        <v>1.6091218262700835</v>
      </c>
      <c r="R159" s="2">
        <f ca="1"/>
        <v>3.2199999999999998</v>
      </c>
      <c r="S159">
        <f ca="1"/>
        <v>0.64000000000000012</v>
      </c>
      <c r="T159">
        <f ca="1"/>
        <v>696089.80277840304</v>
      </c>
      <c r="U159">
        <f ca="1"/>
        <v>7577931.2474392001</v>
      </c>
    </row>
    <row r="160" spans="1:21" x14ac:dyDescent="0.25">
      <c r="A160">
        <f ca="1"/>
        <v>159</v>
      </c>
      <c r="B160" t="str">
        <f ca="1"/>
        <v>CN</v>
      </c>
      <c r="C160" t="str">
        <f ca="1"/>
        <v>Z</v>
      </c>
      <c r="D160" t="str">
        <f ca="1"/>
        <v>R-22_D</v>
      </c>
      <c r="E160">
        <f ca="1"/>
        <v>0</v>
      </c>
      <c r="F160">
        <f ca="1"/>
        <v>0</v>
      </c>
      <c r="G160">
        <f ca="1"/>
        <v>0</v>
      </c>
      <c r="H160">
        <f ca="1"/>
        <v>0</v>
      </c>
      <c r="I160">
        <f ca="1"/>
        <v>0</v>
      </c>
      <c r="J160">
        <f ca="1"/>
        <v>80</v>
      </c>
      <c r="K160">
        <f ca="1"/>
        <v>0</v>
      </c>
      <c r="L160">
        <f ca="1"/>
        <v>696089.80277840304</v>
      </c>
      <c r="M160">
        <f ca="1"/>
        <v>7577931.2474392001</v>
      </c>
      <c r="N160" t="str">
        <f ca="1"/>
        <v>R-22</v>
      </c>
      <c r="O160" t="str">
        <f ca="1"/>
        <v>R-22</v>
      </c>
      <c r="P160">
        <f ca="1"/>
        <v>1</v>
      </c>
      <c r="Q160">
        <f ca="1"/>
        <v>1.6091218262700835</v>
      </c>
      <c r="R160" s="2">
        <f ca="1"/>
        <v>3.2199999999999998</v>
      </c>
      <c r="S160">
        <f ca="1"/>
        <v>0.64000000000000012</v>
      </c>
      <c r="T160">
        <f ca="1"/>
        <v>696089.80277840304</v>
      </c>
      <c r="U160">
        <f ca="1"/>
        <v>7577931.2474392001</v>
      </c>
    </row>
    <row r="161" spans="1:21" x14ac:dyDescent="0.25">
      <c r="A161">
        <f ca="1"/>
        <v>160</v>
      </c>
      <c r="B161" t="str">
        <f ca="1"/>
        <v>CN</v>
      </c>
      <c r="C161" t="str">
        <f ca="1"/>
        <v>Z</v>
      </c>
      <c r="D161" t="str">
        <f ca="1"/>
        <v>R-22_D</v>
      </c>
      <c r="E161">
        <f ca="1"/>
        <v>0</v>
      </c>
      <c r="F161">
        <f ca="1"/>
        <v>0</v>
      </c>
      <c r="G161">
        <f ca="1"/>
        <v>0</v>
      </c>
      <c r="H161">
        <f ca="1"/>
        <v>0</v>
      </c>
      <c r="I161">
        <f ca="1"/>
        <v>0</v>
      </c>
      <c r="J161">
        <f ca="1"/>
        <v>80</v>
      </c>
      <c r="K161">
        <f ca="1"/>
        <v>1</v>
      </c>
      <c r="L161">
        <f ca="1"/>
        <v>696088.16943836224</v>
      </c>
      <c r="M161">
        <f ca="1"/>
        <v>7577931.825280278</v>
      </c>
      <c r="N161" t="str">
        <f ca="1"/>
        <v>R-22</v>
      </c>
      <c r="O161" t="str">
        <f ca="1"/>
        <v>R-22</v>
      </c>
      <c r="P161">
        <f ca="1"/>
        <v>1</v>
      </c>
      <c r="Q161">
        <f ca="1"/>
        <v>1.6091218262700835</v>
      </c>
      <c r="R161" s="2">
        <f ca="1"/>
        <v>3.2199999999999998</v>
      </c>
      <c r="S161">
        <f ca="1"/>
        <v>0.64000000000000012</v>
      </c>
      <c r="T161">
        <f ca="1"/>
        <v>696089.80277840304</v>
      </c>
      <c r="U161">
        <f ca="1"/>
        <v>7577931.2474392001</v>
      </c>
    </row>
    <row r="162" spans="1:21" x14ac:dyDescent="0.25">
      <c r="A162">
        <f ca="1"/>
        <v>161</v>
      </c>
      <c r="B162" t="str">
        <f ca="1"/>
        <v>SX</v>
      </c>
      <c r="C162" t="str">
        <f ca="1"/>
        <v>Z</v>
      </c>
      <c r="D162" t="str">
        <f ca="1"/>
        <v>R-3_U</v>
      </c>
      <c r="E162">
        <f ca="1"/>
        <v>0</v>
      </c>
      <c r="F162">
        <f ca="1"/>
        <v>0</v>
      </c>
      <c r="G162">
        <f ca="1"/>
        <v>0</v>
      </c>
      <c r="H162">
        <f ca="1"/>
        <v>0</v>
      </c>
      <c r="I162">
        <f ca="1"/>
        <v>0</v>
      </c>
      <c r="J162">
        <f ca="1"/>
        <v>81</v>
      </c>
      <c r="K162">
        <f ca="1"/>
        <v>0</v>
      </c>
      <c r="L162">
        <f ca="1"/>
        <v>687970.33689947869</v>
      </c>
      <c r="M162">
        <f ca="1"/>
        <v>7566445.0332136014</v>
      </c>
      <c r="N162" t="str">
        <f ca="1"/>
        <v>R-3</v>
      </c>
      <c r="O162" t="str">
        <f ca="1"/>
        <v>R-3</v>
      </c>
      <c r="P162">
        <f ca="1"/>
        <v>0</v>
      </c>
      <c r="Q162">
        <f ca="1"/>
        <v>-1.2983764824053736</v>
      </c>
      <c r="R162" s="2">
        <f ca="1"/>
        <v>3.7239999999999998</v>
      </c>
      <c r="S162">
        <f ca="1"/>
        <v>0.64000000000000012</v>
      </c>
      <c r="T162">
        <f ca="1"/>
        <v>687971.95803359896</v>
      </c>
      <c r="U162">
        <f ca="1"/>
        <v>7566446.15060707</v>
      </c>
    </row>
    <row r="163" spans="1:21" x14ac:dyDescent="0.25">
      <c r="A163">
        <f ca="1"/>
        <v>162</v>
      </c>
      <c r="B163" t="str">
        <f ca="1"/>
        <v>SX</v>
      </c>
      <c r="C163" t="str">
        <f ca="1"/>
        <v>Z</v>
      </c>
      <c r="D163" t="str">
        <f ca="1"/>
        <v>R-3_U</v>
      </c>
      <c r="E163">
        <f ca="1"/>
        <v>0</v>
      </c>
      <c r="F163">
        <f ca="1"/>
        <v>0</v>
      </c>
      <c r="G163">
        <f ca="1"/>
        <v>0</v>
      </c>
      <c r="H163">
        <f ca="1"/>
        <v>0</v>
      </c>
      <c r="I163">
        <f ca="1"/>
        <v>0</v>
      </c>
      <c r="J163">
        <f ca="1"/>
        <v>81</v>
      </c>
      <c r="K163">
        <f ca="1"/>
        <v>1</v>
      </c>
      <c r="L163">
        <f ca="1"/>
        <v>687973.92356814048</v>
      </c>
      <c r="M163">
        <f ca="1"/>
        <v>7566446.035203577</v>
      </c>
      <c r="N163" t="str">
        <f ca="1"/>
        <v>R-3</v>
      </c>
      <c r="O163" t="str">
        <f ca="1"/>
        <v>R-3</v>
      </c>
      <c r="P163">
        <f ca="1"/>
        <v>0</v>
      </c>
      <c r="Q163">
        <f ca="1"/>
        <v>-1.2983764824053736</v>
      </c>
      <c r="R163" s="2">
        <f ca="1"/>
        <v>3.7239999999999998</v>
      </c>
      <c r="S163">
        <f ca="1"/>
        <v>0.64000000000000012</v>
      </c>
      <c r="T163">
        <f ca="1"/>
        <v>687971.95803359896</v>
      </c>
      <c r="U163">
        <f ca="1"/>
        <v>7566446.15060707</v>
      </c>
    </row>
    <row r="164" spans="1:21" x14ac:dyDescent="0.25">
      <c r="A164">
        <f ca="1"/>
        <v>163</v>
      </c>
      <c r="B164" t="str">
        <f ca="1"/>
        <v>CN</v>
      </c>
      <c r="C164" t="str">
        <f ca="1"/>
        <v>Z</v>
      </c>
      <c r="D164" t="str">
        <f ca="1"/>
        <v>R-3_U</v>
      </c>
      <c r="E164">
        <f ca="1"/>
        <v>0</v>
      </c>
      <c r="F164">
        <f ca="1"/>
        <v>0</v>
      </c>
      <c r="G164">
        <f ca="1"/>
        <v>0</v>
      </c>
      <c r="H164">
        <f ca="1"/>
        <v>0</v>
      </c>
      <c r="I164">
        <f ca="1"/>
        <v>0</v>
      </c>
      <c r="J164">
        <f ca="1"/>
        <v>82</v>
      </c>
      <c r="K164">
        <f ca="1"/>
        <v>0</v>
      </c>
      <c r="L164">
        <f ca="1"/>
        <v>687971.95803359896</v>
      </c>
      <c r="M164">
        <f ca="1"/>
        <v>7566446.15060707</v>
      </c>
      <c r="N164" t="str">
        <f ca="1"/>
        <v>R-3</v>
      </c>
      <c r="O164" t="str">
        <f ca="1"/>
        <v>R-3</v>
      </c>
      <c r="P164">
        <f ca="1"/>
        <v>0</v>
      </c>
      <c r="Q164">
        <f ca="1"/>
        <v>-1.2983764824053736</v>
      </c>
      <c r="R164" s="2">
        <f ca="1"/>
        <v>3.7239999999999998</v>
      </c>
      <c r="S164">
        <f ca="1"/>
        <v>0.64000000000000012</v>
      </c>
      <c r="T164">
        <f ca="1"/>
        <v>687971.95803359896</v>
      </c>
      <c r="U164">
        <f ca="1"/>
        <v>7566446.15060707</v>
      </c>
    </row>
    <row r="165" spans="1:21" x14ac:dyDescent="0.25">
      <c r="A165">
        <f ca="1"/>
        <v>164</v>
      </c>
      <c r="B165" t="str">
        <f ca="1"/>
        <v>CN</v>
      </c>
      <c r="C165" t="str">
        <f ca="1"/>
        <v>Z</v>
      </c>
      <c r="D165" t="str">
        <f ca="1"/>
        <v>R-3_U</v>
      </c>
      <c r="E165">
        <f ca="1"/>
        <v>0</v>
      </c>
      <c r="F165">
        <f ca="1"/>
        <v>0</v>
      </c>
      <c r="G165">
        <f ca="1"/>
        <v>0</v>
      </c>
      <c r="H165">
        <f ca="1"/>
        <v>0</v>
      </c>
      <c r="I165">
        <f ca="1"/>
        <v>0</v>
      </c>
      <c r="J165">
        <f ca="1"/>
        <v>82</v>
      </c>
      <c r="K165">
        <f ca="1"/>
        <v>1</v>
      </c>
      <c r="L165">
        <f ca="1"/>
        <v>687973.92356814048</v>
      </c>
      <c r="M165">
        <f ca="1"/>
        <v>7566446.035203577</v>
      </c>
      <c r="N165" t="str">
        <f ca="1"/>
        <v>R-3</v>
      </c>
      <c r="O165" t="str">
        <f ca="1"/>
        <v>R-3</v>
      </c>
      <c r="P165">
        <f ca="1"/>
        <v>0</v>
      </c>
      <c r="Q165">
        <f ca="1"/>
        <v>-1.2983764824053736</v>
      </c>
      <c r="R165" s="2">
        <f ca="1"/>
        <v>3.7239999999999998</v>
      </c>
      <c r="S165">
        <f ca="1"/>
        <v>0.64000000000000012</v>
      </c>
      <c r="T165">
        <f ca="1"/>
        <v>687971.95803359896</v>
      </c>
      <c r="U165">
        <f ca="1"/>
        <v>7566446.15060707</v>
      </c>
    </row>
    <row r="166" spans="1:21" x14ac:dyDescent="0.25">
      <c r="A166">
        <f ca="1"/>
        <v>165</v>
      </c>
      <c r="B166" t="str">
        <f ca="1"/>
        <v>SX</v>
      </c>
      <c r="C166" t="str">
        <f ca="1"/>
        <v>Z</v>
      </c>
      <c r="D166" t="str">
        <f ca="1"/>
        <v>R-3_D</v>
      </c>
      <c r="E166">
        <f ca="1"/>
        <v>0</v>
      </c>
      <c r="F166">
        <f ca="1"/>
        <v>0</v>
      </c>
      <c r="G166">
        <f ca="1"/>
        <v>0</v>
      </c>
      <c r="H166">
        <f ca="1"/>
        <v>0</v>
      </c>
      <c r="I166">
        <f ca="1"/>
        <v>0</v>
      </c>
      <c r="J166">
        <f ca="1"/>
        <v>83</v>
      </c>
      <c r="K166">
        <f ca="1"/>
        <v>0</v>
      </c>
      <c r="L166">
        <f ca="1"/>
        <v>687957.23288539122</v>
      </c>
      <c r="M166">
        <f ca="1"/>
        <v>7566505.7802611385</v>
      </c>
      <c r="N166" t="str">
        <f ca="1"/>
        <v>R-3</v>
      </c>
      <c r="O166" t="str">
        <f ca="1"/>
        <v>R-3</v>
      </c>
      <c r="P166">
        <f ca="1"/>
        <v>1</v>
      </c>
      <c r="Q166">
        <f ca="1"/>
        <v>1.8432161711844204</v>
      </c>
      <c r="R166" s="2">
        <f ca="1"/>
        <v>3.7239999999999998</v>
      </c>
      <c r="S166">
        <f ca="1"/>
        <v>0.64000000000000012</v>
      </c>
      <c r="T166">
        <f ca="1"/>
        <v>687955.61175127095</v>
      </c>
      <c r="U166">
        <f ca="1"/>
        <v>7566504.6628676699</v>
      </c>
    </row>
    <row r="167" spans="1:21" x14ac:dyDescent="0.25">
      <c r="A167">
        <f ca="1"/>
        <v>166</v>
      </c>
      <c r="B167" t="str">
        <f ca="1"/>
        <v>SX</v>
      </c>
      <c r="C167" t="str">
        <f ca="1"/>
        <v>Z</v>
      </c>
      <c r="D167" t="str">
        <f ca="1"/>
        <v>R-3_D</v>
      </c>
      <c r="E167">
        <f ca="1"/>
        <v>0</v>
      </c>
      <c r="F167">
        <f ca="1"/>
        <v>0</v>
      </c>
      <c r="G167">
        <f ca="1"/>
        <v>0</v>
      </c>
      <c r="H167">
        <f ca="1"/>
        <v>0</v>
      </c>
      <c r="I167">
        <f ca="1"/>
        <v>0</v>
      </c>
      <c r="J167">
        <f ca="1"/>
        <v>83</v>
      </c>
      <c r="K167">
        <f ca="1"/>
        <v>1</v>
      </c>
      <c r="L167">
        <f ca="1"/>
        <v>687953.64621672942</v>
      </c>
      <c r="M167">
        <f ca="1"/>
        <v>7566504.7782711629</v>
      </c>
      <c r="N167" t="str">
        <f ca="1"/>
        <v>R-3</v>
      </c>
      <c r="O167" t="str">
        <f ca="1"/>
        <v>R-3</v>
      </c>
      <c r="P167">
        <f ca="1"/>
        <v>1</v>
      </c>
      <c r="Q167">
        <f ca="1"/>
        <v>1.8432161711844204</v>
      </c>
      <c r="R167" s="2">
        <f ca="1"/>
        <v>3.7239999999999998</v>
      </c>
      <c r="S167">
        <f ca="1"/>
        <v>0.64000000000000012</v>
      </c>
      <c r="T167">
        <f ca="1"/>
        <v>687955.61175127095</v>
      </c>
      <c r="U167">
        <f ca="1"/>
        <v>7566504.6628676699</v>
      </c>
    </row>
    <row r="168" spans="1:21" x14ac:dyDescent="0.25">
      <c r="A168">
        <f ca="1"/>
        <v>167</v>
      </c>
      <c r="B168" t="str">
        <f ca="1"/>
        <v>CN</v>
      </c>
      <c r="C168" t="str">
        <f ca="1"/>
        <v>Z</v>
      </c>
      <c r="D168" t="str">
        <f ca="1"/>
        <v>R-3_D</v>
      </c>
      <c r="E168">
        <f ca="1"/>
        <v>0</v>
      </c>
      <c r="F168">
        <f ca="1"/>
        <v>0</v>
      </c>
      <c r="G168">
        <f ca="1"/>
        <v>0</v>
      </c>
      <c r="H168">
        <f ca="1"/>
        <v>0</v>
      </c>
      <c r="I168">
        <f ca="1"/>
        <v>0</v>
      </c>
      <c r="J168">
        <f ca="1"/>
        <v>84</v>
      </c>
      <c r="K168">
        <f ca="1"/>
        <v>0</v>
      </c>
      <c r="L168">
        <f ca="1"/>
        <v>687955.61175127095</v>
      </c>
      <c r="M168">
        <f ca="1"/>
        <v>7566504.6628676699</v>
      </c>
      <c r="N168" t="str">
        <f ca="1"/>
        <v>R-3</v>
      </c>
      <c r="O168" t="str">
        <f ca="1"/>
        <v>R-3</v>
      </c>
      <c r="P168">
        <f ca="1"/>
        <v>1</v>
      </c>
      <c r="Q168">
        <f ca="1"/>
        <v>1.8432161711844204</v>
      </c>
      <c r="R168" s="2">
        <f ca="1"/>
        <v>3.7239999999999998</v>
      </c>
      <c r="S168">
        <f ca="1"/>
        <v>0.64000000000000012</v>
      </c>
      <c r="T168">
        <f ca="1"/>
        <v>687955.61175127095</v>
      </c>
      <c r="U168">
        <f ca="1"/>
        <v>7566504.6628676699</v>
      </c>
    </row>
    <row r="169" spans="1:21" x14ac:dyDescent="0.25">
      <c r="A169">
        <f ca="1"/>
        <v>168</v>
      </c>
      <c r="B169" t="str">
        <f ca="1"/>
        <v>CN</v>
      </c>
      <c r="C169" t="str">
        <f ca="1"/>
        <v>Z</v>
      </c>
      <c r="D169" t="str">
        <f ca="1"/>
        <v>R-3_D</v>
      </c>
      <c r="E169">
        <f ca="1"/>
        <v>0</v>
      </c>
      <c r="F169">
        <f ca="1"/>
        <v>0</v>
      </c>
      <c r="G169">
        <f ca="1"/>
        <v>0</v>
      </c>
      <c r="H169">
        <f ca="1"/>
        <v>0</v>
      </c>
      <c r="I169">
        <f ca="1"/>
        <v>0</v>
      </c>
      <c r="J169">
        <f ca="1"/>
        <v>84</v>
      </c>
      <c r="K169">
        <f ca="1"/>
        <v>1</v>
      </c>
      <c r="L169">
        <f ca="1"/>
        <v>687953.64621672942</v>
      </c>
      <c r="M169">
        <f ca="1"/>
        <v>7566504.7782711629</v>
      </c>
      <c r="N169" t="str">
        <f ca="1"/>
        <v>R-3</v>
      </c>
      <c r="O169" t="str">
        <f ca="1"/>
        <v>R-3</v>
      </c>
      <c r="P169">
        <f ca="1"/>
        <v>1</v>
      </c>
      <c r="Q169">
        <f ca="1"/>
        <v>1.8432161711844204</v>
      </c>
      <c r="R169" s="2">
        <f ca="1"/>
        <v>3.7239999999999998</v>
      </c>
      <c r="S169">
        <f ca="1"/>
        <v>0.64000000000000012</v>
      </c>
      <c r="T169">
        <f ca="1"/>
        <v>687955.61175127095</v>
      </c>
      <c r="U169">
        <f ca="1"/>
        <v>7566504.6628676699</v>
      </c>
    </row>
    <row r="170" spans="1:21" x14ac:dyDescent="0.25">
      <c r="A170">
        <f ca="1"/>
        <v>169</v>
      </c>
      <c r="B170" t="str">
        <f ca="1"/>
        <v>SX</v>
      </c>
      <c r="C170" t="str">
        <f ca="1"/>
        <v>Z</v>
      </c>
      <c r="D170" t="str">
        <f ca="1"/>
        <v>R-4_U</v>
      </c>
      <c r="E170">
        <f ca="1"/>
        <v>0</v>
      </c>
      <c r="F170">
        <f ca="1"/>
        <v>0</v>
      </c>
      <c r="G170">
        <f ca="1"/>
        <v>0</v>
      </c>
      <c r="H170">
        <f ca="1"/>
        <v>0</v>
      </c>
      <c r="I170">
        <f ca="1"/>
        <v>0</v>
      </c>
      <c r="J170">
        <f ca="1"/>
        <v>85</v>
      </c>
      <c r="K170">
        <f ca="1"/>
        <v>0</v>
      </c>
      <c r="L170">
        <f ca="1"/>
        <v>688862.29914561333</v>
      </c>
      <c r="M170">
        <f ca="1"/>
        <v>7566883.4773128387</v>
      </c>
      <c r="N170" t="str">
        <f ca="1"/>
        <v>R-4</v>
      </c>
      <c r="O170" t="str">
        <f ca="1"/>
        <v>R-4</v>
      </c>
      <c r="P170">
        <f ca="1"/>
        <v>0</v>
      </c>
      <c r="Q170">
        <f ca="1"/>
        <v>-1.8363568360466447</v>
      </c>
      <c r="R170" s="2">
        <f ca="1"/>
        <v>2.2119999999999997</v>
      </c>
      <c r="S170">
        <f ca="1"/>
        <v>0.64000000000000012</v>
      </c>
      <c r="T170">
        <f ca="1"/>
        <v>688863.53434349701</v>
      </c>
      <c r="U170">
        <f ca="1"/>
        <v>7566883.8046081001</v>
      </c>
    </row>
    <row r="171" spans="1:21" x14ac:dyDescent="0.25">
      <c r="A171">
        <f ca="1"/>
        <v>170</v>
      </c>
      <c r="B171" t="str">
        <f ca="1"/>
        <v>SX</v>
      </c>
      <c r="C171" t="str">
        <f ca="1"/>
        <v>Z</v>
      </c>
      <c r="D171" t="str">
        <f ca="1"/>
        <v>R-4_U</v>
      </c>
      <c r="E171">
        <f ca="1"/>
        <v>0</v>
      </c>
      <c r="F171">
        <f ca="1"/>
        <v>0</v>
      </c>
      <c r="G171">
        <f ca="1"/>
        <v>0</v>
      </c>
      <c r="H171">
        <f ca="1"/>
        <v>0</v>
      </c>
      <c r="I171">
        <f ca="1"/>
        <v>0</v>
      </c>
      <c r="J171">
        <f ca="1"/>
        <v>85</v>
      </c>
      <c r="K171">
        <f ca="1"/>
        <v>1</v>
      </c>
      <c r="L171">
        <f ca="1"/>
        <v>688864.43360516278</v>
      </c>
      <c r="M171">
        <f ca="1"/>
        <v>7566882.8967730617</v>
      </c>
      <c r="N171" t="str">
        <f ca="1"/>
        <v>R-4</v>
      </c>
      <c r="O171" t="str">
        <f ca="1"/>
        <v>R-4</v>
      </c>
      <c r="P171">
        <f ca="1"/>
        <v>0</v>
      </c>
      <c r="Q171">
        <f ca="1"/>
        <v>-1.8363568360466447</v>
      </c>
      <c r="R171" s="2">
        <f ca="1"/>
        <v>2.2119999999999997</v>
      </c>
      <c r="S171">
        <f ca="1"/>
        <v>0.64000000000000012</v>
      </c>
      <c r="T171">
        <f ca="1"/>
        <v>688863.53434349701</v>
      </c>
      <c r="U171">
        <f ca="1"/>
        <v>7566883.8046081001</v>
      </c>
    </row>
    <row r="172" spans="1:21" x14ac:dyDescent="0.25">
      <c r="A172">
        <f ca="1"/>
        <v>171</v>
      </c>
      <c r="B172" t="str">
        <f ca="1"/>
        <v>CN</v>
      </c>
      <c r="C172" t="str">
        <f ca="1"/>
        <v>Z</v>
      </c>
      <c r="D172" t="str">
        <f ca="1"/>
        <v>R-4_U</v>
      </c>
      <c r="E172">
        <f ca="1"/>
        <v>0</v>
      </c>
      <c r="F172">
        <f ca="1"/>
        <v>0</v>
      </c>
      <c r="G172">
        <f ca="1"/>
        <v>0</v>
      </c>
      <c r="H172">
        <f ca="1"/>
        <v>0</v>
      </c>
      <c r="I172">
        <f ca="1"/>
        <v>0</v>
      </c>
      <c r="J172">
        <f ca="1"/>
        <v>86</v>
      </c>
      <c r="K172">
        <f ca="1"/>
        <v>0</v>
      </c>
      <c r="L172">
        <f ca="1"/>
        <v>688863.53434349701</v>
      </c>
      <c r="M172">
        <f ca="1"/>
        <v>7566883.8046081001</v>
      </c>
      <c r="N172" t="str">
        <f ca="1"/>
        <v>R-4</v>
      </c>
      <c r="O172" t="str">
        <f ca="1"/>
        <v>R-4</v>
      </c>
      <c r="P172">
        <f ca="1"/>
        <v>0</v>
      </c>
      <c r="Q172">
        <f ca="1"/>
        <v>-1.8363568360466447</v>
      </c>
      <c r="R172" s="2">
        <f ca="1"/>
        <v>2.2119999999999997</v>
      </c>
      <c r="S172">
        <f ca="1"/>
        <v>0.64000000000000012</v>
      </c>
      <c r="T172">
        <f ca="1"/>
        <v>688863.53434349701</v>
      </c>
      <c r="U172">
        <f ca="1"/>
        <v>7566883.8046081001</v>
      </c>
    </row>
    <row r="173" spans="1:21" x14ac:dyDescent="0.25">
      <c r="A173">
        <f ca="1"/>
        <v>172</v>
      </c>
      <c r="B173" t="str">
        <f ca="1"/>
        <v>CN</v>
      </c>
      <c r="C173" t="str">
        <f ca="1"/>
        <v>Z</v>
      </c>
      <c r="D173" t="str">
        <f ca="1"/>
        <v>R-4_U</v>
      </c>
      <c r="E173">
        <f ca="1"/>
        <v>0</v>
      </c>
      <c r="F173">
        <f ca="1"/>
        <v>0</v>
      </c>
      <c r="G173">
        <f ca="1"/>
        <v>0</v>
      </c>
      <c r="H173">
        <f ca="1"/>
        <v>0</v>
      </c>
      <c r="I173">
        <f ca="1"/>
        <v>0</v>
      </c>
      <c r="J173">
        <f ca="1"/>
        <v>86</v>
      </c>
      <c r="K173">
        <f ca="1"/>
        <v>1</v>
      </c>
      <c r="L173">
        <f ca="1"/>
        <v>688864.43360516278</v>
      </c>
      <c r="M173">
        <f ca="1"/>
        <v>7566882.8967730617</v>
      </c>
      <c r="N173" t="str">
        <f ca="1"/>
        <v>R-4</v>
      </c>
      <c r="O173" t="str">
        <f ca="1"/>
        <v>R-4</v>
      </c>
      <c r="P173">
        <f ca="1"/>
        <v>0</v>
      </c>
      <c r="Q173">
        <f ca="1"/>
        <v>-1.8363568360466447</v>
      </c>
      <c r="R173" s="2">
        <f ca="1"/>
        <v>2.2119999999999997</v>
      </c>
      <c r="S173">
        <f ca="1"/>
        <v>0.64000000000000012</v>
      </c>
      <c r="T173">
        <f ca="1"/>
        <v>688863.53434349701</v>
      </c>
      <c r="U173">
        <f ca="1"/>
        <v>7566883.8046081001</v>
      </c>
    </row>
    <row r="174" spans="1:21" x14ac:dyDescent="0.25">
      <c r="A174">
        <f ca="1"/>
        <v>173</v>
      </c>
      <c r="B174" t="str">
        <f ca="1"/>
        <v>SX</v>
      </c>
      <c r="C174" t="str">
        <f ca="1"/>
        <v>Z</v>
      </c>
      <c r="D174" t="str">
        <f ca="1"/>
        <v>R-4_D</v>
      </c>
      <c r="E174">
        <f ca="1"/>
        <v>0</v>
      </c>
      <c r="F174">
        <f ca="1"/>
        <v>0</v>
      </c>
      <c r="G174">
        <f ca="1"/>
        <v>0</v>
      </c>
      <c r="H174">
        <f ca="1"/>
        <v>0</v>
      </c>
      <c r="I174">
        <f ca="1"/>
        <v>0</v>
      </c>
      <c r="J174">
        <f ca="1"/>
        <v>87</v>
      </c>
      <c r="K174">
        <f ca="1"/>
        <v>0</v>
      </c>
      <c r="L174">
        <f ca="1"/>
        <v>688882.86272978364</v>
      </c>
      <c r="M174">
        <f ca="1"/>
        <v>7566950.654784861</v>
      </c>
      <c r="N174" t="str">
        <f ca="1"/>
        <v>R-4</v>
      </c>
      <c r="O174" t="str">
        <f ca="1"/>
        <v>R-4</v>
      </c>
      <c r="P174">
        <f ca="1"/>
        <v>1</v>
      </c>
      <c r="Q174">
        <f ca="1"/>
        <v>1.3052358175431484</v>
      </c>
      <c r="R174" s="2">
        <f ca="1"/>
        <v>2.2119999999999997</v>
      </c>
      <c r="S174">
        <f ca="1"/>
        <v>0.64000000000000012</v>
      </c>
      <c r="T174">
        <f ca="1"/>
        <v>688881.62753189995</v>
      </c>
      <c r="U174">
        <f ca="1"/>
        <v>7566950.3274895996</v>
      </c>
    </row>
    <row r="175" spans="1:21" x14ac:dyDescent="0.25">
      <c r="A175">
        <f ca="1"/>
        <v>174</v>
      </c>
      <c r="B175" t="str">
        <f ca="1"/>
        <v>SX</v>
      </c>
      <c r="C175" t="str">
        <f ca="1"/>
        <v>Z</v>
      </c>
      <c r="D175" t="str">
        <f ca="1"/>
        <v>R-4_D</v>
      </c>
      <c r="E175">
        <f ca="1"/>
        <v>0</v>
      </c>
      <c r="F175">
        <f ca="1"/>
        <v>0</v>
      </c>
      <c r="G175">
        <f ca="1"/>
        <v>0</v>
      </c>
      <c r="H175">
        <f ca="1"/>
        <v>0</v>
      </c>
      <c r="I175">
        <f ca="1"/>
        <v>0</v>
      </c>
      <c r="J175">
        <f ca="1"/>
        <v>87</v>
      </c>
      <c r="K175">
        <f ca="1"/>
        <v>1</v>
      </c>
      <c r="L175">
        <f ca="1"/>
        <v>688880.72827023419</v>
      </c>
      <c r="M175">
        <f ca="1"/>
        <v>7566951.235324638</v>
      </c>
      <c r="N175" t="str">
        <f ca="1"/>
        <v>R-4</v>
      </c>
      <c r="O175" t="str">
        <f ca="1"/>
        <v>R-4</v>
      </c>
      <c r="P175">
        <f ca="1"/>
        <v>1</v>
      </c>
      <c r="Q175">
        <f ca="1"/>
        <v>1.3052358175431484</v>
      </c>
      <c r="R175" s="2">
        <f ca="1"/>
        <v>2.2119999999999997</v>
      </c>
      <c r="S175">
        <f ca="1"/>
        <v>0.64000000000000012</v>
      </c>
      <c r="T175">
        <f ca="1"/>
        <v>688881.62753189995</v>
      </c>
      <c r="U175">
        <f ca="1"/>
        <v>7566950.3274895996</v>
      </c>
    </row>
    <row r="176" spans="1:21" x14ac:dyDescent="0.25">
      <c r="A176">
        <f ca="1"/>
        <v>175</v>
      </c>
      <c r="B176" t="str">
        <f ca="1"/>
        <v>CN</v>
      </c>
      <c r="C176" t="str">
        <f ca="1"/>
        <v>Z</v>
      </c>
      <c r="D176" t="str">
        <f ca="1"/>
        <v>R-4_D</v>
      </c>
      <c r="E176">
        <f ca="1"/>
        <v>0</v>
      </c>
      <c r="F176">
        <f ca="1"/>
        <v>0</v>
      </c>
      <c r="G176">
        <f ca="1"/>
        <v>0</v>
      </c>
      <c r="H176">
        <f ca="1"/>
        <v>0</v>
      </c>
      <c r="I176">
        <f ca="1"/>
        <v>0</v>
      </c>
      <c r="J176">
        <f ca="1"/>
        <v>88</v>
      </c>
      <c r="K176">
        <f ca="1"/>
        <v>0</v>
      </c>
      <c r="L176">
        <f ca="1"/>
        <v>688881.62753189995</v>
      </c>
      <c r="M176">
        <f ca="1"/>
        <v>7566950.3274895996</v>
      </c>
      <c r="N176" t="str">
        <f ca="1"/>
        <v>R-4</v>
      </c>
      <c r="O176" t="str">
        <f ca="1"/>
        <v>R-4</v>
      </c>
      <c r="P176">
        <f ca="1"/>
        <v>1</v>
      </c>
      <c r="Q176">
        <f ca="1"/>
        <v>1.3052358175431484</v>
      </c>
      <c r="R176" s="2">
        <f ca="1"/>
        <v>2.2119999999999997</v>
      </c>
      <c r="S176">
        <f ca="1"/>
        <v>0.64000000000000012</v>
      </c>
      <c r="T176">
        <f ca="1"/>
        <v>688881.62753189995</v>
      </c>
      <c r="U176">
        <f ca="1"/>
        <v>7566950.3274895996</v>
      </c>
    </row>
    <row r="177" spans="1:21" x14ac:dyDescent="0.25">
      <c r="A177">
        <f ca="1"/>
        <v>176</v>
      </c>
      <c r="B177" t="str">
        <f ca="1"/>
        <v>CN</v>
      </c>
      <c r="C177" t="str">
        <f ca="1"/>
        <v>Z</v>
      </c>
      <c r="D177" t="str">
        <f ca="1"/>
        <v>R-4_D</v>
      </c>
      <c r="E177">
        <f ca="1"/>
        <v>0</v>
      </c>
      <c r="F177">
        <f ca="1"/>
        <v>0</v>
      </c>
      <c r="G177">
        <f ca="1"/>
        <v>0</v>
      </c>
      <c r="H177">
        <f ca="1"/>
        <v>0</v>
      </c>
      <c r="I177">
        <f ca="1"/>
        <v>0</v>
      </c>
      <c r="J177">
        <f ca="1"/>
        <v>88</v>
      </c>
      <c r="K177">
        <f ca="1"/>
        <v>1</v>
      </c>
      <c r="L177">
        <f ca="1"/>
        <v>688880.72827023419</v>
      </c>
      <c r="M177">
        <f ca="1"/>
        <v>7566951.235324638</v>
      </c>
      <c r="N177" t="str">
        <f ca="1"/>
        <v>R-4</v>
      </c>
      <c r="O177" t="str">
        <f ca="1"/>
        <v>R-4</v>
      </c>
      <c r="P177">
        <f ca="1"/>
        <v>1</v>
      </c>
      <c r="Q177">
        <f ca="1"/>
        <v>1.3052358175431484</v>
      </c>
      <c r="R177" s="2">
        <f ca="1"/>
        <v>2.2119999999999997</v>
      </c>
      <c r="S177">
        <f ca="1"/>
        <v>0.64000000000000012</v>
      </c>
      <c r="T177">
        <f ca="1"/>
        <v>688881.62753189995</v>
      </c>
      <c r="U177">
        <f ca="1"/>
        <v>7566950.3274895996</v>
      </c>
    </row>
    <row r="178" spans="1:21" x14ac:dyDescent="0.25">
      <c r="A178">
        <f ca="1"/>
        <v>177</v>
      </c>
      <c r="B178" t="str">
        <f ca="1"/>
        <v>SX</v>
      </c>
      <c r="C178" t="str">
        <f ca="1"/>
        <v>Z</v>
      </c>
      <c r="D178" t="str">
        <f ca="1"/>
        <v>R-5_U</v>
      </c>
      <c r="E178">
        <f ca="1"/>
        <v>0</v>
      </c>
      <c r="F178">
        <f ca="1"/>
        <v>0</v>
      </c>
      <c r="G178">
        <f ca="1"/>
        <v>0</v>
      </c>
      <c r="H178">
        <f ca="1"/>
        <v>0</v>
      </c>
      <c r="I178">
        <f ca="1"/>
        <v>0</v>
      </c>
      <c r="J178">
        <f ca="1"/>
        <v>89</v>
      </c>
      <c r="K178">
        <f ca="1"/>
        <v>0</v>
      </c>
      <c r="L178">
        <f ca="1"/>
        <v>689064.10033514048</v>
      </c>
      <c r="M178">
        <f ca="1"/>
        <v>7566961.1082172068</v>
      </c>
      <c r="N178" t="str">
        <f ca="1"/>
        <v>R-5</v>
      </c>
      <c r="O178" t="str">
        <f ca="1"/>
        <v>R-5</v>
      </c>
      <c r="P178">
        <f ca="1"/>
        <v>0</v>
      </c>
      <c r="Q178">
        <f ca="1"/>
        <v>-1.2311265436362255</v>
      </c>
      <c r="R178" s="2">
        <f ca="1"/>
        <v>2.2119999999999997</v>
      </c>
      <c r="S178">
        <f ca="1"/>
        <v>0.64000000000000012</v>
      </c>
      <c r="T178">
        <f ca="1"/>
        <v>689064.92991105304</v>
      </c>
      <c r="U178">
        <f ca="1"/>
        <v>7566962.0801430298</v>
      </c>
    </row>
    <row r="179" spans="1:21" x14ac:dyDescent="0.25">
      <c r="A179">
        <f ca="1"/>
        <v>178</v>
      </c>
      <c r="B179" t="str">
        <f ca="1"/>
        <v>SX</v>
      </c>
      <c r="C179" t="str">
        <f ca="1"/>
        <v>Z</v>
      </c>
      <c r="D179" t="str">
        <f ca="1"/>
        <v>R-5_U</v>
      </c>
      <c r="E179">
        <f ca="1"/>
        <v>0</v>
      </c>
      <c r="F179">
        <f ca="1"/>
        <v>0</v>
      </c>
      <c r="G179">
        <f ca="1"/>
        <v>0</v>
      </c>
      <c r="H179">
        <f ca="1"/>
        <v>0</v>
      </c>
      <c r="I179">
        <f ca="1"/>
        <v>0</v>
      </c>
      <c r="J179">
        <f ca="1"/>
        <v>89</v>
      </c>
      <c r="K179">
        <f ca="1"/>
        <v>1</v>
      </c>
      <c r="L179">
        <f ca="1"/>
        <v>689066.18595193909</v>
      </c>
      <c r="M179">
        <f ca="1"/>
        <v>7566961.8452019887</v>
      </c>
      <c r="N179" t="str">
        <f ca="1"/>
        <v>R-5</v>
      </c>
      <c r="O179" t="str">
        <f ca="1"/>
        <v>R-5</v>
      </c>
      <c r="P179">
        <f ca="1"/>
        <v>0</v>
      </c>
      <c r="Q179">
        <f ca="1"/>
        <v>-1.2311265436362255</v>
      </c>
      <c r="R179" s="2">
        <f ca="1"/>
        <v>2.2119999999999997</v>
      </c>
      <c r="S179">
        <f ca="1"/>
        <v>0.64000000000000012</v>
      </c>
      <c r="T179">
        <f ca="1"/>
        <v>689064.92991105304</v>
      </c>
      <c r="U179">
        <f ca="1"/>
        <v>7566962.0801430298</v>
      </c>
    </row>
    <row r="180" spans="1:21" x14ac:dyDescent="0.25">
      <c r="A180">
        <f ca="1"/>
        <v>179</v>
      </c>
      <c r="B180" t="str">
        <f ca="1"/>
        <v>CN</v>
      </c>
      <c r="C180" t="str">
        <f ca="1"/>
        <v>Z</v>
      </c>
      <c r="D180" t="str">
        <f ca="1"/>
        <v>R-5_U</v>
      </c>
      <c r="E180">
        <f ca="1"/>
        <v>0</v>
      </c>
      <c r="F180">
        <f ca="1"/>
        <v>0</v>
      </c>
      <c r="G180">
        <f ca="1"/>
        <v>0</v>
      </c>
      <c r="H180">
        <f ca="1"/>
        <v>0</v>
      </c>
      <c r="I180">
        <f ca="1"/>
        <v>0</v>
      </c>
      <c r="J180">
        <f ca="1"/>
        <v>90</v>
      </c>
      <c r="K180">
        <f ca="1"/>
        <v>0</v>
      </c>
      <c r="L180">
        <f ca="1"/>
        <v>689064.92991105304</v>
      </c>
      <c r="M180">
        <f ca="1"/>
        <v>7566962.0801430298</v>
      </c>
      <c r="N180" t="str">
        <f ca="1"/>
        <v>R-5</v>
      </c>
      <c r="O180" t="str">
        <f ca="1"/>
        <v>R-5</v>
      </c>
      <c r="P180">
        <f ca="1"/>
        <v>0</v>
      </c>
      <c r="Q180">
        <f ca="1"/>
        <v>-1.2311265436362255</v>
      </c>
      <c r="R180" s="2">
        <f ca="1"/>
        <v>2.2119999999999997</v>
      </c>
      <c r="S180">
        <f ca="1"/>
        <v>0.64000000000000012</v>
      </c>
      <c r="T180">
        <f ca="1"/>
        <v>689064.92991105304</v>
      </c>
      <c r="U180">
        <f ca="1"/>
        <v>7566962.0801430298</v>
      </c>
    </row>
    <row r="181" spans="1:21" x14ac:dyDescent="0.25">
      <c r="A181">
        <f ca="1"/>
        <v>180</v>
      </c>
      <c r="B181" t="str">
        <f ca="1"/>
        <v>CN</v>
      </c>
      <c r="C181" t="str">
        <f ca="1"/>
        <v>Z</v>
      </c>
      <c r="D181" t="str">
        <f ca="1"/>
        <v>R-5_U</v>
      </c>
      <c r="E181">
        <f ca="1"/>
        <v>0</v>
      </c>
      <c r="F181">
        <f ca="1"/>
        <v>0</v>
      </c>
      <c r="G181">
        <f ca="1"/>
        <v>0</v>
      </c>
      <c r="H181">
        <f ca="1"/>
        <v>0</v>
      </c>
      <c r="I181">
        <f ca="1"/>
        <v>0</v>
      </c>
      <c r="J181">
        <f ca="1"/>
        <v>90</v>
      </c>
      <c r="K181">
        <f ca="1"/>
        <v>1</v>
      </c>
      <c r="L181">
        <f ca="1"/>
        <v>689066.18595193909</v>
      </c>
      <c r="M181">
        <f ca="1"/>
        <v>7566961.8452019887</v>
      </c>
      <c r="N181" t="str">
        <f ca="1"/>
        <v>R-5</v>
      </c>
      <c r="O181" t="str">
        <f ca="1"/>
        <v>R-5</v>
      </c>
      <c r="P181">
        <f ca="1"/>
        <v>0</v>
      </c>
      <c r="Q181">
        <f ca="1"/>
        <v>-1.2311265436362255</v>
      </c>
      <c r="R181" s="2">
        <f ca="1"/>
        <v>2.2119999999999997</v>
      </c>
      <c r="S181">
        <f ca="1"/>
        <v>0.64000000000000012</v>
      </c>
      <c r="T181">
        <f ca="1"/>
        <v>689064.92991105304</v>
      </c>
      <c r="U181">
        <f ca="1"/>
        <v>7566962.0801430298</v>
      </c>
    </row>
    <row r="182" spans="1:21" x14ac:dyDescent="0.25">
      <c r="A182">
        <f ca="1"/>
        <v>181</v>
      </c>
      <c r="B182" t="str">
        <f ca="1"/>
        <v>SX</v>
      </c>
      <c r="C182" t="str">
        <f ca="1"/>
        <v>Z</v>
      </c>
      <c r="D182" t="str">
        <f ca="1"/>
        <v>R-5_D</v>
      </c>
      <c r="E182">
        <f ca="1"/>
        <v>0</v>
      </c>
      <c r="F182">
        <f ca="1"/>
        <v>0</v>
      </c>
      <c r="G182">
        <f ca="1"/>
        <v>0</v>
      </c>
      <c r="H182">
        <f ca="1"/>
        <v>0</v>
      </c>
      <c r="I182">
        <f ca="1"/>
        <v>0</v>
      </c>
      <c r="J182">
        <f ca="1"/>
        <v>91</v>
      </c>
      <c r="K182">
        <f ca="1"/>
        <v>0</v>
      </c>
      <c r="L182">
        <f ca="1"/>
        <v>689052.10662615753</v>
      </c>
      <c r="M182">
        <f ca="1"/>
        <v>7567001.6887361733</v>
      </c>
      <c r="N182" t="str">
        <f ca="1"/>
        <v>R-5</v>
      </c>
      <c r="O182" t="str">
        <f ca="1"/>
        <v>R-5</v>
      </c>
      <c r="P182">
        <f ca="1"/>
        <v>1</v>
      </c>
      <c r="Q182">
        <f ca="1"/>
        <v>1.9104661099535667</v>
      </c>
      <c r="R182" s="2">
        <f ca="1"/>
        <v>2.2119999999999997</v>
      </c>
      <c r="S182">
        <f ca="1"/>
        <v>0.64000000000000012</v>
      </c>
      <c r="T182">
        <f ca="1"/>
        <v>689051.27705024497</v>
      </c>
      <c r="U182">
        <f ca="1"/>
        <v>7567000.7168103503</v>
      </c>
    </row>
    <row r="183" spans="1:21" x14ac:dyDescent="0.25">
      <c r="A183">
        <f ca="1"/>
        <v>182</v>
      </c>
      <c r="B183" t="str">
        <f ca="1"/>
        <v>SX</v>
      </c>
      <c r="C183" t="str">
        <f ca="1"/>
        <v>Z</v>
      </c>
      <c r="D183" t="str">
        <f ca="1"/>
        <v>R-5_D</v>
      </c>
      <c r="E183">
        <f ca="1"/>
        <v>0</v>
      </c>
      <c r="F183">
        <f ca="1"/>
        <v>0</v>
      </c>
      <c r="G183">
        <f ca="1"/>
        <v>0</v>
      </c>
      <c r="H183">
        <f ca="1"/>
        <v>0</v>
      </c>
      <c r="I183">
        <f ca="1"/>
        <v>0</v>
      </c>
      <c r="J183">
        <f ca="1"/>
        <v>91</v>
      </c>
      <c r="K183">
        <f ca="1"/>
        <v>1</v>
      </c>
      <c r="L183">
        <f ca="1"/>
        <v>689050.02100935893</v>
      </c>
      <c r="M183">
        <f ca="1"/>
        <v>7567000.9517513914</v>
      </c>
      <c r="N183" t="str">
        <f ca="1"/>
        <v>R-5</v>
      </c>
      <c r="O183" t="str">
        <f ca="1"/>
        <v>R-5</v>
      </c>
      <c r="P183">
        <f ca="1"/>
        <v>1</v>
      </c>
      <c r="Q183">
        <f ca="1"/>
        <v>1.9104661099535667</v>
      </c>
      <c r="R183" s="2">
        <f ca="1"/>
        <v>2.2119999999999997</v>
      </c>
      <c r="S183">
        <f ca="1"/>
        <v>0.64000000000000012</v>
      </c>
      <c r="T183">
        <f ca="1"/>
        <v>689051.27705024497</v>
      </c>
      <c r="U183">
        <f ca="1"/>
        <v>7567000.7168103503</v>
      </c>
    </row>
    <row r="184" spans="1:21" x14ac:dyDescent="0.25">
      <c r="A184">
        <f ca="1"/>
        <v>183</v>
      </c>
      <c r="B184" t="str">
        <f ca="1"/>
        <v>CN</v>
      </c>
      <c r="C184" t="str">
        <f ca="1"/>
        <v>Z</v>
      </c>
      <c r="D184" t="str">
        <f ca="1"/>
        <v>R-5_D</v>
      </c>
      <c r="E184">
        <f ca="1"/>
        <v>0</v>
      </c>
      <c r="F184">
        <f ca="1"/>
        <v>0</v>
      </c>
      <c r="G184">
        <f ca="1"/>
        <v>0</v>
      </c>
      <c r="H184">
        <f ca="1"/>
        <v>0</v>
      </c>
      <c r="I184">
        <f ca="1"/>
        <v>0</v>
      </c>
      <c r="J184">
        <f ca="1"/>
        <v>92</v>
      </c>
      <c r="K184">
        <f ca="1"/>
        <v>0</v>
      </c>
      <c r="L184">
        <f ca="1"/>
        <v>689051.27705024497</v>
      </c>
      <c r="M184">
        <f ca="1"/>
        <v>7567000.7168103503</v>
      </c>
      <c r="N184" t="str">
        <f ca="1"/>
        <v>R-5</v>
      </c>
      <c r="O184" t="str">
        <f ca="1"/>
        <v>R-5</v>
      </c>
      <c r="P184">
        <f ca="1"/>
        <v>1</v>
      </c>
      <c r="Q184">
        <f ca="1"/>
        <v>1.9104661099535667</v>
      </c>
      <c r="R184" s="2">
        <f ca="1"/>
        <v>2.2119999999999997</v>
      </c>
      <c r="S184">
        <f ca="1"/>
        <v>0.64000000000000012</v>
      </c>
      <c r="T184">
        <f ca="1"/>
        <v>689051.27705024497</v>
      </c>
      <c r="U184">
        <f ca="1"/>
        <v>7567000.7168103503</v>
      </c>
    </row>
    <row r="185" spans="1:21" x14ac:dyDescent="0.25">
      <c r="A185">
        <f ca="1"/>
        <v>184</v>
      </c>
      <c r="B185" t="str">
        <f ca="1"/>
        <v>CN</v>
      </c>
      <c r="C185" t="str">
        <f ca="1"/>
        <v>Z</v>
      </c>
      <c r="D185" t="str">
        <f ca="1"/>
        <v>R-5_D</v>
      </c>
      <c r="E185">
        <f ca="1"/>
        <v>0</v>
      </c>
      <c r="F185">
        <f ca="1"/>
        <v>0</v>
      </c>
      <c r="G185">
        <f ca="1"/>
        <v>0</v>
      </c>
      <c r="H185">
        <f ca="1"/>
        <v>0</v>
      </c>
      <c r="I185">
        <f ca="1"/>
        <v>0</v>
      </c>
      <c r="J185">
        <f ca="1"/>
        <v>92</v>
      </c>
      <c r="K185">
        <f ca="1"/>
        <v>1</v>
      </c>
      <c r="L185">
        <f ca="1"/>
        <v>689050.02100935893</v>
      </c>
      <c r="M185">
        <f ca="1"/>
        <v>7567000.9517513914</v>
      </c>
      <c r="N185" t="str">
        <f ca="1"/>
        <v>R-5</v>
      </c>
      <c r="O185" t="str">
        <f ca="1"/>
        <v>R-5</v>
      </c>
      <c r="P185">
        <f ca="1"/>
        <v>1</v>
      </c>
      <c r="Q185">
        <f ca="1"/>
        <v>1.9104661099535667</v>
      </c>
      <c r="R185" s="2">
        <f ca="1"/>
        <v>2.2119999999999997</v>
      </c>
      <c r="S185">
        <f ca="1"/>
        <v>0.64000000000000012</v>
      </c>
      <c r="T185">
        <f ca="1"/>
        <v>689051.27705024497</v>
      </c>
      <c r="U185">
        <f ca="1"/>
        <v>7567000.7168103503</v>
      </c>
    </row>
    <row r="186" spans="1:21" x14ac:dyDescent="0.25">
      <c r="A186">
        <f ca="1"/>
        <v>185</v>
      </c>
      <c r="B186" t="str">
        <f ca="1"/>
        <v>SX</v>
      </c>
      <c r="C186" t="str">
        <f ca="1"/>
        <v>Z</v>
      </c>
      <c r="D186" t="str">
        <f ca="1"/>
        <v>R-6_U</v>
      </c>
      <c r="E186">
        <f ca="1"/>
        <v>0</v>
      </c>
      <c r="F186">
        <f ca="1"/>
        <v>0</v>
      </c>
      <c r="G186">
        <f ca="1"/>
        <v>0</v>
      </c>
      <c r="H186">
        <f ca="1"/>
        <v>0</v>
      </c>
      <c r="I186">
        <f ca="1"/>
        <v>0</v>
      </c>
      <c r="J186">
        <f ca="1"/>
        <v>93</v>
      </c>
      <c r="K186">
        <f ca="1"/>
        <v>0</v>
      </c>
      <c r="L186">
        <f ca="1"/>
        <v>689864.95652302273</v>
      </c>
      <c r="M186">
        <f ca="1"/>
        <v>7567407.0247388957</v>
      </c>
      <c r="N186" t="str">
        <f ca="1"/>
        <v>R-6</v>
      </c>
      <c r="O186" t="str">
        <f ca="1"/>
        <v>R-6</v>
      </c>
      <c r="P186">
        <f ca="1"/>
        <v>0</v>
      </c>
      <c r="Q186">
        <f ca="1"/>
        <v>-0.71665051284015391</v>
      </c>
      <c r="R186" s="2">
        <f ca="1"/>
        <v>21.867999999999999</v>
      </c>
      <c r="S186">
        <f ca="1"/>
        <v>0.64000000000000012</v>
      </c>
      <c r="T186">
        <f ca="1"/>
        <v>689871.65609456401</v>
      </c>
      <c r="U186">
        <f ca="1"/>
        <v>7567415.6894776197</v>
      </c>
    </row>
    <row r="187" spans="1:21" x14ac:dyDescent="0.25">
      <c r="A187">
        <f ca="1"/>
        <v>186</v>
      </c>
      <c r="B187" t="str">
        <f ca="1"/>
        <v>SX</v>
      </c>
      <c r="C187" t="str">
        <f ca="1"/>
        <v>Z</v>
      </c>
      <c r="D187" t="str">
        <f ca="1"/>
        <v>R-6_U</v>
      </c>
      <c r="E187">
        <f ca="1"/>
        <v>0</v>
      </c>
      <c r="F187">
        <f ca="1"/>
        <v>0</v>
      </c>
      <c r="G187">
        <f ca="1"/>
        <v>0</v>
      </c>
      <c r="H187">
        <f ca="1"/>
        <v>0</v>
      </c>
      <c r="I187">
        <f ca="1"/>
        <v>0</v>
      </c>
      <c r="J187">
        <f ca="1"/>
        <v>93</v>
      </c>
      <c r="K187">
        <f ca="1"/>
        <v>1</v>
      </c>
      <c r="L187">
        <f ca="1"/>
        <v>689879.32079904387</v>
      </c>
      <c r="M187">
        <f ca="1"/>
        <v>7567423.5134319421</v>
      </c>
      <c r="N187" t="str">
        <f ca="1"/>
        <v>R-6</v>
      </c>
      <c r="O187" t="str">
        <f ca="1"/>
        <v>R-6</v>
      </c>
      <c r="P187">
        <f ca="1"/>
        <v>0</v>
      </c>
      <c r="Q187">
        <f ca="1"/>
        <v>-0.71665051284015391</v>
      </c>
      <c r="R187" s="2">
        <f ca="1"/>
        <v>21.867999999999999</v>
      </c>
      <c r="S187">
        <f ca="1"/>
        <v>0.64000000000000012</v>
      </c>
      <c r="T187">
        <f ca="1"/>
        <v>689871.65609456401</v>
      </c>
      <c r="U187">
        <f ca="1"/>
        <v>7567415.6894776197</v>
      </c>
    </row>
    <row r="188" spans="1:21" x14ac:dyDescent="0.25">
      <c r="A188">
        <f ca="1"/>
        <v>187</v>
      </c>
      <c r="B188" t="str">
        <f ca="1"/>
        <v>CN</v>
      </c>
      <c r="C188" t="str">
        <f ca="1"/>
        <v>Z</v>
      </c>
      <c r="D188" t="str">
        <f ca="1"/>
        <v>R-6_U</v>
      </c>
      <c r="E188">
        <f ca="1"/>
        <v>0</v>
      </c>
      <c r="F188">
        <f ca="1"/>
        <v>0</v>
      </c>
      <c r="G188">
        <f ca="1"/>
        <v>0</v>
      </c>
      <c r="H188">
        <f ca="1"/>
        <v>0</v>
      </c>
      <c r="I188">
        <f ca="1"/>
        <v>0</v>
      </c>
      <c r="J188">
        <f ca="1"/>
        <v>94</v>
      </c>
      <c r="K188">
        <f ca="1"/>
        <v>0</v>
      </c>
      <c r="L188">
        <f ca="1"/>
        <v>689871.65609456401</v>
      </c>
      <c r="M188">
        <f ca="1"/>
        <v>7567415.6894776197</v>
      </c>
      <c r="N188" t="str">
        <f ca="1"/>
        <v>R-6</v>
      </c>
      <c r="O188" t="str">
        <f ca="1"/>
        <v>R-6</v>
      </c>
      <c r="P188">
        <f ca="1"/>
        <v>0</v>
      </c>
      <c r="Q188">
        <f ca="1"/>
        <v>-0.71665051284015391</v>
      </c>
      <c r="R188" s="2">
        <f ca="1"/>
        <v>21.867999999999999</v>
      </c>
      <c r="S188">
        <f ca="1"/>
        <v>0.64000000000000012</v>
      </c>
      <c r="T188">
        <f ca="1"/>
        <v>689871.65609456401</v>
      </c>
      <c r="U188">
        <f ca="1"/>
        <v>7567415.6894776197</v>
      </c>
    </row>
    <row r="189" spans="1:21" x14ac:dyDescent="0.25">
      <c r="A189">
        <f ca="1"/>
        <v>188</v>
      </c>
      <c r="B189" t="str">
        <f ca="1"/>
        <v>CN</v>
      </c>
      <c r="C189" t="str">
        <f ca="1"/>
        <v>Z</v>
      </c>
      <c r="D189" t="str">
        <f ca="1"/>
        <v>R-6_U</v>
      </c>
      <c r="E189">
        <f ca="1"/>
        <v>0</v>
      </c>
      <c r="F189">
        <f ca="1"/>
        <v>0</v>
      </c>
      <c r="G189">
        <f ca="1"/>
        <v>0</v>
      </c>
      <c r="H189">
        <f ca="1"/>
        <v>0</v>
      </c>
      <c r="I189">
        <f ca="1"/>
        <v>0</v>
      </c>
      <c r="J189">
        <f ca="1"/>
        <v>94</v>
      </c>
      <c r="K189">
        <f ca="1"/>
        <v>1</v>
      </c>
      <c r="L189">
        <f ca="1"/>
        <v>689879.32079904387</v>
      </c>
      <c r="M189">
        <f ca="1"/>
        <v>7567423.5134319421</v>
      </c>
      <c r="N189" t="str">
        <f ca="1"/>
        <v>R-6</v>
      </c>
      <c r="O189" t="str">
        <f ca="1"/>
        <v>R-6</v>
      </c>
      <c r="P189">
        <f ca="1"/>
        <v>0</v>
      </c>
      <c r="Q189">
        <f ca="1"/>
        <v>-0.71665051284015391</v>
      </c>
      <c r="R189" s="2">
        <f ca="1"/>
        <v>21.867999999999999</v>
      </c>
      <c r="S189">
        <f ca="1"/>
        <v>0.64000000000000012</v>
      </c>
      <c r="T189">
        <f ca="1"/>
        <v>689871.65609456401</v>
      </c>
      <c r="U189">
        <f ca="1"/>
        <v>7567415.6894776197</v>
      </c>
    </row>
    <row r="190" spans="1:21" x14ac:dyDescent="0.25">
      <c r="A190">
        <f ca="1"/>
        <v>189</v>
      </c>
      <c r="B190" t="str">
        <f ca="1"/>
        <v>SX</v>
      </c>
      <c r="C190" t="str">
        <f ca="1"/>
        <v>Z</v>
      </c>
      <c r="D190" t="str">
        <f ca="1"/>
        <v>R-6_D</v>
      </c>
      <c r="E190">
        <f ca="1"/>
        <v>0</v>
      </c>
      <c r="F190">
        <f ca="1"/>
        <v>0</v>
      </c>
      <c r="G190">
        <f ca="1"/>
        <v>0</v>
      </c>
      <c r="H190">
        <f ca="1"/>
        <v>0</v>
      </c>
      <c r="I190">
        <f ca="1"/>
        <v>0</v>
      </c>
      <c r="J190">
        <f ca="1"/>
        <v>95</v>
      </c>
      <c r="K190">
        <f ca="1"/>
        <v>0</v>
      </c>
      <c r="L190">
        <f ca="1"/>
        <v>689847.55367231031</v>
      </c>
      <c r="M190">
        <f ca="1"/>
        <v>7567451.1876554536</v>
      </c>
      <c r="N190" t="str">
        <f ca="1"/>
        <v>R-6</v>
      </c>
      <c r="O190" t="str">
        <f ca="1"/>
        <v>R-6</v>
      </c>
      <c r="P190">
        <f ca="1"/>
        <v>1</v>
      </c>
      <c r="Q190">
        <f ca="1"/>
        <v>2.4249421407496383</v>
      </c>
      <c r="R190" s="2">
        <f ca="1"/>
        <v>21.867999999999999</v>
      </c>
      <c r="S190">
        <f ca="1"/>
        <v>0.64000000000000012</v>
      </c>
      <c r="T190">
        <f ca="1"/>
        <v>689840.85410076904</v>
      </c>
      <c r="U190">
        <f ca="1"/>
        <v>7567442.5229167296</v>
      </c>
    </row>
    <row r="191" spans="1:21" x14ac:dyDescent="0.25">
      <c r="A191">
        <f ca="1"/>
        <v>190</v>
      </c>
      <c r="B191" t="str">
        <f ca="1"/>
        <v>SX</v>
      </c>
      <c r="C191" t="str">
        <f ca="1"/>
        <v>Z</v>
      </c>
      <c r="D191" t="str">
        <f ca="1"/>
        <v>R-6_D</v>
      </c>
      <c r="E191">
        <f ca="1"/>
        <v>0</v>
      </c>
      <c r="F191">
        <f ca="1"/>
        <v>0</v>
      </c>
      <c r="G191">
        <f ca="1"/>
        <v>0</v>
      </c>
      <c r="H191">
        <f ca="1"/>
        <v>0</v>
      </c>
      <c r="I191">
        <f ca="1"/>
        <v>0</v>
      </c>
      <c r="J191">
        <f ca="1"/>
        <v>95</v>
      </c>
      <c r="K191">
        <f ca="1"/>
        <v>1</v>
      </c>
      <c r="L191">
        <f ca="1"/>
        <v>689833.18939628918</v>
      </c>
      <c r="M191">
        <f ca="1"/>
        <v>7567434.6989624072</v>
      </c>
      <c r="N191" t="str">
        <f ca="1"/>
        <v>R-6</v>
      </c>
      <c r="O191" t="str">
        <f ca="1"/>
        <v>R-6</v>
      </c>
      <c r="P191">
        <f ca="1"/>
        <v>1</v>
      </c>
      <c r="Q191">
        <f ca="1"/>
        <v>2.4249421407496383</v>
      </c>
      <c r="R191" s="2">
        <f ca="1"/>
        <v>21.867999999999999</v>
      </c>
      <c r="S191">
        <f ca="1"/>
        <v>0.64000000000000012</v>
      </c>
      <c r="T191">
        <f ca="1"/>
        <v>689840.85410076904</v>
      </c>
      <c r="U191">
        <f ca="1"/>
        <v>7567442.5229167296</v>
      </c>
    </row>
    <row r="192" spans="1:21" x14ac:dyDescent="0.25">
      <c r="A192">
        <f ca="1"/>
        <v>191</v>
      </c>
      <c r="B192" t="str">
        <f ca="1"/>
        <v>CN</v>
      </c>
      <c r="C192" t="str">
        <f ca="1"/>
        <v>Z</v>
      </c>
      <c r="D192" t="str">
        <f ca="1"/>
        <v>R-6_D</v>
      </c>
      <c r="E192">
        <f ca="1"/>
        <v>0</v>
      </c>
      <c r="F192">
        <f ca="1"/>
        <v>0</v>
      </c>
      <c r="G192">
        <f ca="1"/>
        <v>0</v>
      </c>
      <c r="H192">
        <f ca="1"/>
        <v>0</v>
      </c>
      <c r="I192">
        <f ca="1"/>
        <v>0</v>
      </c>
      <c r="J192">
        <f ca="1"/>
        <v>96</v>
      </c>
      <c r="K192">
        <f ca="1"/>
        <v>0</v>
      </c>
      <c r="L192">
        <f ca="1"/>
        <v>689840.85410076904</v>
      </c>
      <c r="M192">
        <f ca="1"/>
        <v>7567442.5229167296</v>
      </c>
      <c r="N192" t="str">
        <f ca="1"/>
        <v>R-6</v>
      </c>
      <c r="O192" t="str">
        <f ca="1"/>
        <v>R-6</v>
      </c>
      <c r="P192">
        <f ca="1"/>
        <v>1</v>
      </c>
      <c r="Q192">
        <f ca="1"/>
        <v>2.4249421407496383</v>
      </c>
      <c r="R192" s="2">
        <f ca="1"/>
        <v>21.867999999999999</v>
      </c>
      <c r="S192">
        <f ca="1"/>
        <v>0.64000000000000012</v>
      </c>
      <c r="T192">
        <f ca="1"/>
        <v>689840.85410076904</v>
      </c>
      <c r="U192">
        <f ca="1"/>
        <v>7567442.5229167296</v>
      </c>
    </row>
    <row r="193" spans="1:21" x14ac:dyDescent="0.25">
      <c r="A193">
        <f ca="1"/>
        <v>192</v>
      </c>
      <c r="B193" t="str">
        <f ca="1"/>
        <v>CN</v>
      </c>
      <c r="C193" t="str">
        <f ca="1"/>
        <v>Z</v>
      </c>
      <c r="D193" t="str">
        <f ca="1"/>
        <v>R-6_D</v>
      </c>
      <c r="E193">
        <f ca="1"/>
        <v>0</v>
      </c>
      <c r="F193">
        <f ca="1"/>
        <v>0</v>
      </c>
      <c r="G193">
        <f ca="1"/>
        <v>0</v>
      </c>
      <c r="H193">
        <f ca="1"/>
        <v>0</v>
      </c>
      <c r="I193">
        <f ca="1"/>
        <v>0</v>
      </c>
      <c r="J193">
        <f ca="1"/>
        <v>96</v>
      </c>
      <c r="K193">
        <f ca="1"/>
        <v>1</v>
      </c>
      <c r="L193">
        <f ca="1"/>
        <v>689833.18939628918</v>
      </c>
      <c r="M193">
        <f ca="1"/>
        <v>7567434.6989624072</v>
      </c>
      <c r="N193" t="str">
        <f ca="1"/>
        <v>R-6</v>
      </c>
      <c r="O193" t="str">
        <f ca="1"/>
        <v>R-6</v>
      </c>
      <c r="P193">
        <f ca="1"/>
        <v>1</v>
      </c>
      <c r="Q193">
        <f ca="1"/>
        <v>2.4249421407496383</v>
      </c>
      <c r="R193" s="2">
        <f ca="1"/>
        <v>21.867999999999999</v>
      </c>
      <c r="S193">
        <f ca="1"/>
        <v>0.64000000000000012</v>
      </c>
      <c r="T193">
        <f ca="1"/>
        <v>689840.85410076904</v>
      </c>
      <c r="U193">
        <f ca="1"/>
        <v>7567442.5229167296</v>
      </c>
    </row>
    <row r="194" spans="1:21" x14ac:dyDescent="0.25">
      <c r="A194">
        <f ca="1"/>
        <v>193</v>
      </c>
      <c r="B194" t="str">
        <f ca="1"/>
        <v>SX</v>
      </c>
      <c r="C194" t="str">
        <f ca="1"/>
        <v>Z</v>
      </c>
      <c r="D194" t="str">
        <f ca="1"/>
        <v>R-6b_U</v>
      </c>
      <c r="E194">
        <f ca="1"/>
        <v>0</v>
      </c>
      <c r="F194">
        <f ca="1"/>
        <v>0</v>
      </c>
      <c r="G194">
        <f ca="1"/>
        <v>0</v>
      </c>
      <c r="H194">
        <f ca="1"/>
        <v>0</v>
      </c>
      <c r="I194">
        <f ca="1"/>
        <v>0</v>
      </c>
      <c r="J194">
        <f ca="1"/>
        <v>97</v>
      </c>
      <c r="K194">
        <f ca="1"/>
        <v>0</v>
      </c>
      <c r="L194">
        <f ca="1"/>
        <v>689631.46771160979</v>
      </c>
      <c r="M194">
        <f ca="1"/>
        <v>7567167.379749421</v>
      </c>
      <c r="N194" t="str">
        <f ca="1"/>
        <v>R-6b</v>
      </c>
      <c r="O194" t="str">
        <f ca="1"/>
        <v>R-6b</v>
      </c>
      <c r="P194">
        <f ca="1"/>
        <v>0</v>
      </c>
      <c r="Q194">
        <f ca="1"/>
        <v>-1.5996507950157222</v>
      </c>
      <c r="R194" s="2">
        <f ca="1"/>
        <v>2.2119999999999997</v>
      </c>
      <c r="S194">
        <f ca="1"/>
        <v>0.64000000000000012</v>
      </c>
      <c r="T194">
        <f ca="1"/>
        <v>689632.59171552199</v>
      </c>
      <c r="U194">
        <f ca="1"/>
        <v>7567167.9875744004</v>
      </c>
    </row>
    <row r="195" spans="1:21" x14ac:dyDescent="0.25">
      <c r="A195">
        <f ca="1"/>
        <v>194</v>
      </c>
      <c r="B195" t="str">
        <f ca="1"/>
        <v>SX</v>
      </c>
      <c r="C195" t="str">
        <f ca="1"/>
        <v>Z</v>
      </c>
      <c r="D195" t="str">
        <f ca="1"/>
        <v>R-6b_U</v>
      </c>
      <c r="E195">
        <f ca="1"/>
        <v>0</v>
      </c>
      <c r="F195">
        <f ca="1"/>
        <v>0</v>
      </c>
      <c r="G195">
        <f ca="1"/>
        <v>0</v>
      </c>
      <c r="H195">
        <f ca="1"/>
        <v>0</v>
      </c>
      <c r="I195">
        <f ca="1"/>
        <v>0</v>
      </c>
      <c r="J195">
        <f ca="1"/>
        <v>97</v>
      </c>
      <c r="K195">
        <f ca="1"/>
        <v>1</v>
      </c>
      <c r="L195">
        <f ca="1"/>
        <v>689633.67879083974</v>
      </c>
      <c r="M195">
        <f ca="1"/>
        <v>7567167.3159321938</v>
      </c>
      <c r="N195" t="str">
        <f ca="1"/>
        <v>R-6b</v>
      </c>
      <c r="O195" t="str">
        <f ca="1"/>
        <v>R-6b</v>
      </c>
      <c r="P195">
        <f ca="1"/>
        <v>0</v>
      </c>
      <c r="Q195">
        <f ca="1"/>
        <v>-1.5996507950157222</v>
      </c>
      <c r="R195" s="2">
        <f ca="1"/>
        <v>2.2119999999999997</v>
      </c>
      <c r="S195">
        <f ca="1"/>
        <v>0.64000000000000012</v>
      </c>
      <c r="T195">
        <f ca="1"/>
        <v>689632.59171552199</v>
      </c>
      <c r="U195">
        <f ca="1"/>
        <v>7567167.9875744004</v>
      </c>
    </row>
    <row r="196" spans="1:21" x14ac:dyDescent="0.25">
      <c r="A196">
        <f ca="1"/>
        <v>195</v>
      </c>
      <c r="B196" t="str">
        <f ca="1"/>
        <v>CN</v>
      </c>
      <c r="C196" t="str">
        <f ca="1"/>
        <v>Z</v>
      </c>
      <c r="D196" t="str">
        <f ca="1"/>
        <v>R-6b_U</v>
      </c>
      <c r="E196">
        <f ca="1"/>
        <v>0</v>
      </c>
      <c r="F196">
        <f ca="1"/>
        <v>0</v>
      </c>
      <c r="G196">
        <f ca="1"/>
        <v>0</v>
      </c>
      <c r="H196">
        <f ca="1"/>
        <v>0</v>
      </c>
      <c r="I196">
        <f ca="1"/>
        <v>0</v>
      </c>
      <c r="J196">
        <f ca="1"/>
        <v>98</v>
      </c>
      <c r="K196">
        <f ca="1"/>
        <v>0</v>
      </c>
      <c r="L196">
        <f ca="1"/>
        <v>689632.59171552199</v>
      </c>
      <c r="M196">
        <f ca="1"/>
        <v>7567167.9875744004</v>
      </c>
      <c r="N196" t="str">
        <f ca="1"/>
        <v>R-6b</v>
      </c>
      <c r="O196" t="str">
        <f ca="1"/>
        <v>R-6b</v>
      </c>
      <c r="P196">
        <f ca="1"/>
        <v>0</v>
      </c>
      <c r="Q196">
        <f ca="1"/>
        <v>-1.5996507950157222</v>
      </c>
      <c r="R196" s="2">
        <f ca="1"/>
        <v>2.2119999999999997</v>
      </c>
      <c r="S196">
        <f ca="1"/>
        <v>0.64000000000000012</v>
      </c>
      <c r="T196">
        <f ca="1"/>
        <v>689632.59171552199</v>
      </c>
      <c r="U196">
        <f ca="1"/>
        <v>7567167.9875744004</v>
      </c>
    </row>
    <row r="197" spans="1:21" x14ac:dyDescent="0.25">
      <c r="A197">
        <f ca="1"/>
        <v>196</v>
      </c>
      <c r="B197" t="str">
        <f ca="1"/>
        <v>CN</v>
      </c>
      <c r="C197" t="str">
        <f ca="1"/>
        <v>Z</v>
      </c>
      <c r="D197" t="str">
        <f ca="1"/>
        <v>R-6b_U</v>
      </c>
      <c r="E197">
        <f ca="1"/>
        <v>0</v>
      </c>
      <c r="F197">
        <f ca="1"/>
        <v>0</v>
      </c>
      <c r="G197">
        <f ca="1"/>
        <v>0</v>
      </c>
      <c r="H197">
        <f ca="1"/>
        <v>0</v>
      </c>
      <c r="I197">
        <f ca="1"/>
        <v>0</v>
      </c>
      <c r="J197">
        <f ca="1"/>
        <v>98</v>
      </c>
      <c r="K197">
        <f ca="1"/>
        <v>1</v>
      </c>
      <c r="L197">
        <f ca="1"/>
        <v>689633.67879083974</v>
      </c>
      <c r="M197">
        <f ca="1"/>
        <v>7567167.3159321938</v>
      </c>
      <c r="N197" t="str">
        <f ca="1"/>
        <v>R-6b</v>
      </c>
      <c r="O197" t="str">
        <f ca="1"/>
        <v>R-6b</v>
      </c>
      <c r="P197">
        <f ca="1"/>
        <v>0</v>
      </c>
      <c r="Q197">
        <f ca="1"/>
        <v>-1.5996507950157222</v>
      </c>
      <c r="R197" s="2">
        <f ca="1"/>
        <v>2.2119999999999997</v>
      </c>
      <c r="S197">
        <f ca="1"/>
        <v>0.64000000000000012</v>
      </c>
      <c r="T197">
        <f ca="1"/>
        <v>689632.59171552199</v>
      </c>
      <c r="U197">
        <f ca="1"/>
        <v>7567167.9875744004</v>
      </c>
    </row>
    <row r="198" spans="1:21" x14ac:dyDescent="0.25">
      <c r="A198">
        <f ca="1"/>
        <v>197</v>
      </c>
      <c r="B198" t="str">
        <f ca="1"/>
        <v>SX</v>
      </c>
      <c r="C198" t="str">
        <f ca="1"/>
        <v>Z</v>
      </c>
      <c r="D198" t="str">
        <f ca="1"/>
        <v>R-6b_D</v>
      </c>
      <c r="E198">
        <f ca="1"/>
        <v>0</v>
      </c>
      <c r="F198">
        <f ca="1"/>
        <v>0</v>
      </c>
      <c r="G198">
        <f ca="1"/>
        <v>0</v>
      </c>
      <c r="H198">
        <f ca="1"/>
        <v>0</v>
      </c>
      <c r="I198">
        <f ca="1"/>
        <v>0</v>
      </c>
      <c r="J198">
        <f ca="1"/>
        <v>99</v>
      </c>
      <c r="K198">
        <f ca="1"/>
        <v>0</v>
      </c>
      <c r="L198">
        <f ca="1"/>
        <v>689635.29462170426</v>
      </c>
      <c r="M198">
        <f ca="1"/>
        <v>7567223.2997192098</v>
      </c>
      <c r="N198" t="str">
        <f ca="1"/>
        <v>R-6b</v>
      </c>
      <c r="O198" t="str">
        <f ca="1"/>
        <v>R-6b</v>
      </c>
      <c r="P198">
        <f ca="1"/>
        <v>1</v>
      </c>
      <c r="Q198">
        <f ca="1"/>
        <v>1.541941858574071</v>
      </c>
      <c r="R198" s="2">
        <f ca="1"/>
        <v>2.2119999999999997</v>
      </c>
      <c r="S198">
        <f ca="1"/>
        <v>0.64000000000000012</v>
      </c>
      <c r="T198">
        <f ca="1"/>
        <v>689634.17061779206</v>
      </c>
      <c r="U198">
        <f ca="1"/>
        <v>7567222.6918942304</v>
      </c>
    </row>
    <row r="199" spans="1:21" x14ac:dyDescent="0.25">
      <c r="A199">
        <f ca="1"/>
        <v>198</v>
      </c>
      <c r="B199" t="str">
        <f ca="1"/>
        <v>SX</v>
      </c>
      <c r="C199" t="str">
        <f ca="1"/>
        <v>Z</v>
      </c>
      <c r="D199" t="str">
        <f ca="1"/>
        <v>R-6b_D</v>
      </c>
      <c r="E199">
        <f ca="1"/>
        <v>0</v>
      </c>
      <c r="F199">
        <f ca="1"/>
        <v>0</v>
      </c>
      <c r="G199">
        <f ca="1"/>
        <v>0</v>
      </c>
      <c r="H199">
        <f ca="1"/>
        <v>0</v>
      </c>
      <c r="I199">
        <f ca="1"/>
        <v>0</v>
      </c>
      <c r="J199">
        <f ca="1"/>
        <v>99</v>
      </c>
      <c r="K199">
        <f ca="1"/>
        <v>1</v>
      </c>
      <c r="L199">
        <f ca="1"/>
        <v>689633.08354247431</v>
      </c>
      <c r="M199">
        <f ca="1"/>
        <v>7567223.363536437</v>
      </c>
      <c r="N199" t="str">
        <f ca="1"/>
        <v>R-6b</v>
      </c>
      <c r="O199" t="str">
        <f ca="1"/>
        <v>R-6b</v>
      </c>
      <c r="P199">
        <f ca="1"/>
        <v>1</v>
      </c>
      <c r="Q199">
        <f ca="1"/>
        <v>1.541941858574071</v>
      </c>
      <c r="R199" s="2">
        <f ca="1"/>
        <v>2.2119999999999997</v>
      </c>
      <c r="S199">
        <f ca="1"/>
        <v>0.64000000000000012</v>
      </c>
      <c r="T199">
        <f ca="1"/>
        <v>689634.17061779206</v>
      </c>
      <c r="U199">
        <f ca="1"/>
        <v>7567222.6918942304</v>
      </c>
    </row>
    <row r="200" spans="1:21" x14ac:dyDescent="0.25">
      <c r="A200">
        <f ca="1"/>
        <v>199</v>
      </c>
      <c r="B200" t="str">
        <f ca="1"/>
        <v>CN</v>
      </c>
      <c r="C200" t="str">
        <f ca="1"/>
        <v>Z</v>
      </c>
      <c r="D200" t="str">
        <f ca="1"/>
        <v>R-6b_D</v>
      </c>
      <c r="E200">
        <f ca="1"/>
        <v>0</v>
      </c>
      <c r="F200">
        <f ca="1"/>
        <v>0</v>
      </c>
      <c r="G200">
        <f ca="1"/>
        <v>0</v>
      </c>
      <c r="H200">
        <f ca="1"/>
        <v>0</v>
      </c>
      <c r="I200">
        <f ca="1"/>
        <v>0</v>
      </c>
      <c r="J200">
        <f ca="1"/>
        <v>100</v>
      </c>
      <c r="K200">
        <f ca="1"/>
        <v>0</v>
      </c>
      <c r="L200">
        <f ca="1"/>
        <v>689634.17061779206</v>
      </c>
      <c r="M200">
        <f ca="1"/>
        <v>7567222.6918942304</v>
      </c>
      <c r="N200" t="str">
        <f ca="1"/>
        <v>R-6b</v>
      </c>
      <c r="O200" t="str">
        <f ca="1"/>
        <v>R-6b</v>
      </c>
      <c r="P200">
        <f ca="1"/>
        <v>1</v>
      </c>
      <c r="Q200">
        <f ca="1"/>
        <v>1.541941858574071</v>
      </c>
      <c r="R200" s="2">
        <f ca="1"/>
        <v>2.2119999999999997</v>
      </c>
      <c r="S200">
        <f ca="1"/>
        <v>0.64000000000000012</v>
      </c>
      <c r="T200">
        <f ca="1"/>
        <v>689634.17061779206</v>
      </c>
      <c r="U200">
        <f ca="1"/>
        <v>7567222.6918942304</v>
      </c>
    </row>
    <row r="201" spans="1:21" x14ac:dyDescent="0.25">
      <c r="A201">
        <f ca="1"/>
        <v>200</v>
      </c>
      <c r="B201" t="str">
        <f ca="1"/>
        <v>CN</v>
      </c>
      <c r="C201" t="str">
        <f ca="1"/>
        <v>Z</v>
      </c>
      <c r="D201" t="str">
        <f ca="1"/>
        <v>R-6b_D</v>
      </c>
      <c r="E201">
        <f ca="1"/>
        <v>0</v>
      </c>
      <c r="F201">
        <f ca="1"/>
        <v>0</v>
      </c>
      <c r="G201">
        <f ca="1"/>
        <v>0</v>
      </c>
      <c r="H201">
        <f ca="1"/>
        <v>0</v>
      </c>
      <c r="I201">
        <f ca="1"/>
        <v>0</v>
      </c>
      <c r="J201">
        <f ca="1"/>
        <v>100</v>
      </c>
      <c r="K201">
        <f ca="1"/>
        <v>1</v>
      </c>
      <c r="L201">
        <f ca="1"/>
        <v>689633.08354247431</v>
      </c>
      <c r="M201">
        <f ca="1"/>
        <v>7567223.363536437</v>
      </c>
      <c r="N201" t="str">
        <f ca="1"/>
        <v>R-6b</v>
      </c>
      <c r="O201" t="str">
        <f ca="1"/>
        <v>R-6b</v>
      </c>
      <c r="P201">
        <f ca="1"/>
        <v>1</v>
      </c>
      <c r="Q201">
        <f ca="1"/>
        <v>1.541941858574071</v>
      </c>
      <c r="R201" s="2">
        <f ca="1"/>
        <v>2.2119999999999997</v>
      </c>
      <c r="S201">
        <f ca="1"/>
        <v>0.64000000000000012</v>
      </c>
      <c r="T201">
        <f ca="1"/>
        <v>689634.17061779206</v>
      </c>
      <c r="U201">
        <f ca="1"/>
        <v>7567222.6918942304</v>
      </c>
    </row>
    <row r="202" spans="1:21" x14ac:dyDescent="0.25">
      <c r="A202">
        <f ca="1"/>
        <v>201</v>
      </c>
      <c r="B202" t="str">
        <f ca="1"/>
        <v>SX</v>
      </c>
      <c r="C202" t="str">
        <f ca="1"/>
        <v>Z</v>
      </c>
      <c r="D202" t="str">
        <f ca="1"/>
        <v>R-7_U</v>
      </c>
      <c r="E202">
        <f ca="1"/>
        <v>0</v>
      </c>
      <c r="F202">
        <f ca="1"/>
        <v>0</v>
      </c>
      <c r="G202">
        <f ca="1"/>
        <v>0</v>
      </c>
      <c r="H202">
        <f ca="1"/>
        <v>0</v>
      </c>
      <c r="I202">
        <f ca="1"/>
        <v>0</v>
      </c>
      <c r="J202">
        <f ca="1"/>
        <v>101</v>
      </c>
      <c r="K202">
        <f ca="1"/>
        <v>0</v>
      </c>
      <c r="L202">
        <f ca="1"/>
        <v>690762.75818468269</v>
      </c>
      <c r="M202">
        <f ca="1"/>
        <v>7568489.7524784422</v>
      </c>
      <c r="N202" t="str">
        <f ca="1"/>
        <v>R-7</v>
      </c>
      <c r="O202" t="str">
        <f ca="1"/>
        <v>R-7</v>
      </c>
      <c r="P202">
        <f ca="1"/>
        <v>0</v>
      </c>
      <c r="Q202">
        <f ca="1"/>
        <v>-0.85309118606238421</v>
      </c>
      <c r="R202" s="2">
        <f ca="1"/>
        <v>3.2199999999999998</v>
      </c>
      <c r="S202">
        <f ca="1"/>
        <v>0.64000000000000012</v>
      </c>
      <c r="T202">
        <f ca="1"/>
        <v>690763.55012406595</v>
      </c>
      <c r="U202">
        <f ca="1"/>
        <v>7568491.2934301002</v>
      </c>
    </row>
    <row r="203" spans="1:21" x14ac:dyDescent="0.25">
      <c r="A203">
        <f ca="1"/>
        <v>202</v>
      </c>
      <c r="B203" t="str">
        <f ca="1"/>
        <v>SX</v>
      </c>
      <c r="C203" t="str">
        <f ca="1"/>
        <v>Z</v>
      </c>
      <c r="D203" t="str">
        <f ca="1"/>
        <v>R-7_U</v>
      </c>
      <c r="E203">
        <f ca="1"/>
        <v>0</v>
      </c>
      <c r="F203">
        <f ca="1"/>
        <v>0</v>
      </c>
      <c r="G203">
        <f ca="1"/>
        <v>0</v>
      </c>
      <c r="H203">
        <f ca="1"/>
        <v>0</v>
      </c>
      <c r="I203">
        <f ca="1"/>
        <v>0</v>
      </c>
      <c r="J203">
        <f ca="1"/>
        <v>101</v>
      </c>
      <c r="K203">
        <f ca="1"/>
        <v>1</v>
      </c>
      <c r="L203">
        <f ca="1"/>
        <v>690765.18386523973</v>
      </c>
      <c r="M203">
        <f ca="1"/>
        <v>7568491.870136071</v>
      </c>
      <c r="N203" t="str">
        <f ca="1"/>
        <v>R-7</v>
      </c>
      <c r="O203" t="str">
        <f ca="1"/>
        <v>R-7</v>
      </c>
      <c r="P203">
        <f ca="1"/>
        <v>0</v>
      </c>
      <c r="Q203">
        <f ca="1"/>
        <v>-0.85309118606238421</v>
      </c>
      <c r="R203" s="2">
        <f ca="1"/>
        <v>3.2199999999999998</v>
      </c>
      <c r="S203">
        <f ca="1"/>
        <v>0.64000000000000012</v>
      </c>
      <c r="T203">
        <f ca="1"/>
        <v>690763.55012406595</v>
      </c>
      <c r="U203">
        <f ca="1"/>
        <v>7568491.2934301002</v>
      </c>
    </row>
    <row r="204" spans="1:21" x14ac:dyDescent="0.25">
      <c r="A204">
        <f ca="1"/>
        <v>203</v>
      </c>
      <c r="B204" t="str">
        <f ca="1"/>
        <v>CN</v>
      </c>
      <c r="C204" t="str">
        <f ca="1"/>
        <v>Z</v>
      </c>
      <c r="D204" t="str">
        <f ca="1"/>
        <v>R-7_U</v>
      </c>
      <c r="E204">
        <f ca="1"/>
        <v>0</v>
      </c>
      <c r="F204">
        <f ca="1"/>
        <v>0</v>
      </c>
      <c r="G204">
        <f ca="1"/>
        <v>0</v>
      </c>
      <c r="H204">
        <f ca="1"/>
        <v>0</v>
      </c>
      <c r="I204">
        <f ca="1"/>
        <v>0</v>
      </c>
      <c r="J204">
        <f ca="1"/>
        <v>102</v>
      </c>
      <c r="K204">
        <f ca="1"/>
        <v>0</v>
      </c>
      <c r="L204">
        <f ca="1"/>
        <v>690763.55012406595</v>
      </c>
      <c r="M204">
        <f ca="1"/>
        <v>7568491.2934301002</v>
      </c>
      <c r="N204" t="str">
        <f ca="1"/>
        <v>R-7</v>
      </c>
      <c r="O204" t="str">
        <f ca="1"/>
        <v>R-7</v>
      </c>
      <c r="P204">
        <f ca="1"/>
        <v>0</v>
      </c>
      <c r="Q204">
        <f ca="1"/>
        <v>-0.85309118606238421</v>
      </c>
      <c r="R204" s="2">
        <f ca="1"/>
        <v>3.2199999999999998</v>
      </c>
      <c r="S204">
        <f ca="1"/>
        <v>0.64000000000000012</v>
      </c>
      <c r="T204">
        <f ca="1"/>
        <v>690763.55012406595</v>
      </c>
      <c r="U204">
        <f ca="1"/>
        <v>7568491.2934301002</v>
      </c>
    </row>
    <row r="205" spans="1:21" x14ac:dyDescent="0.25">
      <c r="A205">
        <f ca="1"/>
        <v>204</v>
      </c>
      <c r="B205" t="str">
        <f ca="1"/>
        <v>CN</v>
      </c>
      <c r="C205" t="str">
        <f ca="1"/>
        <v>Z</v>
      </c>
      <c r="D205" t="str">
        <f ca="1"/>
        <v>R-7_U</v>
      </c>
      <c r="E205">
        <f ca="1"/>
        <v>0</v>
      </c>
      <c r="F205">
        <f ca="1"/>
        <v>0</v>
      </c>
      <c r="G205">
        <f ca="1"/>
        <v>0</v>
      </c>
      <c r="H205">
        <f ca="1"/>
        <v>0</v>
      </c>
      <c r="I205">
        <f ca="1"/>
        <v>0</v>
      </c>
      <c r="J205">
        <f ca="1"/>
        <v>102</v>
      </c>
      <c r="K205">
        <f ca="1"/>
        <v>1</v>
      </c>
      <c r="L205">
        <f ca="1"/>
        <v>690765.18386523973</v>
      </c>
      <c r="M205">
        <f ca="1"/>
        <v>7568491.870136071</v>
      </c>
      <c r="N205" t="str">
        <f ca="1"/>
        <v>R-7</v>
      </c>
      <c r="O205" t="str">
        <f ca="1"/>
        <v>R-7</v>
      </c>
      <c r="P205">
        <f ca="1"/>
        <v>0</v>
      </c>
      <c r="Q205">
        <f ca="1"/>
        <v>-0.85309118606238421</v>
      </c>
      <c r="R205" s="2">
        <f ca="1"/>
        <v>3.2199999999999998</v>
      </c>
      <c r="S205">
        <f ca="1"/>
        <v>0.64000000000000012</v>
      </c>
      <c r="T205">
        <f ca="1"/>
        <v>690763.55012406595</v>
      </c>
      <c r="U205">
        <f ca="1"/>
        <v>7568491.2934301002</v>
      </c>
    </row>
    <row r="206" spans="1:21" x14ac:dyDescent="0.25">
      <c r="A206">
        <f ca="1"/>
        <v>205</v>
      </c>
      <c r="B206" t="str">
        <f ca="1"/>
        <v>SX</v>
      </c>
      <c r="C206" t="str">
        <f ca="1"/>
        <v>Z</v>
      </c>
      <c r="D206" t="str">
        <f ca="1"/>
        <v>R-7_D</v>
      </c>
      <c r="E206">
        <f ca="1"/>
        <v>0</v>
      </c>
      <c r="F206">
        <f ca="1"/>
        <v>0</v>
      </c>
      <c r="G206">
        <f ca="1"/>
        <v>0</v>
      </c>
      <c r="H206">
        <f ca="1"/>
        <v>0</v>
      </c>
      <c r="I206">
        <f ca="1"/>
        <v>0</v>
      </c>
      <c r="J206">
        <f ca="1"/>
        <v>103</v>
      </c>
      <c r="K206">
        <f ca="1"/>
        <v>0</v>
      </c>
      <c r="L206">
        <f ca="1"/>
        <v>690743.90921054024</v>
      </c>
      <c r="M206">
        <f ca="1"/>
        <v>7568516.239285998</v>
      </c>
      <c r="N206" t="str">
        <f ca="1"/>
        <v>R-7</v>
      </c>
      <c r="O206" t="str">
        <f ca="1"/>
        <v>R-7</v>
      </c>
      <c r="P206">
        <f ca="1"/>
        <v>1</v>
      </c>
      <c r="Q206">
        <f ca="1"/>
        <v>2.2885014675274089</v>
      </c>
      <c r="R206" s="2">
        <f ca="1"/>
        <v>3.2199999999999998</v>
      </c>
      <c r="S206">
        <f ca="1"/>
        <v>0.64000000000000012</v>
      </c>
      <c r="T206">
        <f ca="1"/>
        <v>690743.11727115698</v>
      </c>
      <c r="U206">
        <f ca="1"/>
        <v>7568514.69833434</v>
      </c>
    </row>
    <row r="207" spans="1:21" x14ac:dyDescent="0.25">
      <c r="A207">
        <f ca="1"/>
        <v>206</v>
      </c>
      <c r="B207" t="str">
        <f ca="1"/>
        <v>SX</v>
      </c>
      <c r="C207" t="str">
        <f ca="1"/>
        <v>Z</v>
      </c>
      <c r="D207" t="str">
        <f ca="1"/>
        <v>R-7_D</v>
      </c>
      <c r="E207">
        <f ca="1"/>
        <v>0</v>
      </c>
      <c r="F207">
        <f ca="1"/>
        <v>0</v>
      </c>
      <c r="G207">
        <f ca="1"/>
        <v>0</v>
      </c>
      <c r="H207">
        <f ca="1"/>
        <v>0</v>
      </c>
      <c r="I207">
        <f ca="1"/>
        <v>0</v>
      </c>
      <c r="J207">
        <f ca="1"/>
        <v>103</v>
      </c>
      <c r="K207">
        <f ca="1"/>
        <v>1</v>
      </c>
      <c r="L207">
        <f ca="1"/>
        <v>690741.4835299832</v>
      </c>
      <c r="M207">
        <f ca="1"/>
        <v>7568514.1216283692</v>
      </c>
      <c r="N207" t="str">
        <f ca="1"/>
        <v>R-7</v>
      </c>
      <c r="O207" t="str">
        <f ca="1"/>
        <v>R-7</v>
      </c>
      <c r="P207">
        <f ca="1"/>
        <v>1</v>
      </c>
      <c r="Q207">
        <f ca="1"/>
        <v>2.2885014675274089</v>
      </c>
      <c r="R207" s="2">
        <f ca="1"/>
        <v>3.2199999999999998</v>
      </c>
      <c r="S207">
        <f ca="1"/>
        <v>0.64000000000000012</v>
      </c>
      <c r="T207">
        <f ca="1"/>
        <v>690743.11727115698</v>
      </c>
      <c r="U207">
        <f ca="1"/>
        <v>7568514.69833434</v>
      </c>
    </row>
    <row r="208" spans="1:21" x14ac:dyDescent="0.25">
      <c r="A208">
        <f ca="1"/>
        <v>207</v>
      </c>
      <c r="B208" t="str">
        <f ca="1"/>
        <v>CN</v>
      </c>
      <c r="C208" t="str">
        <f ca="1"/>
        <v>Z</v>
      </c>
      <c r="D208" t="str">
        <f ca="1"/>
        <v>R-7_D</v>
      </c>
      <c r="E208">
        <f ca="1"/>
        <v>0</v>
      </c>
      <c r="F208">
        <f ca="1"/>
        <v>0</v>
      </c>
      <c r="G208">
        <f ca="1"/>
        <v>0</v>
      </c>
      <c r="H208">
        <f ca="1"/>
        <v>0</v>
      </c>
      <c r="I208">
        <f ca="1"/>
        <v>0</v>
      </c>
      <c r="J208">
        <f ca="1"/>
        <v>104</v>
      </c>
      <c r="K208">
        <f ca="1"/>
        <v>0</v>
      </c>
      <c r="L208">
        <f ca="1"/>
        <v>690743.11727115698</v>
      </c>
      <c r="M208">
        <f ca="1"/>
        <v>7568514.69833434</v>
      </c>
      <c r="N208" t="str">
        <f ca="1"/>
        <v>R-7</v>
      </c>
      <c r="O208" t="str">
        <f ca="1"/>
        <v>R-7</v>
      </c>
      <c r="P208">
        <f ca="1"/>
        <v>1</v>
      </c>
      <c r="Q208">
        <f ca="1"/>
        <v>2.2885014675274089</v>
      </c>
      <c r="R208" s="2">
        <f ca="1"/>
        <v>3.2199999999999998</v>
      </c>
      <c r="S208">
        <f ca="1"/>
        <v>0.64000000000000012</v>
      </c>
      <c r="T208">
        <f ca="1"/>
        <v>690743.11727115698</v>
      </c>
      <c r="U208">
        <f ca="1"/>
        <v>7568514.69833434</v>
      </c>
    </row>
    <row r="209" spans="1:21" x14ac:dyDescent="0.25">
      <c r="A209">
        <f ca="1"/>
        <v>208</v>
      </c>
      <c r="B209" t="str">
        <f ca="1"/>
        <v>CN</v>
      </c>
      <c r="C209" t="str">
        <f ca="1"/>
        <v>Z</v>
      </c>
      <c r="D209" t="str">
        <f ca="1"/>
        <v>R-7_D</v>
      </c>
      <c r="E209">
        <f ca="1"/>
        <v>0</v>
      </c>
      <c r="F209">
        <f ca="1"/>
        <v>0</v>
      </c>
      <c r="G209">
        <f ca="1"/>
        <v>0</v>
      </c>
      <c r="H209">
        <f ca="1"/>
        <v>0</v>
      </c>
      <c r="I209">
        <f ca="1"/>
        <v>0</v>
      </c>
      <c r="J209">
        <f ca="1"/>
        <v>104</v>
      </c>
      <c r="K209">
        <f ca="1"/>
        <v>1</v>
      </c>
      <c r="L209">
        <f ca="1"/>
        <v>690741.4835299832</v>
      </c>
      <c r="M209">
        <f ca="1"/>
        <v>7568514.1216283692</v>
      </c>
      <c r="N209" t="str">
        <f ca="1"/>
        <v>R-7</v>
      </c>
      <c r="O209" t="str">
        <f ca="1"/>
        <v>R-7</v>
      </c>
      <c r="P209">
        <f ca="1"/>
        <v>1</v>
      </c>
      <c r="Q209">
        <f ca="1"/>
        <v>2.2885014675274089</v>
      </c>
      <c r="R209" s="2">
        <f ca="1"/>
        <v>3.2199999999999998</v>
      </c>
      <c r="S209">
        <f ca="1"/>
        <v>0.64000000000000012</v>
      </c>
      <c r="T209">
        <f ca="1"/>
        <v>690743.11727115698</v>
      </c>
      <c r="U209">
        <f ca="1"/>
        <v>7568514.69833434</v>
      </c>
    </row>
    <row r="210" spans="1:21" x14ac:dyDescent="0.25">
      <c r="A210">
        <f ca="1"/>
        <v>209</v>
      </c>
      <c r="B210" t="str">
        <f ca="1"/>
        <v>SX</v>
      </c>
      <c r="C210" t="str">
        <f ca="1"/>
        <v>Z</v>
      </c>
      <c r="D210" t="str">
        <f ca="1"/>
        <v>R-7b_U</v>
      </c>
      <c r="E210">
        <f ca="1"/>
        <v>0</v>
      </c>
      <c r="F210">
        <f ca="1"/>
        <v>0</v>
      </c>
      <c r="G210">
        <f ca="1"/>
        <v>0</v>
      </c>
      <c r="H210">
        <f ca="1"/>
        <v>0</v>
      </c>
      <c r="I210">
        <f ca="1"/>
        <v>0</v>
      </c>
      <c r="J210">
        <f ca="1"/>
        <v>105</v>
      </c>
      <c r="K210">
        <f ca="1"/>
        <v>0</v>
      </c>
      <c r="L210">
        <f ca="1"/>
        <v>690558.1041208005</v>
      </c>
      <c r="M210">
        <f ca="1"/>
        <v>7568242.5023498712</v>
      </c>
      <c r="N210" t="str">
        <f ca="1"/>
        <v>R-7b</v>
      </c>
      <c r="O210" t="str">
        <f ca="1"/>
        <v>R-7b</v>
      </c>
      <c r="P210">
        <f ca="1"/>
        <v>0</v>
      </c>
      <c r="Q210">
        <f ca="1"/>
        <v>-0.94616090395726538</v>
      </c>
      <c r="R210" s="2">
        <f ca="1"/>
        <v>3.2199999999999998</v>
      </c>
      <c r="S210">
        <f ca="1"/>
        <v>0.64000000000000012</v>
      </c>
      <c r="T210">
        <f ca="1"/>
        <v>690559.03584176197</v>
      </c>
      <c r="U210">
        <f ca="1"/>
        <v>7568243.9630332896</v>
      </c>
    </row>
    <row r="211" spans="1:21" x14ac:dyDescent="0.25">
      <c r="A211">
        <f ca="1"/>
        <v>210</v>
      </c>
      <c r="B211" t="str">
        <f ca="1"/>
        <v>SX</v>
      </c>
      <c r="C211" t="str">
        <f ca="1"/>
        <v>Z</v>
      </c>
      <c r="D211" t="str">
        <f ca="1"/>
        <v>R-7b_U</v>
      </c>
      <c r="E211">
        <f ca="1"/>
        <v>0</v>
      </c>
      <c r="F211">
        <f ca="1"/>
        <v>0</v>
      </c>
      <c r="G211">
        <f ca="1"/>
        <v>0</v>
      </c>
      <c r="H211">
        <f ca="1"/>
        <v>0</v>
      </c>
      <c r="I211">
        <f ca="1"/>
        <v>0</v>
      </c>
      <c r="J211">
        <f ca="1"/>
        <v>105</v>
      </c>
      <c r="K211">
        <f ca="1"/>
        <v>1</v>
      </c>
      <c r="L211">
        <f ca="1"/>
        <v>690560.71610873996</v>
      </c>
      <c r="M211">
        <f ca="1"/>
        <v>7568244.385410944</v>
      </c>
      <c r="N211" t="str">
        <f ca="1"/>
        <v>R-7b</v>
      </c>
      <c r="O211" t="str">
        <f ca="1"/>
        <v>R-7b</v>
      </c>
      <c r="P211">
        <f ca="1"/>
        <v>0</v>
      </c>
      <c r="Q211">
        <f ca="1"/>
        <v>-0.94616090395726538</v>
      </c>
      <c r="R211" s="2">
        <f ca="1"/>
        <v>3.2199999999999998</v>
      </c>
      <c r="S211">
        <f ca="1"/>
        <v>0.64000000000000012</v>
      </c>
      <c r="T211">
        <f ca="1"/>
        <v>690559.03584176197</v>
      </c>
      <c r="U211">
        <f ca="1"/>
        <v>7568243.9630332896</v>
      </c>
    </row>
    <row r="212" spans="1:21" x14ac:dyDescent="0.25">
      <c r="A212">
        <f ca="1"/>
        <v>211</v>
      </c>
      <c r="B212" t="str">
        <f ca="1"/>
        <v>CN</v>
      </c>
      <c r="C212" t="str">
        <f ca="1"/>
        <v>Z</v>
      </c>
      <c r="D212" t="str">
        <f ca="1"/>
        <v>R-7b_U</v>
      </c>
      <c r="E212">
        <f ca="1"/>
        <v>0</v>
      </c>
      <c r="F212">
        <f ca="1"/>
        <v>0</v>
      </c>
      <c r="G212">
        <f ca="1"/>
        <v>0</v>
      </c>
      <c r="H212">
        <f ca="1"/>
        <v>0</v>
      </c>
      <c r="I212">
        <f ca="1"/>
        <v>0</v>
      </c>
      <c r="J212">
        <f ca="1"/>
        <v>106</v>
      </c>
      <c r="K212">
        <f ca="1"/>
        <v>0</v>
      </c>
      <c r="L212">
        <f ca="1"/>
        <v>690559.03584176197</v>
      </c>
      <c r="M212">
        <f ca="1"/>
        <v>7568243.9630332896</v>
      </c>
      <c r="N212" t="str">
        <f ca="1"/>
        <v>R-7b</v>
      </c>
      <c r="O212" t="str">
        <f ca="1"/>
        <v>R-7b</v>
      </c>
      <c r="P212">
        <f ca="1"/>
        <v>0</v>
      </c>
      <c r="Q212">
        <f ca="1"/>
        <v>-0.94616090395726538</v>
      </c>
      <c r="R212" s="2">
        <f ca="1"/>
        <v>3.2199999999999998</v>
      </c>
      <c r="S212">
        <f ca="1"/>
        <v>0.64000000000000012</v>
      </c>
      <c r="T212">
        <f ca="1"/>
        <v>690559.03584176197</v>
      </c>
      <c r="U212">
        <f ca="1"/>
        <v>7568243.9630332896</v>
      </c>
    </row>
    <row r="213" spans="1:21" x14ac:dyDescent="0.25">
      <c r="A213">
        <f ca="1"/>
        <v>212</v>
      </c>
      <c r="B213" t="str">
        <f ca="1"/>
        <v>CN</v>
      </c>
      <c r="C213" t="str">
        <f ca="1"/>
        <v>Z</v>
      </c>
      <c r="D213" t="str">
        <f ca="1"/>
        <v>R-7b_U</v>
      </c>
      <c r="E213">
        <f ca="1"/>
        <v>0</v>
      </c>
      <c r="F213">
        <f ca="1"/>
        <v>0</v>
      </c>
      <c r="G213">
        <f ca="1"/>
        <v>0</v>
      </c>
      <c r="H213">
        <f ca="1"/>
        <v>0</v>
      </c>
      <c r="I213">
        <f ca="1"/>
        <v>0</v>
      </c>
      <c r="J213">
        <f ca="1"/>
        <v>106</v>
      </c>
      <c r="K213">
        <f ca="1"/>
        <v>1</v>
      </c>
      <c r="L213">
        <f ca="1"/>
        <v>690560.71610873996</v>
      </c>
      <c r="M213">
        <f ca="1"/>
        <v>7568244.385410944</v>
      </c>
      <c r="N213" t="str">
        <f ca="1"/>
        <v>R-7b</v>
      </c>
      <c r="O213" t="str">
        <f ca="1"/>
        <v>R-7b</v>
      </c>
      <c r="P213">
        <f ca="1"/>
        <v>0</v>
      </c>
      <c r="Q213">
        <f ca="1"/>
        <v>-0.94616090395726538</v>
      </c>
      <c r="R213" s="2">
        <f ca="1"/>
        <v>3.2199999999999998</v>
      </c>
      <c r="S213">
        <f ca="1"/>
        <v>0.64000000000000012</v>
      </c>
      <c r="T213">
        <f ca="1"/>
        <v>690559.03584176197</v>
      </c>
      <c r="U213">
        <f ca="1"/>
        <v>7568243.9630332896</v>
      </c>
    </row>
    <row r="214" spans="1:21" x14ac:dyDescent="0.25">
      <c r="A214">
        <f ca="1"/>
        <v>213</v>
      </c>
      <c r="B214" t="str">
        <f ca="1"/>
        <v>SX</v>
      </c>
      <c r="C214" t="str">
        <f ca="1"/>
        <v>Z</v>
      </c>
      <c r="D214" t="str">
        <f ca="1"/>
        <v>R-7b_D</v>
      </c>
      <c r="E214">
        <f ca="1"/>
        <v>0</v>
      </c>
      <c r="F214">
        <f ca="1"/>
        <v>0</v>
      </c>
      <c r="G214">
        <f ca="1"/>
        <v>0</v>
      </c>
      <c r="H214">
        <f ca="1"/>
        <v>0</v>
      </c>
      <c r="I214">
        <f ca="1"/>
        <v>0</v>
      </c>
      <c r="J214">
        <f ca="1"/>
        <v>107</v>
      </c>
      <c r="K214">
        <f ca="1"/>
        <v>0</v>
      </c>
      <c r="L214">
        <f ca="1"/>
        <v>690539.81333962642</v>
      </c>
      <c r="M214">
        <f ca="1"/>
        <v>7568273.3795745485</v>
      </c>
      <c r="N214" t="str">
        <f ca="1"/>
        <v>R-7b</v>
      </c>
      <c r="O214" t="str">
        <f ca="1"/>
        <v>R-7b</v>
      </c>
      <c r="P214">
        <f ca="1"/>
        <v>1</v>
      </c>
      <c r="Q214">
        <f ca="1"/>
        <v>2.1954317496325277</v>
      </c>
      <c r="R214" s="2">
        <f ca="1"/>
        <v>3.2199999999999998</v>
      </c>
      <c r="S214">
        <f ca="1"/>
        <v>0.64000000000000012</v>
      </c>
      <c r="T214">
        <f ca="1"/>
        <v>690538.88161866495</v>
      </c>
      <c r="U214">
        <f ca="1"/>
        <v>7568271.91889113</v>
      </c>
    </row>
    <row r="215" spans="1:21" x14ac:dyDescent="0.25">
      <c r="A215">
        <f ca="1"/>
        <v>214</v>
      </c>
      <c r="B215" t="str">
        <f ca="1"/>
        <v>SX</v>
      </c>
      <c r="C215" t="str">
        <f ca="1"/>
        <v>Z</v>
      </c>
      <c r="D215" t="str">
        <f ca="1"/>
        <v>R-7b_D</v>
      </c>
      <c r="E215">
        <f ca="1"/>
        <v>0</v>
      </c>
      <c r="F215">
        <f ca="1"/>
        <v>0</v>
      </c>
      <c r="G215">
        <f ca="1"/>
        <v>0</v>
      </c>
      <c r="H215">
        <f ca="1"/>
        <v>0</v>
      </c>
      <c r="I215">
        <f ca="1"/>
        <v>0</v>
      </c>
      <c r="J215">
        <f ca="1"/>
        <v>107</v>
      </c>
      <c r="K215">
        <f ca="1"/>
        <v>1</v>
      </c>
      <c r="L215">
        <f ca="1"/>
        <v>690537.20135168696</v>
      </c>
      <c r="M215">
        <f ca="1"/>
        <v>7568271.4965134757</v>
      </c>
      <c r="N215" t="str">
        <f ca="1"/>
        <v>R-7b</v>
      </c>
      <c r="O215" t="str">
        <f ca="1"/>
        <v>R-7b</v>
      </c>
      <c r="P215">
        <f ca="1"/>
        <v>1</v>
      </c>
      <c r="Q215">
        <f ca="1"/>
        <v>2.1954317496325277</v>
      </c>
      <c r="R215" s="2">
        <f ca="1"/>
        <v>3.2199999999999998</v>
      </c>
      <c r="S215">
        <f ca="1"/>
        <v>0.64000000000000012</v>
      </c>
      <c r="T215">
        <f ca="1"/>
        <v>690538.88161866495</v>
      </c>
      <c r="U215">
        <f ca="1"/>
        <v>7568271.91889113</v>
      </c>
    </row>
    <row r="216" spans="1:21" x14ac:dyDescent="0.25">
      <c r="A216">
        <f ca="1"/>
        <v>215</v>
      </c>
      <c r="B216" t="str">
        <f ca="1"/>
        <v>CN</v>
      </c>
      <c r="C216" t="str">
        <f ca="1"/>
        <v>Z</v>
      </c>
      <c r="D216" t="str">
        <f ca="1"/>
        <v>R-7b_D</v>
      </c>
      <c r="E216">
        <f ca="1"/>
        <v>0</v>
      </c>
      <c r="F216">
        <f ca="1"/>
        <v>0</v>
      </c>
      <c r="G216">
        <f ca="1"/>
        <v>0</v>
      </c>
      <c r="H216">
        <f ca="1"/>
        <v>0</v>
      </c>
      <c r="I216">
        <f ca="1"/>
        <v>0</v>
      </c>
      <c r="J216">
        <f ca="1"/>
        <v>108</v>
      </c>
      <c r="K216">
        <f ca="1"/>
        <v>0</v>
      </c>
      <c r="L216">
        <f ca="1"/>
        <v>690538.88161866495</v>
      </c>
      <c r="M216">
        <f ca="1"/>
        <v>7568271.91889113</v>
      </c>
      <c r="N216" t="str">
        <f ca="1"/>
        <v>R-7b</v>
      </c>
      <c r="O216" t="str">
        <f ca="1"/>
        <v>R-7b</v>
      </c>
      <c r="P216">
        <f ca="1"/>
        <v>1</v>
      </c>
      <c r="Q216">
        <f ca="1"/>
        <v>2.1954317496325277</v>
      </c>
      <c r="R216" s="2">
        <f ca="1"/>
        <v>3.2199999999999998</v>
      </c>
      <c r="S216">
        <f ca="1"/>
        <v>0.64000000000000012</v>
      </c>
      <c r="T216">
        <f ca="1"/>
        <v>690538.88161866495</v>
      </c>
      <c r="U216">
        <f ca="1"/>
        <v>7568271.91889113</v>
      </c>
    </row>
    <row r="217" spans="1:21" x14ac:dyDescent="0.25">
      <c r="A217">
        <f ca="1"/>
        <v>216</v>
      </c>
      <c r="B217" t="str">
        <f ca="1"/>
        <v>CN</v>
      </c>
      <c r="C217" t="str">
        <f ca="1"/>
        <v>Z</v>
      </c>
      <c r="D217" t="str">
        <f ca="1"/>
        <v>R-7b_D</v>
      </c>
      <c r="E217">
        <f ca="1"/>
        <v>0</v>
      </c>
      <c r="F217">
        <f ca="1"/>
        <v>0</v>
      </c>
      <c r="G217">
        <f ca="1"/>
        <v>0</v>
      </c>
      <c r="H217">
        <f ca="1"/>
        <v>0</v>
      </c>
      <c r="I217">
        <f ca="1"/>
        <v>0</v>
      </c>
      <c r="J217">
        <f ca="1"/>
        <v>108</v>
      </c>
      <c r="K217">
        <f ca="1"/>
        <v>1</v>
      </c>
      <c r="L217">
        <f ca="1"/>
        <v>690537.20135168696</v>
      </c>
      <c r="M217">
        <f ca="1"/>
        <v>7568271.4965134757</v>
      </c>
      <c r="N217" t="str">
        <f ca="1"/>
        <v>R-7b</v>
      </c>
      <c r="O217" t="str">
        <f ca="1"/>
        <v>R-7b</v>
      </c>
      <c r="P217">
        <f ca="1"/>
        <v>1</v>
      </c>
      <c r="Q217">
        <f ca="1"/>
        <v>2.1954317496325277</v>
      </c>
      <c r="R217" s="2">
        <f ca="1"/>
        <v>3.2199999999999998</v>
      </c>
      <c r="S217">
        <f ca="1"/>
        <v>0.64000000000000012</v>
      </c>
      <c r="T217">
        <f ca="1"/>
        <v>690538.88161866495</v>
      </c>
      <c r="U217">
        <f ca="1"/>
        <v>7568271.91889113</v>
      </c>
    </row>
    <row r="218" spans="1:21" x14ac:dyDescent="0.25">
      <c r="A218">
        <f ca="1"/>
        <v>217</v>
      </c>
      <c r="B218" t="str">
        <f ca="1"/>
        <v>SX</v>
      </c>
      <c r="C218" t="str">
        <f ca="1"/>
        <v>Z</v>
      </c>
      <c r="D218" t="str">
        <f ca="1"/>
        <v>R-7c_U</v>
      </c>
      <c r="E218">
        <f ca="1"/>
        <v>0</v>
      </c>
      <c r="F218">
        <f ca="1"/>
        <v>0</v>
      </c>
      <c r="G218">
        <f ca="1"/>
        <v>0</v>
      </c>
      <c r="H218">
        <f ca="1"/>
        <v>0</v>
      </c>
      <c r="I218">
        <f ca="1"/>
        <v>0</v>
      </c>
      <c r="J218">
        <f ca="1"/>
        <v>109</v>
      </c>
      <c r="K218">
        <f ca="1"/>
        <v>0</v>
      </c>
      <c r="L218">
        <f ca="1"/>
        <v>690269.66487740201</v>
      </c>
      <c r="M218">
        <f ca="1"/>
        <v>7567895.8683046205</v>
      </c>
      <c r="N218" t="str">
        <f ca="1"/>
        <v>R-7c</v>
      </c>
      <c r="O218" t="str">
        <f ca="1"/>
        <v>R-7c</v>
      </c>
      <c r="P218">
        <f ca="1"/>
        <v>0</v>
      </c>
      <c r="Q218">
        <f ca="1"/>
        <v>-1.3783547250147983</v>
      </c>
      <c r="R218" s="2">
        <f ca="1"/>
        <v>1.708</v>
      </c>
      <c r="S218">
        <f ca="1"/>
        <v>0.64000000000000012</v>
      </c>
      <c r="T218">
        <f ca="1"/>
        <v>690270.38070888899</v>
      </c>
      <c r="U218">
        <f ca="1"/>
        <v>7567896.6598229604</v>
      </c>
    </row>
    <row r="219" spans="1:21" x14ac:dyDescent="0.25">
      <c r="A219">
        <f ca="1"/>
        <v>218</v>
      </c>
      <c r="B219" t="str">
        <f ca="1"/>
        <v>SX</v>
      </c>
      <c r="C219" t="str">
        <f ca="1"/>
        <v>Z</v>
      </c>
      <c r="D219" t="str">
        <f ca="1"/>
        <v>R-7c_U</v>
      </c>
      <c r="E219">
        <f ca="1"/>
        <v>0</v>
      </c>
      <c r="F219">
        <f ca="1"/>
        <v>0</v>
      </c>
      <c r="G219">
        <f ca="1"/>
        <v>0</v>
      </c>
      <c r="H219">
        <f ca="1"/>
        <v>0</v>
      </c>
      <c r="I219">
        <f ca="1"/>
        <v>0</v>
      </c>
      <c r="J219">
        <f ca="1"/>
        <v>109</v>
      </c>
      <c r="K219">
        <f ca="1"/>
        <v>1</v>
      </c>
      <c r="L219">
        <f ca="1"/>
        <v>690271.34134804702</v>
      </c>
      <c r="M219">
        <f ca="1"/>
        <v>7567896.1949698562</v>
      </c>
      <c r="N219" t="str">
        <f ca="1"/>
        <v>R-7c</v>
      </c>
      <c r="O219" t="str">
        <f ca="1"/>
        <v>R-7c</v>
      </c>
      <c r="P219">
        <f ca="1"/>
        <v>0</v>
      </c>
      <c r="Q219">
        <f ca="1"/>
        <v>-1.3783547250147983</v>
      </c>
      <c r="R219" s="2">
        <f ca="1"/>
        <v>1.708</v>
      </c>
      <c r="S219">
        <f ca="1"/>
        <v>0.64000000000000012</v>
      </c>
      <c r="T219">
        <f ca="1"/>
        <v>690270.38070888899</v>
      </c>
      <c r="U219">
        <f ca="1"/>
        <v>7567896.6598229604</v>
      </c>
    </row>
    <row r="220" spans="1:21" x14ac:dyDescent="0.25">
      <c r="A220">
        <f ca="1"/>
        <v>219</v>
      </c>
      <c r="B220" t="str">
        <f ca="1"/>
        <v>CN</v>
      </c>
      <c r="C220" t="str">
        <f ca="1"/>
        <v>Z</v>
      </c>
      <c r="D220" t="str">
        <f ca="1"/>
        <v>R-7c_U</v>
      </c>
      <c r="E220">
        <f ca="1"/>
        <v>0</v>
      </c>
      <c r="F220">
        <f ca="1"/>
        <v>0</v>
      </c>
      <c r="G220">
        <f ca="1"/>
        <v>0</v>
      </c>
      <c r="H220">
        <f ca="1"/>
        <v>0</v>
      </c>
      <c r="I220">
        <f ca="1"/>
        <v>0</v>
      </c>
      <c r="J220">
        <f ca="1"/>
        <v>110</v>
      </c>
      <c r="K220">
        <f ca="1"/>
        <v>0</v>
      </c>
      <c r="L220">
        <f ca="1"/>
        <v>690270.38070888899</v>
      </c>
      <c r="M220">
        <f ca="1"/>
        <v>7567896.6598229604</v>
      </c>
      <c r="N220" t="str">
        <f ca="1"/>
        <v>R-7c</v>
      </c>
      <c r="O220" t="str">
        <f ca="1"/>
        <v>R-7c</v>
      </c>
      <c r="P220">
        <f ca="1"/>
        <v>0</v>
      </c>
      <c r="Q220">
        <f ca="1"/>
        <v>-1.3783547250147983</v>
      </c>
      <c r="R220" s="2">
        <f ca="1"/>
        <v>1.708</v>
      </c>
      <c r="S220">
        <f ca="1"/>
        <v>0.64000000000000012</v>
      </c>
      <c r="T220">
        <f ca="1"/>
        <v>690270.38070888899</v>
      </c>
      <c r="U220">
        <f ca="1"/>
        <v>7567896.6598229604</v>
      </c>
    </row>
    <row r="221" spans="1:21" x14ac:dyDescent="0.25">
      <c r="A221">
        <f ca="1"/>
        <v>220</v>
      </c>
      <c r="B221" t="str">
        <f ca="1"/>
        <v>CN</v>
      </c>
      <c r="C221" t="str">
        <f ca="1"/>
        <v>Z</v>
      </c>
      <c r="D221" t="str">
        <f ca="1"/>
        <v>R-7c_U</v>
      </c>
      <c r="E221">
        <f ca="1"/>
        <v>0</v>
      </c>
      <c r="F221">
        <f ca="1"/>
        <v>0</v>
      </c>
      <c r="G221">
        <f ca="1"/>
        <v>0</v>
      </c>
      <c r="H221">
        <f ca="1"/>
        <v>0</v>
      </c>
      <c r="I221">
        <f ca="1"/>
        <v>0</v>
      </c>
      <c r="J221">
        <f ca="1"/>
        <v>110</v>
      </c>
      <c r="K221">
        <f ca="1"/>
        <v>1</v>
      </c>
      <c r="L221">
        <f ca="1"/>
        <v>690271.34134804702</v>
      </c>
      <c r="M221">
        <f ca="1"/>
        <v>7567896.1949698562</v>
      </c>
      <c r="N221" t="str">
        <f ca="1"/>
        <v>R-7c</v>
      </c>
      <c r="O221" t="str">
        <f ca="1"/>
        <v>R-7c</v>
      </c>
      <c r="P221">
        <f ca="1"/>
        <v>0</v>
      </c>
      <c r="Q221">
        <f ca="1"/>
        <v>-1.3783547250147983</v>
      </c>
      <c r="R221" s="2">
        <f ca="1"/>
        <v>1.708</v>
      </c>
      <c r="S221">
        <f ca="1"/>
        <v>0.64000000000000012</v>
      </c>
      <c r="T221">
        <f ca="1"/>
        <v>690270.38070888899</v>
      </c>
      <c r="U221">
        <f ca="1"/>
        <v>7567896.6598229604</v>
      </c>
    </row>
    <row r="222" spans="1:21" x14ac:dyDescent="0.25">
      <c r="A222">
        <f ca="1"/>
        <v>221</v>
      </c>
      <c r="B222" t="str">
        <f ca="1"/>
        <v>SX</v>
      </c>
      <c r="C222" t="str">
        <f ca="1"/>
        <v>Z</v>
      </c>
      <c r="D222" t="str">
        <f ca="1"/>
        <v>R-7c_D</v>
      </c>
      <c r="E222">
        <f ca="1"/>
        <v>0</v>
      </c>
      <c r="F222">
        <f ca="1"/>
        <v>0</v>
      </c>
      <c r="G222">
        <f ca="1"/>
        <v>0</v>
      </c>
      <c r="H222">
        <f ca="1"/>
        <v>0</v>
      </c>
      <c r="I222">
        <f ca="1"/>
        <v>0</v>
      </c>
      <c r="J222">
        <f ca="1"/>
        <v>111</v>
      </c>
      <c r="K222">
        <f ca="1"/>
        <v>0</v>
      </c>
      <c r="L222">
        <f ca="1"/>
        <v>690261.885906287</v>
      </c>
      <c r="M222">
        <f ca="1"/>
        <v>7567944.72101059</v>
      </c>
      <c r="N222" t="str">
        <f ca="1"/>
        <v>R-7c</v>
      </c>
      <c r="O222" t="str">
        <f ca="1"/>
        <v>R-7c</v>
      </c>
      <c r="P222">
        <f ca="1"/>
        <v>1</v>
      </c>
      <c r="Q222">
        <f ca="1"/>
        <v>1.7632379285749948</v>
      </c>
      <c r="R222" s="2">
        <f ca="1"/>
        <v>1.708</v>
      </c>
      <c r="S222">
        <f ca="1"/>
        <v>0.64000000000000012</v>
      </c>
      <c r="T222">
        <f ca="1"/>
        <v>690261.17007480003</v>
      </c>
      <c r="U222">
        <f ca="1"/>
        <v>7567943.9294922501</v>
      </c>
    </row>
    <row r="223" spans="1:21" x14ac:dyDescent="0.25">
      <c r="A223">
        <f ca="1"/>
        <v>222</v>
      </c>
      <c r="B223" t="str">
        <f ca="1"/>
        <v>SX</v>
      </c>
      <c r="C223" t="str">
        <f ca="1"/>
        <v>Z</v>
      </c>
      <c r="D223" t="str">
        <f ca="1"/>
        <v>R-7c_D</v>
      </c>
      <c r="E223">
        <f ca="1"/>
        <v>0</v>
      </c>
      <c r="F223">
        <f ca="1"/>
        <v>0</v>
      </c>
      <c r="G223">
        <f ca="1"/>
        <v>0</v>
      </c>
      <c r="H223">
        <f ca="1"/>
        <v>0</v>
      </c>
      <c r="I223">
        <f ca="1"/>
        <v>0</v>
      </c>
      <c r="J223">
        <f ca="1"/>
        <v>111</v>
      </c>
      <c r="K223">
        <f ca="1"/>
        <v>1</v>
      </c>
      <c r="L223">
        <f ca="1"/>
        <v>690260.209435642</v>
      </c>
      <c r="M223">
        <f ca="1"/>
        <v>7567944.3943453543</v>
      </c>
      <c r="N223" t="str">
        <f ca="1"/>
        <v>R-7c</v>
      </c>
      <c r="O223" t="str">
        <f ca="1"/>
        <v>R-7c</v>
      </c>
      <c r="P223">
        <f ca="1"/>
        <v>1</v>
      </c>
      <c r="Q223">
        <f ca="1"/>
        <v>1.7632379285749948</v>
      </c>
      <c r="R223" s="2">
        <f ca="1"/>
        <v>1.708</v>
      </c>
      <c r="S223">
        <f ca="1"/>
        <v>0.64000000000000012</v>
      </c>
      <c r="T223">
        <f ca="1"/>
        <v>690261.17007480003</v>
      </c>
      <c r="U223">
        <f ca="1"/>
        <v>7567943.9294922501</v>
      </c>
    </row>
    <row r="224" spans="1:21" x14ac:dyDescent="0.25">
      <c r="A224">
        <f ca="1"/>
        <v>223</v>
      </c>
      <c r="B224" t="str">
        <f ca="1"/>
        <v>CN</v>
      </c>
      <c r="C224" t="str">
        <f ca="1"/>
        <v>Z</v>
      </c>
      <c r="D224" t="str">
        <f ca="1"/>
        <v>R-7c_D</v>
      </c>
      <c r="E224">
        <f ca="1"/>
        <v>0</v>
      </c>
      <c r="F224">
        <f ca="1"/>
        <v>0</v>
      </c>
      <c r="G224">
        <f ca="1"/>
        <v>0</v>
      </c>
      <c r="H224">
        <f ca="1"/>
        <v>0</v>
      </c>
      <c r="I224">
        <f ca="1"/>
        <v>0</v>
      </c>
      <c r="J224">
        <f ca="1"/>
        <v>112</v>
      </c>
      <c r="K224">
        <f ca="1"/>
        <v>0</v>
      </c>
      <c r="L224">
        <f ca="1"/>
        <v>690261.17007480003</v>
      </c>
      <c r="M224">
        <f ca="1"/>
        <v>7567943.9294922501</v>
      </c>
      <c r="N224" t="str">
        <f ca="1"/>
        <v>R-7c</v>
      </c>
      <c r="O224" t="str">
        <f ca="1"/>
        <v>R-7c</v>
      </c>
      <c r="P224">
        <f ca="1"/>
        <v>1</v>
      </c>
      <c r="Q224">
        <f ca="1"/>
        <v>1.7632379285749948</v>
      </c>
      <c r="R224" s="2">
        <f ca="1"/>
        <v>1.708</v>
      </c>
      <c r="S224">
        <f ca="1"/>
        <v>0.64000000000000012</v>
      </c>
      <c r="T224">
        <f ca="1"/>
        <v>690261.17007480003</v>
      </c>
      <c r="U224">
        <f ca="1"/>
        <v>7567943.9294922501</v>
      </c>
    </row>
    <row r="225" spans="1:21" x14ac:dyDescent="0.25">
      <c r="A225">
        <f ca="1"/>
        <v>224</v>
      </c>
      <c r="B225" t="str">
        <f ca="1"/>
        <v>CN</v>
      </c>
      <c r="C225" t="str">
        <f ca="1"/>
        <v>Z</v>
      </c>
      <c r="D225" t="str">
        <f ca="1"/>
        <v>R-7c_D</v>
      </c>
      <c r="E225">
        <f ca="1"/>
        <v>0</v>
      </c>
      <c r="F225">
        <f ca="1"/>
        <v>0</v>
      </c>
      <c r="G225">
        <f ca="1"/>
        <v>0</v>
      </c>
      <c r="H225">
        <f ca="1"/>
        <v>0</v>
      </c>
      <c r="I225">
        <f ca="1"/>
        <v>0</v>
      </c>
      <c r="J225">
        <f ca="1"/>
        <v>112</v>
      </c>
      <c r="K225">
        <f ca="1"/>
        <v>1</v>
      </c>
      <c r="L225">
        <f ca="1"/>
        <v>690260.209435642</v>
      </c>
      <c r="M225">
        <f ca="1"/>
        <v>7567944.3943453543</v>
      </c>
      <c r="N225" t="str">
        <f ca="1"/>
        <v>R-7c</v>
      </c>
      <c r="O225" t="str">
        <f ca="1"/>
        <v>R-7c</v>
      </c>
      <c r="P225">
        <f ca="1"/>
        <v>1</v>
      </c>
      <c r="Q225">
        <f ca="1"/>
        <v>1.7632379285749948</v>
      </c>
      <c r="R225" s="2">
        <f ca="1"/>
        <v>1.708</v>
      </c>
      <c r="S225">
        <f ca="1"/>
        <v>0.64000000000000012</v>
      </c>
      <c r="T225">
        <f ca="1"/>
        <v>690261.17007480003</v>
      </c>
      <c r="U225">
        <f ca="1"/>
        <v>7567943.9294922501</v>
      </c>
    </row>
    <row r="226" spans="1:21" x14ac:dyDescent="0.25">
      <c r="A226">
        <f ca="1"/>
        <v>225</v>
      </c>
      <c r="B226" t="str">
        <f ca="1"/>
        <v>SX</v>
      </c>
      <c r="C226" t="str">
        <f ca="1"/>
        <v>Z</v>
      </c>
      <c r="D226" t="str">
        <f ca="1"/>
        <v>R-8_U</v>
      </c>
      <c r="E226">
        <f ca="1"/>
        <v>0</v>
      </c>
      <c r="F226">
        <f ca="1"/>
        <v>0</v>
      </c>
      <c r="G226">
        <f ca="1"/>
        <v>0</v>
      </c>
      <c r="H226">
        <f ca="1"/>
        <v>0</v>
      </c>
      <c r="I226">
        <f ca="1"/>
        <v>0</v>
      </c>
      <c r="J226">
        <f ca="1"/>
        <v>113</v>
      </c>
      <c r="K226">
        <f ca="1"/>
        <v>0</v>
      </c>
      <c r="L226">
        <f ca="1"/>
        <v>691276.24713262951</v>
      </c>
      <c r="M226">
        <f ca="1"/>
        <v>7569100.4253933914</v>
      </c>
      <c r="N226" t="str">
        <f ca="1"/>
        <v>R-8</v>
      </c>
      <c r="O226" t="str">
        <f ca="1"/>
        <v>R-8</v>
      </c>
      <c r="P226">
        <f ca="1"/>
        <v>0</v>
      </c>
      <c r="Q226">
        <f ca="1"/>
        <v>-0.51305790936223161</v>
      </c>
      <c r="R226" s="2">
        <f ca="1"/>
        <v>14.307999999999998</v>
      </c>
      <c r="S226">
        <f ca="1"/>
        <v>0.64000000000000012</v>
      </c>
      <c r="T226">
        <f ca="1"/>
        <v>691279.20103022002</v>
      </c>
      <c r="U226">
        <f ca="1"/>
        <v>7569106.97243891</v>
      </c>
    </row>
    <row r="227" spans="1:21" x14ac:dyDescent="0.25">
      <c r="A227">
        <f ca="1"/>
        <v>226</v>
      </c>
      <c r="B227" t="str">
        <f ca="1"/>
        <v>SX</v>
      </c>
      <c r="C227" t="str">
        <f ca="1"/>
        <v>Z</v>
      </c>
      <c r="D227" t="str">
        <f ca="1"/>
        <v>R-8_U</v>
      </c>
      <c r="E227">
        <f ca="1"/>
        <v>0</v>
      </c>
      <c r="F227">
        <f ca="1"/>
        <v>0</v>
      </c>
      <c r="G227">
        <f ca="1"/>
        <v>0</v>
      </c>
      <c r="H227">
        <f ca="1"/>
        <v>0</v>
      </c>
      <c r="I227">
        <f ca="1"/>
        <v>0</v>
      </c>
      <c r="J227">
        <f ca="1"/>
        <v>113</v>
      </c>
      <c r="K227">
        <f ca="1"/>
        <v>1</v>
      </c>
      <c r="L227">
        <f ca="1"/>
        <v>691283.27012477408</v>
      </c>
      <c r="M227">
        <f ca="1"/>
        <v>7569112.8912044493</v>
      </c>
      <c r="N227" t="str">
        <f ca="1"/>
        <v>R-8</v>
      </c>
      <c r="O227" t="str">
        <f ca="1"/>
        <v>R-8</v>
      </c>
      <c r="P227">
        <f ca="1"/>
        <v>0</v>
      </c>
      <c r="Q227">
        <f ca="1"/>
        <v>-0.51305790936223161</v>
      </c>
      <c r="R227" s="2">
        <f ca="1"/>
        <v>14.307999999999998</v>
      </c>
      <c r="S227">
        <f ca="1"/>
        <v>0.64000000000000012</v>
      </c>
      <c r="T227">
        <f ca="1"/>
        <v>691279.20103022002</v>
      </c>
      <c r="U227">
        <f ca="1"/>
        <v>7569106.97243891</v>
      </c>
    </row>
    <row r="228" spans="1:21" x14ac:dyDescent="0.25">
      <c r="A228">
        <f ca="1"/>
        <v>227</v>
      </c>
      <c r="B228" t="str">
        <f ca="1"/>
        <v>CN</v>
      </c>
      <c r="C228" t="str">
        <f ca="1"/>
        <v>Z</v>
      </c>
      <c r="D228" t="str">
        <f ca="1"/>
        <v>R-8_U</v>
      </c>
      <c r="E228">
        <f ca="1"/>
        <v>0</v>
      </c>
      <c r="F228">
        <f ca="1"/>
        <v>0</v>
      </c>
      <c r="G228">
        <f ca="1"/>
        <v>0</v>
      </c>
      <c r="H228">
        <f ca="1"/>
        <v>0</v>
      </c>
      <c r="I228">
        <f ca="1"/>
        <v>0</v>
      </c>
      <c r="J228">
        <f ca="1"/>
        <v>114</v>
      </c>
      <c r="K228">
        <f ca="1"/>
        <v>0</v>
      </c>
      <c r="L228">
        <f ca="1"/>
        <v>691279.20103022002</v>
      </c>
      <c r="M228">
        <f ca="1"/>
        <v>7569106.97243891</v>
      </c>
      <c r="N228" t="str">
        <f ca="1"/>
        <v>R-8</v>
      </c>
      <c r="O228" t="str">
        <f ca="1"/>
        <v>R-8</v>
      </c>
      <c r="P228">
        <f ca="1"/>
        <v>0</v>
      </c>
      <c r="Q228">
        <f ca="1"/>
        <v>-0.51305790936223161</v>
      </c>
      <c r="R228" s="2">
        <f ca="1"/>
        <v>14.307999999999998</v>
      </c>
      <c r="S228">
        <f ca="1"/>
        <v>0.64000000000000012</v>
      </c>
      <c r="T228">
        <f ca="1"/>
        <v>691279.20103022002</v>
      </c>
      <c r="U228">
        <f ca="1"/>
        <v>7569106.97243891</v>
      </c>
    </row>
    <row r="229" spans="1:21" x14ac:dyDescent="0.25">
      <c r="A229">
        <f ca="1"/>
        <v>228</v>
      </c>
      <c r="B229" t="str">
        <f ca="1"/>
        <v>CN</v>
      </c>
      <c r="C229" t="str">
        <f ca="1"/>
        <v>Z</v>
      </c>
      <c r="D229" t="str">
        <f ca="1"/>
        <v>R-8_U</v>
      </c>
      <c r="E229">
        <f ca="1"/>
        <v>0</v>
      </c>
      <c r="F229">
        <f ca="1"/>
        <v>0</v>
      </c>
      <c r="G229">
        <f ca="1"/>
        <v>0</v>
      </c>
      <c r="H229">
        <f ca="1"/>
        <v>0</v>
      </c>
      <c r="I229">
        <f ca="1"/>
        <v>0</v>
      </c>
      <c r="J229">
        <f ca="1"/>
        <v>114</v>
      </c>
      <c r="K229">
        <f ca="1"/>
        <v>1</v>
      </c>
      <c r="L229">
        <f ca="1"/>
        <v>691283.27012477408</v>
      </c>
      <c r="M229">
        <f ca="1"/>
        <v>7569112.8912044493</v>
      </c>
      <c r="N229" t="str">
        <f ca="1"/>
        <v>R-8</v>
      </c>
      <c r="O229" t="str">
        <f ca="1"/>
        <v>R-8</v>
      </c>
      <c r="P229">
        <f ca="1"/>
        <v>0</v>
      </c>
      <c r="Q229">
        <f ca="1"/>
        <v>-0.51305790936223161</v>
      </c>
      <c r="R229" s="2">
        <f ca="1"/>
        <v>14.307999999999998</v>
      </c>
      <c r="S229">
        <f ca="1"/>
        <v>0.64000000000000012</v>
      </c>
      <c r="T229">
        <f ca="1"/>
        <v>691279.20103022002</v>
      </c>
      <c r="U229">
        <f ca="1"/>
        <v>7569106.97243891</v>
      </c>
    </row>
    <row r="230" spans="1:21" x14ac:dyDescent="0.25">
      <c r="A230">
        <f ca="1"/>
        <v>229</v>
      </c>
      <c r="B230" t="str">
        <f ca="1"/>
        <v>SX</v>
      </c>
      <c r="C230" t="str">
        <f ca="1"/>
        <v>Z</v>
      </c>
      <c r="D230" t="str">
        <f ca="1"/>
        <v>R-8_D</v>
      </c>
      <c r="E230">
        <f ca="1"/>
        <v>0</v>
      </c>
      <c r="F230">
        <f ca="1"/>
        <v>0</v>
      </c>
      <c r="G230">
        <f ca="1"/>
        <v>0</v>
      </c>
      <c r="H230">
        <f ca="1"/>
        <v>0</v>
      </c>
      <c r="I230">
        <f ca="1"/>
        <v>0</v>
      </c>
      <c r="J230">
        <f ca="1"/>
        <v>115</v>
      </c>
      <c r="K230">
        <f ca="1"/>
        <v>0</v>
      </c>
      <c r="L230">
        <f ca="1"/>
        <v>691255.77797223651</v>
      </c>
      <c r="M230">
        <f ca="1"/>
        <v>7569128.3797410885</v>
      </c>
      <c r="N230" t="str">
        <f ca="1"/>
        <v>R-8</v>
      </c>
      <c r="O230" t="str">
        <f ca="1"/>
        <v>R-8</v>
      </c>
      <c r="P230">
        <f ca="1"/>
        <v>1</v>
      </c>
      <c r="Q230">
        <f ca="1"/>
        <v>2.6285347442275624</v>
      </c>
      <c r="R230" s="2">
        <f ca="1"/>
        <v>14.307999999999998</v>
      </c>
      <c r="S230">
        <f ca="1"/>
        <v>0.64000000000000012</v>
      </c>
      <c r="T230">
        <f ca="1"/>
        <v>691252.82407464599</v>
      </c>
      <c r="U230">
        <f ca="1"/>
        <v>7569121.8326955698</v>
      </c>
    </row>
    <row r="231" spans="1:21" x14ac:dyDescent="0.25">
      <c r="A231">
        <f ca="1"/>
        <v>230</v>
      </c>
      <c r="B231" t="str">
        <f ca="1"/>
        <v>SX</v>
      </c>
      <c r="C231" t="str">
        <f ca="1"/>
        <v>Z</v>
      </c>
      <c r="D231" t="str">
        <f ca="1"/>
        <v>R-8_D</v>
      </c>
      <c r="E231">
        <f ca="1"/>
        <v>0</v>
      </c>
      <c r="F231">
        <f ca="1"/>
        <v>0</v>
      </c>
      <c r="G231">
        <f ca="1"/>
        <v>0</v>
      </c>
      <c r="H231">
        <f ca="1"/>
        <v>0</v>
      </c>
      <c r="I231">
        <f ca="1"/>
        <v>0</v>
      </c>
      <c r="J231">
        <f ca="1"/>
        <v>115</v>
      </c>
      <c r="K231">
        <f ca="1"/>
        <v>1</v>
      </c>
      <c r="L231">
        <f ca="1"/>
        <v>691248.75498009194</v>
      </c>
      <c r="M231">
        <f ca="1"/>
        <v>7569115.9139300305</v>
      </c>
      <c r="N231" t="str">
        <f ca="1"/>
        <v>R-8</v>
      </c>
      <c r="O231" t="str">
        <f ca="1"/>
        <v>R-8</v>
      </c>
      <c r="P231">
        <f ca="1"/>
        <v>1</v>
      </c>
      <c r="Q231">
        <f ca="1"/>
        <v>2.6285347442275624</v>
      </c>
      <c r="R231" s="2">
        <f ca="1"/>
        <v>14.307999999999998</v>
      </c>
      <c r="S231">
        <f ca="1"/>
        <v>0.64000000000000012</v>
      </c>
      <c r="T231">
        <f ca="1"/>
        <v>691252.82407464599</v>
      </c>
      <c r="U231">
        <f ca="1"/>
        <v>7569121.8326955698</v>
      </c>
    </row>
    <row r="232" spans="1:21" x14ac:dyDescent="0.25">
      <c r="A232">
        <f ca="1"/>
        <v>231</v>
      </c>
      <c r="B232" t="str">
        <f ca="1"/>
        <v>CN</v>
      </c>
      <c r="C232" t="str">
        <f ca="1"/>
        <v>Z</v>
      </c>
      <c r="D232" t="str">
        <f ca="1"/>
        <v>R-8_D</v>
      </c>
      <c r="E232">
        <f ca="1"/>
        <v>0</v>
      </c>
      <c r="F232">
        <f ca="1"/>
        <v>0</v>
      </c>
      <c r="G232">
        <f ca="1"/>
        <v>0</v>
      </c>
      <c r="H232">
        <f ca="1"/>
        <v>0</v>
      </c>
      <c r="I232">
        <f ca="1"/>
        <v>0</v>
      </c>
      <c r="J232">
        <f ca="1"/>
        <v>116</v>
      </c>
      <c r="K232">
        <f ca="1"/>
        <v>0</v>
      </c>
      <c r="L232">
        <f ca="1"/>
        <v>691252.82407464599</v>
      </c>
      <c r="M232">
        <f ca="1"/>
        <v>7569121.8326955698</v>
      </c>
      <c r="N232" t="str">
        <f ca="1"/>
        <v>R-8</v>
      </c>
      <c r="O232" t="str">
        <f ca="1"/>
        <v>R-8</v>
      </c>
      <c r="P232">
        <f ca="1"/>
        <v>1</v>
      </c>
      <c r="Q232">
        <f ca="1"/>
        <v>2.6285347442275624</v>
      </c>
      <c r="R232" s="2">
        <f ca="1"/>
        <v>14.307999999999998</v>
      </c>
      <c r="S232">
        <f ca="1"/>
        <v>0.64000000000000012</v>
      </c>
      <c r="T232">
        <f ca="1"/>
        <v>691252.82407464599</v>
      </c>
      <c r="U232">
        <f ca="1"/>
        <v>7569121.8326955698</v>
      </c>
    </row>
    <row r="233" spans="1:21" x14ac:dyDescent="0.25">
      <c r="A233">
        <f ca="1"/>
        <v>232</v>
      </c>
      <c r="B233" t="str">
        <f ca="1"/>
        <v>CN</v>
      </c>
      <c r="C233" t="str">
        <f ca="1"/>
        <v>Z</v>
      </c>
      <c r="D233" t="str">
        <f ca="1"/>
        <v>R-8_D</v>
      </c>
      <c r="E233">
        <f ca="1"/>
        <v>0</v>
      </c>
      <c r="F233">
        <f ca="1"/>
        <v>0</v>
      </c>
      <c r="G233">
        <f ca="1"/>
        <v>0</v>
      </c>
      <c r="H233">
        <f ca="1"/>
        <v>0</v>
      </c>
      <c r="I233">
        <f ca="1"/>
        <v>0</v>
      </c>
      <c r="J233">
        <f ca="1"/>
        <v>116</v>
      </c>
      <c r="K233">
        <f ca="1"/>
        <v>1</v>
      </c>
      <c r="L233">
        <f ca="1"/>
        <v>691248.75498009194</v>
      </c>
      <c r="M233">
        <f ca="1"/>
        <v>7569115.9139300305</v>
      </c>
      <c r="N233" t="str">
        <f ca="1"/>
        <v>R-8</v>
      </c>
      <c r="O233" t="str">
        <f ca="1"/>
        <v>R-8</v>
      </c>
      <c r="P233">
        <f ca="1"/>
        <v>1</v>
      </c>
      <c r="Q233">
        <f ca="1"/>
        <v>2.6285347442275624</v>
      </c>
      <c r="R233" s="2">
        <f ca="1"/>
        <v>14.307999999999998</v>
      </c>
      <c r="S233">
        <f ca="1"/>
        <v>0.64000000000000012</v>
      </c>
      <c r="T233">
        <f ca="1"/>
        <v>691252.82407464599</v>
      </c>
      <c r="U233">
        <f ca="1"/>
        <v>7569121.8326955698</v>
      </c>
    </row>
    <row r="234" spans="1:21" x14ac:dyDescent="0.25">
      <c r="A234">
        <f ca="1"/>
        <v>233</v>
      </c>
      <c r="B234" t="str">
        <f ca="1"/>
        <v>SX</v>
      </c>
      <c r="C234" t="str">
        <f ca="1"/>
        <v>Z</v>
      </c>
      <c r="D234" t="str">
        <f ca="1"/>
        <v>R-9_U</v>
      </c>
      <c r="E234">
        <f ca="1"/>
        <v>0</v>
      </c>
      <c r="F234">
        <f ca="1"/>
        <v>0</v>
      </c>
      <c r="G234">
        <f ca="1"/>
        <v>0</v>
      </c>
      <c r="H234">
        <f ca="1"/>
        <v>0</v>
      </c>
      <c r="I234">
        <f ca="1"/>
        <v>0</v>
      </c>
      <c r="J234">
        <f ca="1"/>
        <v>117</v>
      </c>
      <c r="K234">
        <f ca="1"/>
        <v>0</v>
      </c>
      <c r="L234">
        <f ca="1"/>
        <v>691507.54002652073</v>
      </c>
      <c r="M234">
        <f ca="1"/>
        <v>7569386.6139891092</v>
      </c>
      <c r="N234" t="str">
        <f ca="1"/>
        <v>R-9</v>
      </c>
      <c r="O234" t="str">
        <f ca="1"/>
        <v>R-9</v>
      </c>
      <c r="P234">
        <f ca="1"/>
        <v>0</v>
      </c>
      <c r="Q234">
        <f ca="1"/>
        <v>-0.42459784536441525</v>
      </c>
      <c r="R234" s="2">
        <f ca="1"/>
        <v>3.7239999999999993</v>
      </c>
      <c r="S234">
        <f ca="1"/>
        <v>0.64000000000000012</v>
      </c>
      <c r="T234">
        <f ca="1"/>
        <v>691507.72391469299</v>
      </c>
      <c r="U234">
        <f ca="1"/>
        <v>7569388.5743026398</v>
      </c>
    </row>
    <row r="235" spans="1:21" x14ac:dyDescent="0.25">
      <c r="A235">
        <f ca="1"/>
        <v>234</v>
      </c>
      <c r="B235" t="str">
        <f ca="1"/>
        <v>SX</v>
      </c>
      <c r="C235" t="str">
        <f ca="1"/>
        <v>Z</v>
      </c>
      <c r="D235" t="str">
        <f ca="1"/>
        <v>R-9_U</v>
      </c>
      <c r="E235">
        <f ca="1"/>
        <v>0</v>
      </c>
      <c r="F235">
        <f ca="1"/>
        <v>0</v>
      </c>
      <c r="G235">
        <f ca="1"/>
        <v>0</v>
      </c>
      <c r="H235">
        <f ca="1"/>
        <v>0</v>
      </c>
      <c r="I235">
        <f ca="1"/>
        <v>0</v>
      </c>
      <c r="J235">
        <f ca="1"/>
        <v>117</v>
      </c>
      <c r="K235">
        <f ca="1"/>
        <v>1</v>
      </c>
      <c r="L235">
        <f ca="1"/>
        <v>691509.07414459449</v>
      </c>
      <c r="M235">
        <f ca="1"/>
        <v>7569390.0073145777</v>
      </c>
      <c r="N235" t="str">
        <f ca="1"/>
        <v>R-9</v>
      </c>
      <c r="O235" t="str">
        <f ca="1"/>
        <v>R-9</v>
      </c>
      <c r="P235">
        <f ca="1"/>
        <v>0</v>
      </c>
      <c r="Q235">
        <f ca="1"/>
        <v>-0.42459784536441525</v>
      </c>
      <c r="R235" s="2">
        <f ca="1"/>
        <v>3.7239999999999993</v>
      </c>
      <c r="S235">
        <f ca="1"/>
        <v>0.64000000000000012</v>
      </c>
      <c r="T235">
        <f ca="1"/>
        <v>691507.72391469299</v>
      </c>
      <c r="U235">
        <f ca="1"/>
        <v>7569388.5743026398</v>
      </c>
    </row>
    <row r="236" spans="1:21" x14ac:dyDescent="0.25">
      <c r="A236">
        <f ca="1"/>
        <v>235</v>
      </c>
      <c r="B236" t="str">
        <f ca="1"/>
        <v>CN</v>
      </c>
      <c r="C236" t="str">
        <f ca="1"/>
        <v>Z</v>
      </c>
      <c r="D236" t="str">
        <f ca="1"/>
        <v>R-9_U</v>
      </c>
      <c r="E236">
        <f ca="1"/>
        <v>0</v>
      </c>
      <c r="F236">
        <f ca="1"/>
        <v>0</v>
      </c>
      <c r="G236">
        <f ca="1"/>
        <v>0</v>
      </c>
      <c r="H236">
        <f ca="1"/>
        <v>0</v>
      </c>
      <c r="I236">
        <f ca="1"/>
        <v>0</v>
      </c>
      <c r="J236">
        <f ca="1"/>
        <v>118</v>
      </c>
      <c r="K236">
        <f ca="1"/>
        <v>0</v>
      </c>
      <c r="L236">
        <f ca="1"/>
        <v>691507.72391469299</v>
      </c>
      <c r="M236">
        <f ca="1"/>
        <v>7569388.5743026398</v>
      </c>
      <c r="N236" t="str">
        <f ca="1"/>
        <v>R-9</v>
      </c>
      <c r="O236" t="str">
        <f ca="1"/>
        <v>R-9</v>
      </c>
      <c r="P236">
        <f ca="1"/>
        <v>0</v>
      </c>
      <c r="Q236">
        <f ca="1"/>
        <v>-0.42459784536441525</v>
      </c>
      <c r="R236" s="2">
        <f ca="1"/>
        <v>3.7239999999999993</v>
      </c>
      <c r="S236">
        <f ca="1"/>
        <v>0.64000000000000012</v>
      </c>
      <c r="T236">
        <f ca="1"/>
        <v>691507.72391469299</v>
      </c>
      <c r="U236">
        <f ca="1"/>
        <v>7569388.5743026398</v>
      </c>
    </row>
    <row r="237" spans="1:21" x14ac:dyDescent="0.25">
      <c r="A237">
        <f ca="1"/>
        <v>236</v>
      </c>
      <c r="B237" t="str">
        <f ca="1"/>
        <v>CN</v>
      </c>
      <c r="C237" t="str">
        <f ca="1"/>
        <v>Z</v>
      </c>
      <c r="D237" t="str">
        <f ca="1"/>
        <v>R-9_U</v>
      </c>
      <c r="E237">
        <f ca="1"/>
        <v>0</v>
      </c>
      <c r="F237">
        <f ca="1"/>
        <v>0</v>
      </c>
      <c r="G237">
        <f ca="1"/>
        <v>0</v>
      </c>
      <c r="H237">
        <f ca="1"/>
        <v>0</v>
      </c>
      <c r="I237">
        <f ca="1"/>
        <v>0</v>
      </c>
      <c r="J237">
        <f ca="1"/>
        <v>118</v>
      </c>
      <c r="K237">
        <f ca="1"/>
        <v>1</v>
      </c>
      <c r="L237">
        <f ca="1"/>
        <v>691509.07414459449</v>
      </c>
      <c r="M237">
        <f ca="1"/>
        <v>7569390.0073145777</v>
      </c>
      <c r="N237" t="str">
        <f ca="1"/>
        <v>R-9</v>
      </c>
      <c r="O237" t="str">
        <f ca="1"/>
        <v>R-9</v>
      </c>
      <c r="P237">
        <f ca="1"/>
        <v>0</v>
      </c>
      <c r="Q237">
        <f ca="1"/>
        <v>-0.42459784536441525</v>
      </c>
      <c r="R237" s="2">
        <f ca="1"/>
        <v>3.7239999999999993</v>
      </c>
      <c r="S237">
        <f ca="1"/>
        <v>0.64000000000000012</v>
      </c>
      <c r="T237">
        <f ca="1"/>
        <v>691507.72391469299</v>
      </c>
      <c r="U237">
        <f ca="1"/>
        <v>7569388.5743026398</v>
      </c>
    </row>
    <row r="238" spans="1:21" x14ac:dyDescent="0.25">
      <c r="A238">
        <f ca="1"/>
        <v>237</v>
      </c>
      <c r="B238" t="str">
        <f ca="1"/>
        <v>SX</v>
      </c>
      <c r="C238" t="str">
        <f ca="1"/>
        <v>Z</v>
      </c>
      <c r="D238" t="str">
        <f ca="1"/>
        <v>R-9_D</v>
      </c>
      <c r="E238">
        <f ca="1"/>
        <v>0</v>
      </c>
      <c r="F238">
        <f ca="1"/>
        <v>0</v>
      </c>
      <c r="G238">
        <f ca="1"/>
        <v>0</v>
      </c>
      <c r="H238">
        <f ca="1"/>
        <v>0</v>
      </c>
      <c r="I238">
        <f ca="1"/>
        <v>0</v>
      </c>
      <c r="J238">
        <f ca="1"/>
        <v>119</v>
      </c>
      <c r="K238">
        <f ca="1"/>
        <v>0</v>
      </c>
      <c r="L238">
        <f ca="1"/>
        <v>691479.40565756231</v>
      </c>
      <c r="M238">
        <f ca="1"/>
        <v>7569403.420399351</v>
      </c>
      <c r="N238" t="str">
        <f ca="1"/>
        <v>R-9</v>
      </c>
      <c r="O238" t="str">
        <f ca="1"/>
        <v>R-9</v>
      </c>
      <c r="P238">
        <f ca="1"/>
        <v>1</v>
      </c>
      <c r="Q238">
        <f ca="1"/>
        <v>2.7169948082253779</v>
      </c>
      <c r="R238" s="2">
        <f ca="1"/>
        <v>3.7239999999999993</v>
      </c>
      <c r="S238">
        <f ca="1"/>
        <v>0.64000000000000012</v>
      </c>
      <c r="T238">
        <f ca="1"/>
        <v>691479.22176939005</v>
      </c>
      <c r="U238">
        <f ca="1"/>
        <v>7569401.4600858204</v>
      </c>
    </row>
    <row r="239" spans="1:21" x14ac:dyDescent="0.25">
      <c r="A239">
        <f ca="1"/>
        <v>238</v>
      </c>
      <c r="B239" t="str">
        <f ca="1"/>
        <v>SX</v>
      </c>
      <c r="C239" t="str">
        <f ca="1"/>
        <v>Z</v>
      </c>
      <c r="D239" t="str">
        <f ca="1"/>
        <v>R-9_D</v>
      </c>
      <c r="E239">
        <f ca="1"/>
        <v>0</v>
      </c>
      <c r="F239">
        <f ca="1"/>
        <v>0</v>
      </c>
      <c r="G239">
        <f ca="1"/>
        <v>0</v>
      </c>
      <c r="H239">
        <f ca="1"/>
        <v>0</v>
      </c>
      <c r="I239">
        <f ca="1"/>
        <v>0</v>
      </c>
      <c r="J239">
        <f ca="1"/>
        <v>119</v>
      </c>
      <c r="K239">
        <f ca="1"/>
        <v>1</v>
      </c>
      <c r="L239">
        <f ca="1"/>
        <v>691477.87153948855</v>
      </c>
      <c r="M239">
        <f ca="1"/>
        <v>7569400.0270738825</v>
      </c>
      <c r="N239" t="str">
        <f ca="1"/>
        <v>R-9</v>
      </c>
      <c r="O239" t="str">
        <f ca="1"/>
        <v>R-9</v>
      </c>
      <c r="P239">
        <f ca="1"/>
        <v>1</v>
      </c>
      <c r="Q239">
        <f ca="1"/>
        <v>2.7169948082253779</v>
      </c>
      <c r="R239" s="2">
        <f ca="1"/>
        <v>3.7239999999999993</v>
      </c>
      <c r="S239">
        <f ca="1"/>
        <v>0.64000000000000012</v>
      </c>
      <c r="T239">
        <f ca="1"/>
        <v>691479.22176939005</v>
      </c>
      <c r="U239">
        <f ca="1"/>
        <v>7569401.4600858204</v>
      </c>
    </row>
    <row r="240" spans="1:21" x14ac:dyDescent="0.25">
      <c r="A240">
        <f ca="1"/>
        <v>239</v>
      </c>
      <c r="B240" t="str">
        <f ca="1"/>
        <v>CN</v>
      </c>
      <c r="C240" t="str">
        <f ca="1"/>
        <v>Z</v>
      </c>
      <c r="D240" t="str">
        <f ca="1"/>
        <v>R-9_D</v>
      </c>
      <c r="E240">
        <f ca="1"/>
        <v>0</v>
      </c>
      <c r="F240">
        <f ca="1"/>
        <v>0</v>
      </c>
      <c r="G240">
        <f ca="1"/>
        <v>0</v>
      </c>
      <c r="H240">
        <f ca="1"/>
        <v>0</v>
      </c>
      <c r="I240">
        <f ca="1"/>
        <v>0</v>
      </c>
      <c r="J240">
        <f ca="1"/>
        <v>120</v>
      </c>
      <c r="K240">
        <f ca="1"/>
        <v>0</v>
      </c>
      <c r="L240">
        <f ca="1"/>
        <v>691479.22176939005</v>
      </c>
      <c r="M240">
        <f ca="1"/>
        <v>7569401.4600858204</v>
      </c>
      <c r="N240" t="str">
        <f ca="1"/>
        <v>R-9</v>
      </c>
      <c r="O240" t="str">
        <f ca="1"/>
        <v>R-9</v>
      </c>
      <c r="P240">
        <f ca="1"/>
        <v>1</v>
      </c>
      <c r="Q240">
        <f ca="1"/>
        <v>2.7169948082253779</v>
      </c>
      <c r="R240" s="2">
        <f ca="1"/>
        <v>3.7239999999999993</v>
      </c>
      <c r="S240">
        <f ca="1"/>
        <v>0.64000000000000012</v>
      </c>
      <c r="T240">
        <f ca="1"/>
        <v>691479.22176939005</v>
      </c>
      <c r="U240">
        <f ca="1"/>
        <v>7569401.4600858204</v>
      </c>
    </row>
    <row r="241" spans="1:21" x14ac:dyDescent="0.25">
      <c r="A241">
        <f ca="1"/>
        <v>240</v>
      </c>
      <c r="B241" t="str">
        <f ca="1"/>
        <v>CN</v>
      </c>
      <c r="C241" t="str">
        <f ca="1"/>
        <v>Z</v>
      </c>
      <c r="D241" t="str">
        <f ca="1"/>
        <v>R-9_D</v>
      </c>
      <c r="E241">
        <f ca="1"/>
        <v>0</v>
      </c>
      <c r="F241">
        <f ca="1"/>
        <v>0</v>
      </c>
      <c r="G241">
        <f ca="1"/>
        <v>0</v>
      </c>
      <c r="H241">
        <f ca="1"/>
        <v>0</v>
      </c>
      <c r="I241">
        <f ca="1"/>
        <v>0</v>
      </c>
      <c r="J241">
        <f ca="1"/>
        <v>120</v>
      </c>
      <c r="K241">
        <f ca="1"/>
        <v>1</v>
      </c>
      <c r="L241">
        <f ca="1"/>
        <v>691477.87153948855</v>
      </c>
      <c r="M241">
        <f ca="1"/>
        <v>7569400.0270738825</v>
      </c>
      <c r="N241" t="str">
        <f ca="1"/>
        <v>R-9</v>
      </c>
      <c r="O241" t="str">
        <f ca="1"/>
        <v>R-9</v>
      </c>
      <c r="P241">
        <f ca="1"/>
        <v>1</v>
      </c>
      <c r="Q241">
        <f ca="1"/>
        <v>2.7169948082253779</v>
      </c>
      <c r="R241" s="2">
        <f ca="1"/>
        <v>3.7239999999999993</v>
      </c>
      <c r="S241">
        <f ca="1"/>
        <v>0.64000000000000012</v>
      </c>
      <c r="T241">
        <f ca="1"/>
        <v>691479.22176939005</v>
      </c>
      <c r="U241">
        <f ca="1"/>
        <v>7569401.4600858204</v>
      </c>
    </row>
    <row r="242" spans="1:21" x14ac:dyDescent="0.25">
      <c r="R242" s="2"/>
    </row>
    <row r="243" spans="1:21" x14ac:dyDescent="0.25">
      <c r="R243" s="2"/>
    </row>
    <row r="244" spans="1:21" x14ac:dyDescent="0.25">
      <c r="R244" s="2"/>
    </row>
    <row r="245" spans="1:21" x14ac:dyDescent="0.25">
      <c r="R245" s="2"/>
    </row>
    <row r="246" spans="1:21" x14ac:dyDescent="0.25">
      <c r="R246" s="2"/>
    </row>
    <row r="247" spans="1:21" x14ac:dyDescent="0.25">
      <c r="R247" s="2"/>
    </row>
    <row r="248" spans="1:21" x14ac:dyDescent="0.25">
      <c r="R248" s="2"/>
    </row>
    <row r="249" spans="1:21" x14ac:dyDescent="0.25">
      <c r="R249" s="2"/>
    </row>
    <row r="250" spans="1:21" x14ac:dyDescent="0.25">
      <c r="R250" s="2"/>
    </row>
    <row r="251" spans="1:21" x14ac:dyDescent="0.25">
      <c r="R251" s="2"/>
    </row>
    <row r="252" spans="1:21" x14ac:dyDescent="0.25">
      <c r="R252" s="2"/>
    </row>
    <row r="253" spans="1:21" x14ac:dyDescent="0.25">
      <c r="R253" s="2"/>
    </row>
    <row r="254" spans="1:21" x14ac:dyDescent="0.25">
      <c r="R254" s="2"/>
    </row>
    <row r="255" spans="1:21" x14ac:dyDescent="0.25">
      <c r="R255" s="2"/>
    </row>
    <row r="256" spans="1:21" x14ac:dyDescent="0.25">
      <c r="R256" s="2"/>
    </row>
    <row r="257" spans="18:18" x14ac:dyDescent="0.25">
      <c r="R257" s="2"/>
    </row>
    <row r="258" spans="18:18" x14ac:dyDescent="0.25">
      <c r="R258" s="2"/>
    </row>
    <row r="259" spans="18:18" x14ac:dyDescent="0.25">
      <c r="R259" s="2"/>
    </row>
    <row r="260" spans="18:18" x14ac:dyDescent="0.25">
      <c r="R260" s="2"/>
    </row>
    <row r="261" spans="18:18" x14ac:dyDescent="0.25">
      <c r="R261" s="2"/>
    </row>
    <row r="262" spans="18:18" x14ac:dyDescent="0.25">
      <c r="R262" s="2"/>
    </row>
    <row r="263" spans="18:18" x14ac:dyDescent="0.25">
      <c r="R263" s="2"/>
    </row>
    <row r="264" spans="18:18" x14ac:dyDescent="0.25">
      <c r="R264" s="2"/>
    </row>
    <row r="265" spans="18:18" x14ac:dyDescent="0.25">
      <c r="R265" s="2"/>
    </row>
    <row r="266" spans="18:18" x14ac:dyDescent="0.25">
      <c r="R266" s="2"/>
    </row>
    <row r="267" spans="18:18" x14ac:dyDescent="0.25">
      <c r="R267" s="2"/>
    </row>
    <row r="268" spans="18:18" x14ac:dyDescent="0.25">
      <c r="R268" s="2"/>
    </row>
    <row r="269" spans="18:18" x14ac:dyDescent="0.25">
      <c r="R269" s="2"/>
    </row>
    <row r="270" spans="18:18" x14ac:dyDescent="0.25">
      <c r="R270" s="2"/>
    </row>
    <row r="271" spans="18:18" x14ac:dyDescent="0.25">
      <c r="R271" s="2"/>
    </row>
    <row r="272" spans="18:18" x14ac:dyDescent="0.25">
      <c r="R272" s="2"/>
    </row>
    <row r="273" spans="18:18" x14ac:dyDescent="0.25">
      <c r="R273" s="2"/>
    </row>
    <row r="274" spans="18:18" x14ac:dyDescent="0.25">
      <c r="R274" s="2"/>
    </row>
    <row r="275" spans="18:18" x14ac:dyDescent="0.25">
      <c r="R275" s="2"/>
    </row>
    <row r="276" spans="18:18" x14ac:dyDescent="0.25">
      <c r="R276" s="2"/>
    </row>
    <row r="277" spans="18:18" x14ac:dyDescent="0.25">
      <c r="R277" s="2"/>
    </row>
    <row r="278" spans="18:18" x14ac:dyDescent="0.25">
      <c r="R278" s="2"/>
    </row>
    <row r="279" spans="18:18" x14ac:dyDescent="0.25">
      <c r="R279" s="2"/>
    </row>
    <row r="280" spans="18:18" x14ac:dyDescent="0.25">
      <c r="R280" s="2"/>
    </row>
    <row r="281" spans="18:18" x14ac:dyDescent="0.25">
      <c r="R281" s="2"/>
    </row>
    <row r="282" spans="18:18" x14ac:dyDescent="0.25">
      <c r="R282" s="2"/>
    </row>
    <row r="283" spans="18:18" x14ac:dyDescent="0.25">
      <c r="R283" s="2"/>
    </row>
    <row r="284" spans="18:18" x14ac:dyDescent="0.25">
      <c r="R284" s="2"/>
    </row>
    <row r="285" spans="18:18" x14ac:dyDescent="0.25">
      <c r="R285" s="2"/>
    </row>
    <row r="286" spans="18:18" x14ac:dyDescent="0.25">
      <c r="R286" s="2"/>
    </row>
    <row r="287" spans="18:18" x14ac:dyDescent="0.25">
      <c r="R287" s="2"/>
    </row>
    <row r="288" spans="18:18" x14ac:dyDescent="0.25">
      <c r="R288" s="2"/>
    </row>
    <row r="289" spans="18:18" x14ac:dyDescent="0.25">
      <c r="R289" s="2"/>
    </row>
    <row r="290" spans="18:18" x14ac:dyDescent="0.25">
      <c r="R290" s="2"/>
    </row>
    <row r="291" spans="18:18" x14ac:dyDescent="0.25">
      <c r="R291" s="2"/>
    </row>
    <row r="292" spans="18:18" x14ac:dyDescent="0.25">
      <c r="R292" s="2"/>
    </row>
    <row r="293" spans="18:18" x14ac:dyDescent="0.25">
      <c r="R293" s="2"/>
    </row>
    <row r="294" spans="18:18" x14ac:dyDescent="0.25">
      <c r="R294" s="2"/>
    </row>
    <row r="295" spans="18:18" x14ac:dyDescent="0.25">
      <c r="R295" s="2"/>
    </row>
    <row r="296" spans="18:18" x14ac:dyDescent="0.25">
      <c r="R296" s="2"/>
    </row>
    <row r="297" spans="18:18" x14ac:dyDescent="0.25">
      <c r="R297" s="2"/>
    </row>
    <row r="298" spans="18:18" x14ac:dyDescent="0.25">
      <c r="R298" s="2"/>
    </row>
    <row r="299" spans="18:18" x14ac:dyDescent="0.25">
      <c r="R299" s="2"/>
    </row>
    <row r="300" spans="18:18" x14ac:dyDescent="0.25">
      <c r="R300" s="2"/>
    </row>
    <row r="301" spans="18:18" x14ac:dyDescent="0.25">
      <c r="R301" s="2"/>
    </row>
    <row r="302" spans="18:18" x14ac:dyDescent="0.25">
      <c r="R302" s="2"/>
    </row>
    <row r="303" spans="18:18" x14ac:dyDescent="0.25">
      <c r="R303" s="2"/>
    </row>
    <row r="304" spans="18:18" x14ac:dyDescent="0.25">
      <c r="R304" s="2"/>
    </row>
    <row r="305" spans="18:18" x14ac:dyDescent="0.25">
      <c r="R305" s="2"/>
    </row>
    <row r="306" spans="18:18" x14ac:dyDescent="0.25">
      <c r="R306" s="2"/>
    </row>
    <row r="307" spans="18:18" x14ac:dyDescent="0.25">
      <c r="R307" s="2"/>
    </row>
    <row r="308" spans="18:18" x14ac:dyDescent="0.25">
      <c r="R308" s="2"/>
    </row>
    <row r="309" spans="18:18" x14ac:dyDescent="0.25">
      <c r="R309" s="2"/>
    </row>
    <row r="310" spans="18:18" x14ac:dyDescent="0.25">
      <c r="R310" s="2"/>
    </row>
    <row r="311" spans="18:18" x14ac:dyDescent="0.25">
      <c r="R311" s="2"/>
    </row>
    <row r="312" spans="18:18" x14ac:dyDescent="0.25">
      <c r="R312" s="2"/>
    </row>
    <row r="313" spans="18:18" x14ac:dyDescent="0.25">
      <c r="R313" s="2"/>
    </row>
    <row r="314" spans="18:18" x14ac:dyDescent="0.25">
      <c r="R314" s="2"/>
    </row>
    <row r="315" spans="18:18" x14ac:dyDescent="0.25">
      <c r="R315" s="2"/>
    </row>
    <row r="316" spans="18:18" x14ac:dyDescent="0.25">
      <c r="R316" s="2"/>
    </row>
    <row r="317" spans="18:18" x14ac:dyDescent="0.25">
      <c r="R317" s="2"/>
    </row>
    <row r="318" spans="18:18" x14ac:dyDescent="0.25">
      <c r="R318" s="2"/>
    </row>
    <row r="319" spans="18:18" x14ac:dyDescent="0.25">
      <c r="R319" s="2"/>
    </row>
    <row r="320" spans="18:18" x14ac:dyDescent="0.25">
      <c r="R320" s="2"/>
    </row>
    <row r="321" spans="18:18" x14ac:dyDescent="0.25">
      <c r="R321" s="2"/>
    </row>
    <row r="322" spans="18:18" x14ac:dyDescent="0.25">
      <c r="R322" s="2"/>
    </row>
    <row r="323" spans="18:18" x14ac:dyDescent="0.25">
      <c r="R323" s="2"/>
    </row>
    <row r="324" spans="18:18" x14ac:dyDescent="0.25">
      <c r="R324" s="2"/>
    </row>
    <row r="325" spans="18:18" x14ac:dyDescent="0.25">
      <c r="R325" s="2"/>
    </row>
    <row r="326" spans="18:18" x14ac:dyDescent="0.25">
      <c r="R326" s="2"/>
    </row>
    <row r="327" spans="18:18" x14ac:dyDescent="0.25">
      <c r="R327" s="2"/>
    </row>
    <row r="328" spans="18:18" x14ac:dyDescent="0.25">
      <c r="R328" s="2"/>
    </row>
    <row r="329" spans="18:18" x14ac:dyDescent="0.25">
      <c r="R329" s="2"/>
    </row>
    <row r="330" spans="18:18" x14ac:dyDescent="0.25">
      <c r="R330" s="2"/>
    </row>
    <row r="331" spans="18:18" x14ac:dyDescent="0.25">
      <c r="R331" s="2"/>
    </row>
    <row r="332" spans="18:18" x14ac:dyDescent="0.25">
      <c r="R332" s="2"/>
    </row>
    <row r="333" spans="18:18" x14ac:dyDescent="0.25">
      <c r="R333" s="2"/>
    </row>
    <row r="334" spans="18:18" x14ac:dyDescent="0.25">
      <c r="R334" s="2"/>
    </row>
    <row r="335" spans="18:18" x14ac:dyDescent="0.25">
      <c r="R335" s="2"/>
    </row>
    <row r="336" spans="18:18" x14ac:dyDescent="0.25">
      <c r="R336" s="2"/>
    </row>
    <row r="337" spans="18:18" x14ac:dyDescent="0.25">
      <c r="R337" s="2"/>
    </row>
    <row r="338" spans="18:18" x14ac:dyDescent="0.25">
      <c r="R338" s="2"/>
    </row>
    <row r="339" spans="18:18" x14ac:dyDescent="0.25">
      <c r="R339" s="2"/>
    </row>
    <row r="340" spans="18:18" x14ac:dyDescent="0.25">
      <c r="R340" s="2"/>
    </row>
    <row r="341" spans="18:18" x14ac:dyDescent="0.25">
      <c r="R341" s="2"/>
    </row>
    <row r="342" spans="18:18" x14ac:dyDescent="0.25">
      <c r="R342" s="2"/>
    </row>
    <row r="343" spans="18:18" x14ac:dyDescent="0.25">
      <c r="R343" s="2"/>
    </row>
    <row r="344" spans="18:18" x14ac:dyDescent="0.25">
      <c r="R344" s="2"/>
    </row>
    <row r="345" spans="18:18" x14ac:dyDescent="0.25">
      <c r="R345" s="2"/>
    </row>
    <row r="346" spans="18:18" x14ac:dyDescent="0.25">
      <c r="R346" s="2"/>
    </row>
    <row r="347" spans="18:18" x14ac:dyDescent="0.25">
      <c r="R347" s="2"/>
    </row>
    <row r="348" spans="18:18" x14ac:dyDescent="0.25">
      <c r="R348" s="2"/>
    </row>
    <row r="349" spans="18:18" x14ac:dyDescent="0.25">
      <c r="R349" s="2"/>
    </row>
    <row r="350" spans="18:18" x14ac:dyDescent="0.25">
      <c r="R350" s="2"/>
    </row>
    <row r="351" spans="18:18" x14ac:dyDescent="0.25">
      <c r="R351" s="2"/>
    </row>
    <row r="352" spans="18:18" x14ac:dyDescent="0.25">
      <c r="R352" s="2"/>
    </row>
    <row r="353" spans="18:18" x14ac:dyDescent="0.25">
      <c r="R353" s="2"/>
    </row>
    <row r="354" spans="18:18" x14ac:dyDescent="0.25">
      <c r="R354" s="2"/>
    </row>
    <row r="355" spans="18:18" x14ac:dyDescent="0.25">
      <c r="R355" s="2"/>
    </row>
    <row r="356" spans="18:18" x14ac:dyDescent="0.25">
      <c r="R356" s="2"/>
    </row>
    <row r="357" spans="18:18" x14ac:dyDescent="0.25">
      <c r="R357" s="2"/>
    </row>
    <row r="358" spans="18:18" x14ac:dyDescent="0.25">
      <c r="R358" s="2"/>
    </row>
    <row r="359" spans="18:18" x14ac:dyDescent="0.25">
      <c r="R359" s="2"/>
    </row>
    <row r="360" spans="18:18" x14ac:dyDescent="0.25">
      <c r="R360" s="2"/>
    </row>
    <row r="361" spans="18:18" x14ac:dyDescent="0.25">
      <c r="R361" s="2"/>
    </row>
    <row r="362" spans="18:18" x14ac:dyDescent="0.25">
      <c r="R362" s="2"/>
    </row>
    <row r="363" spans="18:18" x14ac:dyDescent="0.25">
      <c r="R363" s="2"/>
    </row>
    <row r="364" spans="18:18" x14ac:dyDescent="0.25">
      <c r="R364" s="2"/>
    </row>
    <row r="365" spans="18:18" x14ac:dyDescent="0.25">
      <c r="R365" s="2"/>
    </row>
    <row r="366" spans="18:18" x14ac:dyDescent="0.25">
      <c r="R366" s="2"/>
    </row>
    <row r="367" spans="18:18" x14ac:dyDescent="0.25">
      <c r="R367" s="2"/>
    </row>
    <row r="368" spans="18:18" x14ac:dyDescent="0.25">
      <c r="R368" s="2"/>
    </row>
    <row r="369" spans="18:18" x14ac:dyDescent="0.25">
      <c r="R369" s="2"/>
    </row>
    <row r="370" spans="18:18" x14ac:dyDescent="0.25">
      <c r="R370" s="2"/>
    </row>
    <row r="371" spans="18:18" x14ac:dyDescent="0.25">
      <c r="R371" s="2"/>
    </row>
    <row r="372" spans="18:18" x14ac:dyDescent="0.25">
      <c r="R372" s="2"/>
    </row>
    <row r="373" spans="18:18" x14ac:dyDescent="0.25">
      <c r="R373" s="2"/>
    </row>
    <row r="374" spans="18:18" x14ac:dyDescent="0.25">
      <c r="R374" s="2"/>
    </row>
    <row r="375" spans="18:18" x14ac:dyDescent="0.25">
      <c r="R375" s="2"/>
    </row>
    <row r="376" spans="18:18" x14ac:dyDescent="0.25">
      <c r="R376" s="2"/>
    </row>
    <row r="377" spans="18:18" x14ac:dyDescent="0.25">
      <c r="R377" s="2"/>
    </row>
    <row r="378" spans="18:18" x14ac:dyDescent="0.25">
      <c r="R378" s="2"/>
    </row>
    <row r="379" spans="18:18" x14ac:dyDescent="0.25">
      <c r="R379" s="2"/>
    </row>
    <row r="380" spans="18:18" x14ac:dyDescent="0.25">
      <c r="R380" s="2"/>
    </row>
    <row r="381" spans="18:18" x14ac:dyDescent="0.25">
      <c r="R381" s="2"/>
    </row>
    <row r="382" spans="18:18" x14ac:dyDescent="0.25">
      <c r="R382" s="2"/>
    </row>
    <row r="383" spans="18:18" x14ac:dyDescent="0.25">
      <c r="R383" s="2"/>
    </row>
    <row r="384" spans="18:18" x14ac:dyDescent="0.25">
      <c r="R384" s="2"/>
    </row>
    <row r="385" spans="18:18" x14ac:dyDescent="0.25">
      <c r="R385" s="2"/>
    </row>
    <row r="386" spans="18:18" x14ac:dyDescent="0.25">
      <c r="R386" s="2"/>
    </row>
    <row r="387" spans="18:18" x14ac:dyDescent="0.25">
      <c r="R387" s="2"/>
    </row>
    <row r="388" spans="18:18" x14ac:dyDescent="0.25">
      <c r="R388" s="2"/>
    </row>
    <row r="389" spans="18:18" x14ac:dyDescent="0.25">
      <c r="R389" s="2"/>
    </row>
    <row r="390" spans="18:18" x14ac:dyDescent="0.25">
      <c r="R390" s="2"/>
    </row>
    <row r="391" spans="18:18" x14ac:dyDescent="0.25">
      <c r="R391" s="2"/>
    </row>
    <row r="392" spans="18:18" x14ac:dyDescent="0.25">
      <c r="R392" s="2"/>
    </row>
    <row r="393" spans="18:18" x14ac:dyDescent="0.25">
      <c r="R393" s="2"/>
    </row>
    <row r="394" spans="18:18" x14ac:dyDescent="0.25">
      <c r="R394" s="2"/>
    </row>
    <row r="395" spans="18:18" x14ac:dyDescent="0.25">
      <c r="R395" s="2"/>
    </row>
    <row r="396" spans="18:18" x14ac:dyDescent="0.25">
      <c r="R396" s="2"/>
    </row>
    <row r="397" spans="18:18" x14ac:dyDescent="0.25">
      <c r="R397" s="2"/>
    </row>
    <row r="398" spans="18:18" x14ac:dyDescent="0.25">
      <c r="R398" s="2"/>
    </row>
    <row r="399" spans="18:18" x14ac:dyDescent="0.25">
      <c r="R399" s="2"/>
    </row>
    <row r="400" spans="18:18" x14ac:dyDescent="0.25">
      <c r="R400" s="2"/>
    </row>
    <row r="401" spans="18:18" x14ac:dyDescent="0.25">
      <c r="R401" s="2"/>
    </row>
    <row r="402" spans="18:18" x14ac:dyDescent="0.25">
      <c r="R402" s="2"/>
    </row>
    <row r="403" spans="18:18" x14ac:dyDescent="0.25">
      <c r="R403" s="2"/>
    </row>
    <row r="404" spans="18:18" x14ac:dyDescent="0.25">
      <c r="R404" s="2"/>
    </row>
    <row r="405" spans="18:18" x14ac:dyDescent="0.25">
      <c r="R405" s="2"/>
    </row>
    <row r="406" spans="18:18" x14ac:dyDescent="0.25">
      <c r="R406" s="2"/>
    </row>
    <row r="407" spans="18:18" x14ac:dyDescent="0.25">
      <c r="R407" s="2"/>
    </row>
    <row r="408" spans="18:18" x14ac:dyDescent="0.25">
      <c r="R408" s="2"/>
    </row>
    <row r="409" spans="18:18" x14ac:dyDescent="0.25">
      <c r="R409" s="2"/>
    </row>
    <row r="410" spans="18:18" x14ac:dyDescent="0.25">
      <c r="R410" s="2"/>
    </row>
    <row r="411" spans="18:18" x14ac:dyDescent="0.25">
      <c r="R411" s="2"/>
    </row>
    <row r="412" spans="18:18" x14ac:dyDescent="0.25">
      <c r="R412" s="2"/>
    </row>
    <row r="413" spans="18:18" x14ac:dyDescent="0.25">
      <c r="R413" s="2"/>
    </row>
    <row r="414" spans="18:18" x14ac:dyDescent="0.25">
      <c r="R414" s="2"/>
    </row>
    <row r="415" spans="18:18" x14ac:dyDescent="0.25">
      <c r="R415" s="2"/>
    </row>
    <row r="416" spans="18:18" x14ac:dyDescent="0.25">
      <c r="R416" s="2"/>
    </row>
    <row r="417" spans="18:18" x14ac:dyDescent="0.25">
      <c r="R417" s="2"/>
    </row>
    <row r="418" spans="18:18" x14ac:dyDescent="0.25">
      <c r="R418" s="2"/>
    </row>
    <row r="419" spans="18:18" x14ac:dyDescent="0.25">
      <c r="R419" s="2"/>
    </row>
    <row r="420" spans="18:18" x14ac:dyDescent="0.25">
      <c r="R420" s="2"/>
    </row>
    <row r="421" spans="18:18" x14ac:dyDescent="0.25">
      <c r="R421" s="2"/>
    </row>
    <row r="422" spans="18:18" x14ac:dyDescent="0.25">
      <c r="R422" s="2"/>
    </row>
    <row r="423" spans="18:18" x14ac:dyDescent="0.25">
      <c r="R423" s="2"/>
    </row>
    <row r="424" spans="18:18" x14ac:dyDescent="0.25">
      <c r="R424" s="2"/>
    </row>
    <row r="425" spans="18:18" x14ac:dyDescent="0.25">
      <c r="R425" s="2"/>
    </row>
    <row r="426" spans="18:18" x14ac:dyDescent="0.25">
      <c r="R426" s="2"/>
    </row>
    <row r="427" spans="18:18" x14ac:dyDescent="0.25">
      <c r="R427" s="2"/>
    </row>
    <row r="428" spans="18:18" x14ac:dyDescent="0.25">
      <c r="R428" s="2"/>
    </row>
    <row r="429" spans="18:18" x14ac:dyDescent="0.25">
      <c r="R429" s="2"/>
    </row>
    <row r="430" spans="18:18" x14ac:dyDescent="0.25">
      <c r="R430" s="2"/>
    </row>
    <row r="431" spans="18:18" x14ac:dyDescent="0.25">
      <c r="R431" s="2"/>
    </row>
    <row r="432" spans="18:18" x14ac:dyDescent="0.25">
      <c r="R432" s="2"/>
    </row>
    <row r="433" spans="18:18" x14ac:dyDescent="0.25">
      <c r="R433" s="2"/>
    </row>
    <row r="434" spans="18:18" x14ac:dyDescent="0.25">
      <c r="R434" s="2"/>
    </row>
    <row r="435" spans="18:18" x14ac:dyDescent="0.25">
      <c r="R435" s="2"/>
    </row>
    <row r="436" spans="18:18" x14ac:dyDescent="0.25">
      <c r="R436" s="2"/>
    </row>
    <row r="437" spans="18:18" x14ac:dyDescent="0.25">
      <c r="R437" s="2"/>
    </row>
    <row r="438" spans="18:18" x14ac:dyDescent="0.25">
      <c r="R438" s="2"/>
    </row>
    <row r="439" spans="18:18" x14ac:dyDescent="0.25">
      <c r="R439" s="2"/>
    </row>
    <row r="440" spans="18:18" x14ac:dyDescent="0.25">
      <c r="R440" s="2"/>
    </row>
    <row r="441" spans="18:18" x14ac:dyDescent="0.25">
      <c r="R441" s="2"/>
    </row>
    <row r="442" spans="18:18" x14ac:dyDescent="0.25">
      <c r="R442" s="2"/>
    </row>
    <row r="443" spans="18:18" x14ac:dyDescent="0.25">
      <c r="R443" s="2"/>
    </row>
    <row r="444" spans="18:18" x14ac:dyDescent="0.25">
      <c r="R444" s="2"/>
    </row>
    <row r="445" spans="18:18" x14ac:dyDescent="0.25">
      <c r="R445" s="2"/>
    </row>
    <row r="446" spans="18:18" x14ac:dyDescent="0.25">
      <c r="R446" s="2"/>
    </row>
    <row r="447" spans="18:18" x14ac:dyDescent="0.25">
      <c r="R447" s="2"/>
    </row>
    <row r="448" spans="18:18" x14ac:dyDescent="0.25">
      <c r="R448" s="2"/>
    </row>
    <row r="449" spans="18:18" x14ac:dyDescent="0.25">
      <c r="R449" s="2"/>
    </row>
    <row r="450" spans="18:18" x14ac:dyDescent="0.25">
      <c r="R450" s="2"/>
    </row>
    <row r="451" spans="18:18" x14ac:dyDescent="0.25">
      <c r="R451" s="2"/>
    </row>
    <row r="452" spans="18:18" x14ac:dyDescent="0.25">
      <c r="R452" s="2"/>
    </row>
    <row r="453" spans="18:18" x14ac:dyDescent="0.25">
      <c r="R453" s="2"/>
    </row>
    <row r="454" spans="18:18" x14ac:dyDescent="0.25">
      <c r="R454" s="2"/>
    </row>
    <row r="455" spans="18:18" x14ac:dyDescent="0.25">
      <c r="R455" s="2"/>
    </row>
    <row r="456" spans="18:18" x14ac:dyDescent="0.25">
      <c r="R456" s="2"/>
    </row>
    <row r="457" spans="18:18" x14ac:dyDescent="0.25">
      <c r="R457" s="2"/>
    </row>
    <row r="458" spans="18:18" x14ac:dyDescent="0.25">
      <c r="R458" s="2"/>
    </row>
    <row r="459" spans="18:18" x14ac:dyDescent="0.25">
      <c r="R459" s="2"/>
    </row>
    <row r="460" spans="18:18" x14ac:dyDescent="0.25">
      <c r="R460" s="2"/>
    </row>
    <row r="461" spans="18:18" x14ac:dyDescent="0.25">
      <c r="R461" s="2"/>
    </row>
    <row r="462" spans="18:18" x14ac:dyDescent="0.25">
      <c r="R462" s="2"/>
    </row>
    <row r="463" spans="18:18" x14ac:dyDescent="0.25">
      <c r="R463" s="2"/>
    </row>
    <row r="464" spans="18:18" x14ac:dyDescent="0.25">
      <c r="R464" s="2"/>
    </row>
    <row r="465" spans="18:18" x14ac:dyDescent="0.25">
      <c r="R465" s="2"/>
    </row>
    <row r="466" spans="18:18" x14ac:dyDescent="0.25">
      <c r="R466" s="2"/>
    </row>
    <row r="467" spans="18:18" x14ac:dyDescent="0.25">
      <c r="R467" s="2"/>
    </row>
    <row r="468" spans="18:18" x14ac:dyDescent="0.25">
      <c r="R468" s="2"/>
    </row>
    <row r="469" spans="18:18" x14ac:dyDescent="0.25">
      <c r="R469" s="2"/>
    </row>
    <row r="470" spans="18:18" x14ac:dyDescent="0.25">
      <c r="R470" s="2"/>
    </row>
    <row r="471" spans="18:18" x14ac:dyDescent="0.25">
      <c r="R471" s="2"/>
    </row>
    <row r="472" spans="18:18" x14ac:dyDescent="0.25">
      <c r="R472" s="2"/>
    </row>
    <row r="473" spans="18:18" x14ac:dyDescent="0.25">
      <c r="R473" s="2"/>
    </row>
    <row r="474" spans="18:18" x14ac:dyDescent="0.25">
      <c r="R474" s="2"/>
    </row>
    <row r="475" spans="18:18" x14ac:dyDescent="0.25">
      <c r="R475" s="2"/>
    </row>
    <row r="476" spans="18:18" x14ac:dyDescent="0.25">
      <c r="R476" s="2"/>
    </row>
    <row r="477" spans="18:18" x14ac:dyDescent="0.25">
      <c r="R477" s="2"/>
    </row>
    <row r="478" spans="18:18" x14ac:dyDescent="0.25">
      <c r="R478" s="2"/>
    </row>
    <row r="479" spans="18:18" x14ac:dyDescent="0.25">
      <c r="R479" s="2"/>
    </row>
    <row r="480" spans="18:18" x14ac:dyDescent="0.25">
      <c r="R480" s="2"/>
    </row>
    <row r="481" spans="18:18" x14ac:dyDescent="0.25">
      <c r="R481" s="2"/>
    </row>
    <row r="482" spans="18:18" x14ac:dyDescent="0.25">
      <c r="R482" s="2"/>
    </row>
    <row r="483" spans="18:18" x14ac:dyDescent="0.25">
      <c r="R483" s="2"/>
    </row>
    <row r="484" spans="18:18" x14ac:dyDescent="0.25">
      <c r="R484" s="2"/>
    </row>
    <row r="485" spans="18:18" x14ac:dyDescent="0.25">
      <c r="R485" s="2"/>
    </row>
    <row r="486" spans="18:18" x14ac:dyDescent="0.25">
      <c r="R486" s="2"/>
    </row>
    <row r="487" spans="18:18" x14ac:dyDescent="0.25">
      <c r="R487" s="2"/>
    </row>
    <row r="488" spans="18:18" x14ac:dyDescent="0.25">
      <c r="R488" s="2"/>
    </row>
    <row r="489" spans="18:18" x14ac:dyDescent="0.25">
      <c r="R489" s="2"/>
    </row>
    <row r="490" spans="18:18" x14ac:dyDescent="0.25">
      <c r="R490" s="2"/>
    </row>
    <row r="491" spans="18:18" x14ac:dyDescent="0.25">
      <c r="R491" s="2"/>
    </row>
    <row r="492" spans="18:18" x14ac:dyDescent="0.25">
      <c r="R492" s="2"/>
    </row>
    <row r="493" spans="18:18" x14ac:dyDescent="0.25">
      <c r="R493" s="2"/>
    </row>
    <row r="494" spans="18:18" x14ac:dyDescent="0.25">
      <c r="R494" s="2"/>
    </row>
    <row r="495" spans="18:18" x14ac:dyDescent="0.25">
      <c r="R495" s="2"/>
    </row>
    <row r="496" spans="18:18" x14ac:dyDescent="0.25">
      <c r="R496" s="2"/>
    </row>
    <row r="497" spans="18:18" x14ac:dyDescent="0.25">
      <c r="R497" s="2"/>
    </row>
    <row r="498" spans="18:18" x14ac:dyDescent="0.25">
      <c r="R498" s="2"/>
    </row>
    <row r="499" spans="18:18" x14ac:dyDescent="0.25">
      <c r="R499" s="2"/>
    </row>
    <row r="500" spans="18:18" x14ac:dyDescent="0.25">
      <c r="R500" s="2"/>
    </row>
    <row r="501" spans="18:18" x14ac:dyDescent="0.25">
      <c r="R501" s="2"/>
    </row>
    <row r="502" spans="18:18" x14ac:dyDescent="0.25">
      <c r="R502" s="2"/>
    </row>
    <row r="503" spans="18:18" x14ac:dyDescent="0.25">
      <c r="R503" s="2"/>
    </row>
    <row r="504" spans="18:18" x14ac:dyDescent="0.25">
      <c r="R504" s="2"/>
    </row>
    <row r="505" spans="18:18" x14ac:dyDescent="0.25">
      <c r="R505" s="2"/>
    </row>
    <row r="506" spans="18:18" x14ac:dyDescent="0.25">
      <c r="R506" s="2"/>
    </row>
    <row r="507" spans="18:18" x14ac:dyDescent="0.25">
      <c r="R507" s="2"/>
    </row>
    <row r="508" spans="18:18" x14ac:dyDescent="0.25">
      <c r="R508" s="2"/>
    </row>
    <row r="509" spans="18:18" x14ac:dyDescent="0.25">
      <c r="R509" s="2"/>
    </row>
    <row r="510" spans="18:18" x14ac:dyDescent="0.25">
      <c r="R510" s="2"/>
    </row>
    <row r="511" spans="18:18" x14ac:dyDescent="0.25">
      <c r="R511" s="2"/>
    </row>
    <row r="512" spans="18:18" x14ac:dyDescent="0.25">
      <c r="R512" s="2"/>
    </row>
    <row r="513" spans="18:18" x14ac:dyDescent="0.25">
      <c r="R513" s="2"/>
    </row>
    <row r="514" spans="18:18" x14ac:dyDescent="0.25">
      <c r="R514" s="2"/>
    </row>
    <row r="515" spans="18:18" x14ac:dyDescent="0.25">
      <c r="R515" s="2"/>
    </row>
    <row r="516" spans="18:18" x14ac:dyDescent="0.25">
      <c r="R516" s="2"/>
    </row>
    <row r="517" spans="18:18" x14ac:dyDescent="0.25">
      <c r="R517" s="2"/>
    </row>
    <row r="518" spans="18:18" x14ac:dyDescent="0.25">
      <c r="R518" s="2"/>
    </row>
    <row r="519" spans="18:18" x14ac:dyDescent="0.25">
      <c r="R519" s="2"/>
    </row>
    <row r="520" spans="18:18" x14ac:dyDescent="0.25">
      <c r="R520" s="2"/>
    </row>
    <row r="521" spans="18:18" x14ac:dyDescent="0.25">
      <c r="R521" s="2"/>
    </row>
    <row r="522" spans="18:18" x14ac:dyDescent="0.25">
      <c r="R522" s="2"/>
    </row>
    <row r="523" spans="18:18" x14ac:dyDescent="0.25">
      <c r="R523" s="2"/>
    </row>
    <row r="524" spans="18:18" x14ac:dyDescent="0.25">
      <c r="R524" s="2"/>
    </row>
    <row r="525" spans="18:18" x14ac:dyDescent="0.25">
      <c r="R525" s="2"/>
    </row>
    <row r="526" spans="18:18" x14ac:dyDescent="0.25">
      <c r="R526" s="2"/>
    </row>
    <row r="527" spans="18:18" x14ac:dyDescent="0.25">
      <c r="R527" s="2"/>
    </row>
    <row r="528" spans="18:18" x14ac:dyDescent="0.25">
      <c r="R528" s="2"/>
    </row>
    <row r="529" spans="18:18" x14ac:dyDescent="0.25">
      <c r="R529" s="2"/>
    </row>
    <row r="530" spans="18:18" x14ac:dyDescent="0.25">
      <c r="R530" s="2"/>
    </row>
    <row r="531" spans="18:18" x14ac:dyDescent="0.25">
      <c r="R531" s="2"/>
    </row>
    <row r="532" spans="18:18" x14ac:dyDescent="0.25">
      <c r="R532" s="2"/>
    </row>
    <row r="533" spans="18:18" x14ac:dyDescent="0.25">
      <c r="R533" s="2"/>
    </row>
    <row r="534" spans="18:18" x14ac:dyDescent="0.25">
      <c r="R534" s="2"/>
    </row>
    <row r="535" spans="18:18" x14ac:dyDescent="0.25">
      <c r="R535" s="2"/>
    </row>
    <row r="536" spans="18:18" x14ac:dyDescent="0.25">
      <c r="R536" s="2"/>
    </row>
    <row r="537" spans="18:18" x14ac:dyDescent="0.25">
      <c r="R537" s="2"/>
    </row>
    <row r="538" spans="18:18" x14ac:dyDescent="0.25">
      <c r="R538" s="2"/>
    </row>
    <row r="539" spans="18:18" x14ac:dyDescent="0.25">
      <c r="R539" s="2"/>
    </row>
    <row r="540" spans="18:18" x14ac:dyDescent="0.25">
      <c r="R540" s="2"/>
    </row>
    <row r="541" spans="18:18" x14ac:dyDescent="0.25">
      <c r="R541" s="2"/>
    </row>
    <row r="542" spans="18:18" x14ac:dyDescent="0.25">
      <c r="R542" s="2"/>
    </row>
    <row r="543" spans="18:18" x14ac:dyDescent="0.25">
      <c r="R543" s="2"/>
    </row>
    <row r="544" spans="18:18" x14ac:dyDescent="0.25">
      <c r="R544" s="2"/>
    </row>
    <row r="545" spans="18:18" x14ac:dyDescent="0.25">
      <c r="R545" s="2"/>
    </row>
    <row r="546" spans="18:18" x14ac:dyDescent="0.25">
      <c r="R546" s="2"/>
    </row>
    <row r="547" spans="18:18" x14ac:dyDescent="0.25">
      <c r="R547" s="2"/>
    </row>
    <row r="548" spans="18:18" x14ac:dyDescent="0.25">
      <c r="R548" s="2"/>
    </row>
    <row r="549" spans="18:18" x14ac:dyDescent="0.25">
      <c r="R549" s="2"/>
    </row>
    <row r="550" spans="18:18" x14ac:dyDescent="0.25">
      <c r="R550" s="2"/>
    </row>
    <row r="551" spans="18:18" x14ac:dyDescent="0.25">
      <c r="R551" s="2"/>
    </row>
    <row r="552" spans="18:18" x14ac:dyDescent="0.25">
      <c r="R552" s="2"/>
    </row>
    <row r="553" spans="18:18" x14ac:dyDescent="0.25">
      <c r="R553" s="2"/>
    </row>
    <row r="554" spans="18:18" x14ac:dyDescent="0.25">
      <c r="R554" s="2"/>
    </row>
    <row r="555" spans="18:18" x14ac:dyDescent="0.25">
      <c r="R555" s="2"/>
    </row>
    <row r="556" spans="18:18" x14ac:dyDescent="0.25">
      <c r="R556" s="2"/>
    </row>
    <row r="557" spans="18:18" x14ac:dyDescent="0.25">
      <c r="R557" s="2"/>
    </row>
    <row r="558" spans="18:18" x14ac:dyDescent="0.25">
      <c r="R558" s="2"/>
    </row>
    <row r="559" spans="18:18" x14ac:dyDescent="0.25">
      <c r="R559" s="2"/>
    </row>
    <row r="560" spans="18:18" x14ac:dyDescent="0.25">
      <c r="R560" s="2"/>
    </row>
    <row r="561" spans="18:18" x14ac:dyDescent="0.25">
      <c r="R561" s="2"/>
    </row>
    <row r="562" spans="18:18" x14ac:dyDescent="0.25">
      <c r="R562" s="2"/>
    </row>
    <row r="563" spans="18:18" x14ac:dyDescent="0.25">
      <c r="R563" s="2"/>
    </row>
    <row r="564" spans="18:18" x14ac:dyDescent="0.25">
      <c r="R564" s="2"/>
    </row>
    <row r="565" spans="18:18" x14ac:dyDescent="0.25">
      <c r="R565" s="2"/>
    </row>
    <row r="566" spans="18:18" x14ac:dyDescent="0.25">
      <c r="R566" s="2"/>
    </row>
    <row r="567" spans="18:18" x14ac:dyDescent="0.25">
      <c r="R567" s="2"/>
    </row>
    <row r="568" spans="18:18" x14ac:dyDescent="0.25">
      <c r="R568" s="2"/>
    </row>
    <row r="569" spans="18:18" x14ac:dyDescent="0.25">
      <c r="R569" s="2"/>
    </row>
    <row r="570" spans="18:18" x14ac:dyDescent="0.25">
      <c r="R570" s="2"/>
    </row>
    <row r="571" spans="18:18" x14ac:dyDescent="0.25">
      <c r="R571" s="2"/>
    </row>
    <row r="572" spans="18:18" x14ac:dyDescent="0.25">
      <c r="R572" s="2"/>
    </row>
    <row r="573" spans="18:18" x14ac:dyDescent="0.25">
      <c r="R573" s="2"/>
    </row>
    <row r="574" spans="18:18" x14ac:dyDescent="0.25">
      <c r="R574" s="2"/>
    </row>
    <row r="575" spans="18:18" x14ac:dyDescent="0.25">
      <c r="R575" s="2"/>
    </row>
    <row r="576" spans="18:18" x14ac:dyDescent="0.25">
      <c r="R576" s="2"/>
    </row>
    <row r="577" spans="18:18" x14ac:dyDescent="0.25">
      <c r="R577" s="2"/>
    </row>
    <row r="578" spans="18:18" x14ac:dyDescent="0.25">
      <c r="R578" s="2"/>
    </row>
    <row r="579" spans="18:18" x14ac:dyDescent="0.25">
      <c r="R579" s="2"/>
    </row>
    <row r="580" spans="18:18" x14ac:dyDescent="0.25">
      <c r="R580" s="2"/>
    </row>
    <row r="581" spans="18:18" x14ac:dyDescent="0.25">
      <c r="R581" s="2"/>
    </row>
    <row r="582" spans="18:18" x14ac:dyDescent="0.25">
      <c r="R582" s="2"/>
    </row>
    <row r="583" spans="18:18" x14ac:dyDescent="0.25">
      <c r="R583" s="2"/>
    </row>
    <row r="584" spans="18:18" x14ac:dyDescent="0.25">
      <c r="R584" s="2"/>
    </row>
    <row r="585" spans="18:18" x14ac:dyDescent="0.25">
      <c r="R585" s="2"/>
    </row>
    <row r="586" spans="18:18" x14ac:dyDescent="0.25">
      <c r="R586" s="2"/>
    </row>
    <row r="587" spans="18:18" x14ac:dyDescent="0.25">
      <c r="R587" s="2"/>
    </row>
    <row r="588" spans="18:18" x14ac:dyDescent="0.25">
      <c r="R588" s="2"/>
    </row>
    <row r="589" spans="18:18" x14ac:dyDescent="0.25">
      <c r="R589" s="2"/>
    </row>
    <row r="590" spans="18:18" x14ac:dyDescent="0.25">
      <c r="R590" s="2"/>
    </row>
    <row r="591" spans="18:18" x14ac:dyDescent="0.25">
      <c r="R591" s="2"/>
    </row>
    <row r="592" spans="18:18" x14ac:dyDescent="0.25">
      <c r="R592" s="2"/>
    </row>
    <row r="593" spans="18:18" x14ac:dyDescent="0.25">
      <c r="R593" s="2"/>
    </row>
    <row r="594" spans="18:18" x14ac:dyDescent="0.25">
      <c r="R594" s="2"/>
    </row>
    <row r="595" spans="18:18" x14ac:dyDescent="0.25">
      <c r="R595" s="2"/>
    </row>
    <row r="596" spans="18:18" x14ac:dyDescent="0.25">
      <c r="R596" s="2"/>
    </row>
    <row r="597" spans="18:18" x14ac:dyDescent="0.25">
      <c r="R597" s="2"/>
    </row>
    <row r="598" spans="18:18" x14ac:dyDescent="0.25">
      <c r="R598" s="2"/>
    </row>
    <row r="599" spans="18:18" x14ac:dyDescent="0.25">
      <c r="R599" s="2"/>
    </row>
    <row r="600" spans="18:18" x14ac:dyDescent="0.25">
      <c r="R600" s="2"/>
    </row>
    <row r="601" spans="18:18" x14ac:dyDescent="0.25">
      <c r="R601" s="2"/>
    </row>
    <row r="602" spans="18:18" x14ac:dyDescent="0.25">
      <c r="R602" s="2"/>
    </row>
    <row r="603" spans="18:18" x14ac:dyDescent="0.25">
      <c r="R603" s="2"/>
    </row>
    <row r="604" spans="18:18" x14ac:dyDescent="0.25">
      <c r="R604" s="2"/>
    </row>
    <row r="605" spans="18:18" x14ac:dyDescent="0.25">
      <c r="R605" s="2"/>
    </row>
    <row r="606" spans="18:18" x14ac:dyDescent="0.25">
      <c r="R606" s="2"/>
    </row>
    <row r="607" spans="18:18" x14ac:dyDescent="0.25">
      <c r="R607" s="2"/>
    </row>
    <row r="608" spans="18:18" x14ac:dyDescent="0.25">
      <c r="R608" s="2"/>
    </row>
    <row r="609" spans="18:18" x14ac:dyDescent="0.25">
      <c r="R609" s="2"/>
    </row>
    <row r="610" spans="18:18" x14ac:dyDescent="0.25">
      <c r="R610" s="2"/>
    </row>
    <row r="611" spans="18:18" x14ac:dyDescent="0.25">
      <c r="R611" s="2"/>
    </row>
    <row r="612" spans="18:18" x14ac:dyDescent="0.25">
      <c r="R612" s="2"/>
    </row>
    <row r="613" spans="18:18" x14ac:dyDescent="0.25">
      <c r="R613" s="2"/>
    </row>
    <row r="614" spans="18:18" x14ac:dyDescent="0.25">
      <c r="R614" s="2"/>
    </row>
    <row r="615" spans="18:18" x14ac:dyDescent="0.25">
      <c r="R615" s="2"/>
    </row>
    <row r="616" spans="18:18" x14ac:dyDescent="0.25">
      <c r="R616" s="2"/>
    </row>
    <row r="617" spans="18:18" x14ac:dyDescent="0.25">
      <c r="R617" s="2"/>
    </row>
    <row r="618" spans="18:18" x14ac:dyDescent="0.25">
      <c r="R618" s="2"/>
    </row>
    <row r="619" spans="18:18" x14ac:dyDescent="0.25">
      <c r="R619" s="2"/>
    </row>
    <row r="620" spans="18:18" x14ac:dyDescent="0.25">
      <c r="R620" s="2"/>
    </row>
    <row r="621" spans="18:18" x14ac:dyDescent="0.25">
      <c r="R621" s="2"/>
    </row>
    <row r="622" spans="18:18" x14ac:dyDescent="0.25">
      <c r="R622" s="2"/>
    </row>
    <row r="623" spans="18:18" x14ac:dyDescent="0.25">
      <c r="R623" s="2"/>
    </row>
    <row r="624" spans="18:18" x14ac:dyDescent="0.25">
      <c r="R624" s="2"/>
    </row>
    <row r="625" spans="18:18" x14ac:dyDescent="0.25">
      <c r="R625" s="2"/>
    </row>
    <row r="626" spans="18:18" x14ac:dyDescent="0.25">
      <c r="R626" s="2"/>
    </row>
    <row r="627" spans="18:18" x14ac:dyDescent="0.25">
      <c r="R627" s="2"/>
    </row>
    <row r="628" spans="18:18" x14ac:dyDescent="0.25">
      <c r="R628" s="2"/>
    </row>
    <row r="629" spans="18:18" x14ac:dyDescent="0.25">
      <c r="R629" s="2"/>
    </row>
    <row r="630" spans="18:18" x14ac:dyDescent="0.25">
      <c r="R630" s="2"/>
    </row>
    <row r="631" spans="18:18" x14ac:dyDescent="0.25">
      <c r="R631" s="2"/>
    </row>
    <row r="632" spans="18:18" x14ac:dyDescent="0.25">
      <c r="R632" s="2"/>
    </row>
    <row r="633" spans="18:18" x14ac:dyDescent="0.25">
      <c r="R633" s="2"/>
    </row>
    <row r="634" spans="18:18" x14ac:dyDescent="0.25">
      <c r="R634" s="2"/>
    </row>
    <row r="635" spans="18:18" x14ac:dyDescent="0.25">
      <c r="R635" s="2"/>
    </row>
    <row r="636" spans="18:18" x14ac:dyDescent="0.25">
      <c r="R636" s="2"/>
    </row>
    <row r="637" spans="18:18" x14ac:dyDescent="0.25">
      <c r="R637" s="2"/>
    </row>
    <row r="638" spans="18:18" x14ac:dyDescent="0.25">
      <c r="R638" s="2"/>
    </row>
    <row r="639" spans="18:18" x14ac:dyDescent="0.25">
      <c r="R639" s="2"/>
    </row>
    <row r="640" spans="18:18" x14ac:dyDescent="0.25">
      <c r="R640" s="2"/>
    </row>
    <row r="641" spans="18:18" x14ac:dyDescent="0.25">
      <c r="R641" s="2"/>
    </row>
    <row r="642" spans="18:18" x14ac:dyDescent="0.25">
      <c r="R642" s="2"/>
    </row>
    <row r="643" spans="18:18" x14ac:dyDescent="0.25">
      <c r="R643" s="2"/>
    </row>
    <row r="644" spans="18:18" x14ac:dyDescent="0.25">
      <c r="R644" s="2"/>
    </row>
    <row r="645" spans="18:18" x14ac:dyDescent="0.25">
      <c r="R645" s="2"/>
    </row>
    <row r="646" spans="18:18" x14ac:dyDescent="0.25">
      <c r="R646" s="2"/>
    </row>
    <row r="647" spans="18:18" x14ac:dyDescent="0.25">
      <c r="R647" s="2"/>
    </row>
    <row r="648" spans="18:18" x14ac:dyDescent="0.25">
      <c r="R648" s="2"/>
    </row>
    <row r="649" spans="18:18" x14ac:dyDescent="0.25">
      <c r="R649" s="2"/>
    </row>
    <row r="650" spans="18:18" x14ac:dyDescent="0.25">
      <c r="R650" s="2"/>
    </row>
    <row r="651" spans="18:18" x14ac:dyDescent="0.25">
      <c r="R651" s="2"/>
    </row>
    <row r="652" spans="18:18" x14ac:dyDescent="0.25">
      <c r="R652" s="2"/>
    </row>
    <row r="653" spans="18:18" x14ac:dyDescent="0.25">
      <c r="R653" s="2"/>
    </row>
    <row r="654" spans="18:18" x14ac:dyDescent="0.25">
      <c r="R654" s="2"/>
    </row>
    <row r="655" spans="18:18" x14ac:dyDescent="0.25">
      <c r="R655" s="2"/>
    </row>
    <row r="656" spans="18:18" x14ac:dyDescent="0.25">
      <c r="R656" s="2"/>
    </row>
    <row r="657" spans="18:18" x14ac:dyDescent="0.25">
      <c r="R657" s="2"/>
    </row>
    <row r="658" spans="18:18" x14ac:dyDescent="0.25">
      <c r="R658" s="2"/>
    </row>
    <row r="659" spans="18:18" x14ac:dyDescent="0.25">
      <c r="R659" s="2"/>
    </row>
    <row r="660" spans="18:18" x14ac:dyDescent="0.25">
      <c r="R660" s="2"/>
    </row>
    <row r="661" spans="18:18" x14ac:dyDescent="0.25">
      <c r="R661" s="2"/>
    </row>
    <row r="662" spans="18:18" x14ac:dyDescent="0.25">
      <c r="R662" s="2"/>
    </row>
    <row r="663" spans="18:18" x14ac:dyDescent="0.25">
      <c r="R663" s="2"/>
    </row>
    <row r="664" spans="18:18" x14ac:dyDescent="0.25">
      <c r="R664" s="2"/>
    </row>
    <row r="665" spans="18:18" x14ac:dyDescent="0.25">
      <c r="R665" s="2"/>
    </row>
    <row r="666" spans="18:18" x14ac:dyDescent="0.25">
      <c r="R666" s="2"/>
    </row>
    <row r="667" spans="18:18" x14ac:dyDescent="0.25">
      <c r="R667" s="2"/>
    </row>
    <row r="668" spans="18:18" x14ac:dyDescent="0.25">
      <c r="R668" s="2"/>
    </row>
    <row r="669" spans="18:18" x14ac:dyDescent="0.25">
      <c r="R669" s="2"/>
    </row>
    <row r="670" spans="18:18" x14ac:dyDescent="0.25">
      <c r="R670" s="2"/>
    </row>
    <row r="671" spans="18:18" x14ac:dyDescent="0.25">
      <c r="R671" s="2"/>
    </row>
    <row r="672" spans="18:18" x14ac:dyDescent="0.25">
      <c r="R672" s="2"/>
    </row>
    <row r="673" spans="18:18" x14ac:dyDescent="0.25">
      <c r="R673" s="2"/>
    </row>
    <row r="674" spans="18:18" x14ac:dyDescent="0.25">
      <c r="R674" s="2"/>
    </row>
    <row r="675" spans="18:18" x14ac:dyDescent="0.25">
      <c r="R675" s="2"/>
    </row>
    <row r="676" spans="18:18" x14ac:dyDescent="0.25">
      <c r="R676" s="2"/>
    </row>
    <row r="677" spans="18:18" x14ac:dyDescent="0.25">
      <c r="R677" s="2"/>
    </row>
    <row r="678" spans="18:18" x14ac:dyDescent="0.25">
      <c r="R678" s="2"/>
    </row>
    <row r="679" spans="18:18" x14ac:dyDescent="0.25">
      <c r="R679" s="2"/>
    </row>
    <row r="680" spans="18:18" x14ac:dyDescent="0.25">
      <c r="R680" s="2"/>
    </row>
    <row r="681" spans="18:18" x14ac:dyDescent="0.25">
      <c r="R681" s="2"/>
    </row>
    <row r="682" spans="18:18" x14ac:dyDescent="0.25">
      <c r="R682" s="2"/>
    </row>
    <row r="683" spans="18:18" x14ac:dyDescent="0.25">
      <c r="R683" s="2"/>
    </row>
    <row r="684" spans="18:18" x14ac:dyDescent="0.25">
      <c r="R684" s="2"/>
    </row>
    <row r="685" spans="18:18" x14ac:dyDescent="0.25">
      <c r="R685" s="2"/>
    </row>
    <row r="686" spans="18:18" x14ac:dyDescent="0.25">
      <c r="R686" s="2"/>
    </row>
    <row r="687" spans="18:18" x14ac:dyDescent="0.25">
      <c r="R687" s="2"/>
    </row>
    <row r="688" spans="18:18" x14ac:dyDescent="0.25">
      <c r="R688" s="2"/>
    </row>
    <row r="689" spans="18:18" x14ac:dyDescent="0.25">
      <c r="R689" s="2"/>
    </row>
    <row r="690" spans="18:18" x14ac:dyDescent="0.25">
      <c r="R690" s="2"/>
    </row>
    <row r="691" spans="18:18" x14ac:dyDescent="0.25">
      <c r="R691" s="2"/>
    </row>
    <row r="692" spans="18:18" x14ac:dyDescent="0.25">
      <c r="R692" s="2"/>
    </row>
    <row r="693" spans="18:18" x14ac:dyDescent="0.25">
      <c r="R693" s="2"/>
    </row>
    <row r="694" spans="18:18" x14ac:dyDescent="0.25">
      <c r="R694" s="2"/>
    </row>
    <row r="695" spans="18:18" x14ac:dyDescent="0.25">
      <c r="R695" s="2"/>
    </row>
    <row r="696" spans="18:18" x14ac:dyDescent="0.25">
      <c r="R696" s="2"/>
    </row>
    <row r="697" spans="18:18" x14ac:dyDescent="0.25">
      <c r="R697" s="2"/>
    </row>
    <row r="698" spans="18:18" x14ac:dyDescent="0.25">
      <c r="R698" s="2"/>
    </row>
    <row r="699" spans="18:18" x14ac:dyDescent="0.25">
      <c r="R699" s="2"/>
    </row>
    <row r="700" spans="18:18" x14ac:dyDescent="0.25">
      <c r="R700" s="2"/>
    </row>
    <row r="701" spans="18:18" x14ac:dyDescent="0.25">
      <c r="R701" s="2"/>
    </row>
    <row r="702" spans="18:18" x14ac:dyDescent="0.25">
      <c r="R702" s="2"/>
    </row>
    <row r="703" spans="18:18" x14ac:dyDescent="0.25">
      <c r="R703" s="2"/>
    </row>
    <row r="704" spans="18:18" x14ac:dyDescent="0.25">
      <c r="R704" s="2"/>
    </row>
    <row r="705" spans="18:18" x14ac:dyDescent="0.25">
      <c r="R705" s="2"/>
    </row>
    <row r="706" spans="18:18" x14ac:dyDescent="0.25">
      <c r="R706" s="2"/>
    </row>
    <row r="707" spans="18:18" x14ac:dyDescent="0.25">
      <c r="R707" s="2"/>
    </row>
    <row r="708" spans="18:18" x14ac:dyDescent="0.25">
      <c r="R708" s="2"/>
    </row>
    <row r="709" spans="18:18" x14ac:dyDescent="0.25">
      <c r="R709" s="2"/>
    </row>
    <row r="710" spans="18:18" x14ac:dyDescent="0.25">
      <c r="R710" s="2"/>
    </row>
    <row r="711" spans="18:18" x14ac:dyDescent="0.25">
      <c r="R711" s="2"/>
    </row>
    <row r="712" spans="18:18" x14ac:dyDescent="0.25">
      <c r="R712" s="2"/>
    </row>
    <row r="713" spans="18:18" x14ac:dyDescent="0.25">
      <c r="R713" s="2"/>
    </row>
    <row r="714" spans="18:18" x14ac:dyDescent="0.25">
      <c r="R714" s="2"/>
    </row>
    <row r="715" spans="18:18" x14ac:dyDescent="0.25">
      <c r="R715" s="2"/>
    </row>
    <row r="716" spans="18:18" x14ac:dyDescent="0.25">
      <c r="R716" s="2"/>
    </row>
    <row r="717" spans="18:18" x14ac:dyDescent="0.25">
      <c r="R717" s="2"/>
    </row>
    <row r="718" spans="18:18" x14ac:dyDescent="0.25">
      <c r="R718" s="2"/>
    </row>
    <row r="719" spans="18:18" x14ac:dyDescent="0.25">
      <c r="R719" s="2"/>
    </row>
    <row r="720" spans="18:18" x14ac:dyDescent="0.25">
      <c r="R720" s="2"/>
    </row>
    <row r="721" spans="18:18" x14ac:dyDescent="0.25">
      <c r="R721" s="2"/>
    </row>
    <row r="722" spans="18:18" x14ac:dyDescent="0.25">
      <c r="R722" s="2"/>
    </row>
    <row r="723" spans="18:18" x14ac:dyDescent="0.25">
      <c r="R723" s="2"/>
    </row>
    <row r="724" spans="18:18" x14ac:dyDescent="0.25">
      <c r="R724" s="2"/>
    </row>
    <row r="725" spans="18:18" x14ac:dyDescent="0.25">
      <c r="R725" s="2"/>
    </row>
    <row r="726" spans="18:18" x14ac:dyDescent="0.25">
      <c r="R726" s="2"/>
    </row>
    <row r="727" spans="18:18" x14ac:dyDescent="0.25">
      <c r="R727" s="2"/>
    </row>
    <row r="728" spans="18:18" x14ac:dyDescent="0.25">
      <c r="R728" s="2"/>
    </row>
    <row r="729" spans="18:18" x14ac:dyDescent="0.25">
      <c r="R729" s="2"/>
    </row>
    <row r="730" spans="18:18" x14ac:dyDescent="0.25">
      <c r="R730" s="2"/>
    </row>
    <row r="731" spans="18:18" x14ac:dyDescent="0.25">
      <c r="R731" s="2"/>
    </row>
    <row r="732" spans="18:18" x14ac:dyDescent="0.25">
      <c r="R732" s="2"/>
    </row>
    <row r="733" spans="18:18" x14ac:dyDescent="0.25">
      <c r="R733" s="2"/>
    </row>
    <row r="734" spans="18:18" x14ac:dyDescent="0.25">
      <c r="R734" s="2"/>
    </row>
    <row r="735" spans="18:18" x14ac:dyDescent="0.25">
      <c r="R735" s="2"/>
    </row>
    <row r="736" spans="18:18" x14ac:dyDescent="0.25">
      <c r="R736" s="2"/>
    </row>
    <row r="737" spans="18:18" x14ac:dyDescent="0.25">
      <c r="R737" s="2"/>
    </row>
    <row r="738" spans="18:18" x14ac:dyDescent="0.25">
      <c r="R738" s="2"/>
    </row>
    <row r="739" spans="18:18" x14ac:dyDescent="0.25">
      <c r="R739" s="2"/>
    </row>
    <row r="740" spans="18:18" x14ac:dyDescent="0.25">
      <c r="R740" s="2"/>
    </row>
    <row r="741" spans="18:18" x14ac:dyDescent="0.25">
      <c r="R741" s="2"/>
    </row>
    <row r="742" spans="18:18" x14ac:dyDescent="0.25">
      <c r="R742" s="2"/>
    </row>
    <row r="743" spans="18:18" x14ac:dyDescent="0.25">
      <c r="R743" s="2"/>
    </row>
    <row r="744" spans="18:18" x14ac:dyDescent="0.25">
      <c r="R744" s="2"/>
    </row>
    <row r="745" spans="18:18" x14ac:dyDescent="0.25">
      <c r="R745" s="2"/>
    </row>
    <row r="746" spans="18:18" x14ac:dyDescent="0.25">
      <c r="R746" s="2"/>
    </row>
    <row r="747" spans="18:18" x14ac:dyDescent="0.25">
      <c r="R747" s="2"/>
    </row>
    <row r="748" spans="18:18" x14ac:dyDescent="0.25">
      <c r="R748" s="2"/>
    </row>
    <row r="749" spans="18:18" x14ac:dyDescent="0.25">
      <c r="R749" s="2"/>
    </row>
    <row r="750" spans="18:18" x14ac:dyDescent="0.25">
      <c r="R750" s="2"/>
    </row>
    <row r="751" spans="18:18" x14ac:dyDescent="0.25">
      <c r="R751" s="2"/>
    </row>
    <row r="752" spans="18:18" x14ac:dyDescent="0.25">
      <c r="R752" s="2"/>
    </row>
    <row r="753" spans="18:18" x14ac:dyDescent="0.25">
      <c r="R753" s="2"/>
    </row>
    <row r="754" spans="18:18" x14ac:dyDescent="0.25">
      <c r="R754" s="2"/>
    </row>
    <row r="755" spans="18:18" x14ac:dyDescent="0.25">
      <c r="R755" s="2"/>
    </row>
    <row r="756" spans="18:18" x14ac:dyDescent="0.25">
      <c r="R756" s="2"/>
    </row>
    <row r="757" spans="18:18" x14ac:dyDescent="0.25">
      <c r="R757" s="2"/>
    </row>
    <row r="758" spans="18:18" x14ac:dyDescent="0.25">
      <c r="R758" s="2"/>
    </row>
    <row r="759" spans="18:18" x14ac:dyDescent="0.25">
      <c r="R759" s="2"/>
    </row>
    <row r="760" spans="18:18" x14ac:dyDescent="0.25">
      <c r="R760" s="2"/>
    </row>
    <row r="761" spans="18:18" x14ac:dyDescent="0.25">
      <c r="R761" s="2"/>
    </row>
    <row r="762" spans="18:18" x14ac:dyDescent="0.25">
      <c r="R762" s="2"/>
    </row>
    <row r="763" spans="18:18" x14ac:dyDescent="0.25">
      <c r="R763" s="2"/>
    </row>
    <row r="764" spans="18:18" x14ac:dyDescent="0.25">
      <c r="R764" s="2"/>
    </row>
    <row r="765" spans="18:18" x14ac:dyDescent="0.25">
      <c r="R765" s="2"/>
    </row>
    <row r="766" spans="18:18" x14ac:dyDescent="0.25">
      <c r="R766" s="2"/>
    </row>
    <row r="767" spans="18:18" x14ac:dyDescent="0.25">
      <c r="R767" s="2"/>
    </row>
    <row r="768" spans="18:18" x14ac:dyDescent="0.25">
      <c r="R768" s="2"/>
    </row>
    <row r="769" spans="18:18" x14ac:dyDescent="0.25">
      <c r="R769" s="2"/>
    </row>
    <row r="770" spans="18:18" x14ac:dyDescent="0.25">
      <c r="R770" s="2"/>
    </row>
    <row r="771" spans="18:18" x14ac:dyDescent="0.25">
      <c r="R771" s="2"/>
    </row>
    <row r="772" spans="18:18" x14ac:dyDescent="0.25">
      <c r="R772" s="2"/>
    </row>
    <row r="773" spans="18:18" x14ac:dyDescent="0.25">
      <c r="R773" s="2"/>
    </row>
    <row r="774" spans="18:18" x14ac:dyDescent="0.25">
      <c r="R774" s="2"/>
    </row>
    <row r="775" spans="18:18" x14ac:dyDescent="0.25">
      <c r="R775" s="2"/>
    </row>
    <row r="776" spans="18:18" x14ac:dyDescent="0.25">
      <c r="R776" s="2"/>
    </row>
    <row r="777" spans="18:18" x14ac:dyDescent="0.25">
      <c r="R777" s="2"/>
    </row>
    <row r="778" spans="18:18" x14ac:dyDescent="0.25">
      <c r="R778" s="2"/>
    </row>
    <row r="779" spans="18:18" x14ac:dyDescent="0.25">
      <c r="R779" s="2"/>
    </row>
    <row r="780" spans="18:18" x14ac:dyDescent="0.25">
      <c r="R780" s="2"/>
    </row>
    <row r="781" spans="18:18" x14ac:dyDescent="0.25">
      <c r="R781" s="2"/>
    </row>
    <row r="782" spans="18:18" x14ac:dyDescent="0.25">
      <c r="R782" s="2"/>
    </row>
    <row r="783" spans="18:18" x14ac:dyDescent="0.25">
      <c r="R783" s="2"/>
    </row>
    <row r="784" spans="18:18" x14ac:dyDescent="0.25">
      <c r="R784" s="2"/>
    </row>
    <row r="785" spans="18:18" x14ac:dyDescent="0.25">
      <c r="R785" s="2"/>
    </row>
    <row r="786" spans="18:18" x14ac:dyDescent="0.25">
      <c r="R786" s="2"/>
    </row>
    <row r="787" spans="18:18" x14ac:dyDescent="0.25">
      <c r="R787" s="2"/>
    </row>
    <row r="788" spans="18:18" x14ac:dyDescent="0.25">
      <c r="R788" s="2"/>
    </row>
    <row r="789" spans="18:18" x14ac:dyDescent="0.25">
      <c r="R789" s="2"/>
    </row>
    <row r="790" spans="18:18" x14ac:dyDescent="0.25">
      <c r="R790" s="2"/>
    </row>
    <row r="791" spans="18:18" x14ac:dyDescent="0.25">
      <c r="R791" s="2"/>
    </row>
    <row r="792" spans="18:18" x14ac:dyDescent="0.25">
      <c r="R792" s="2"/>
    </row>
    <row r="793" spans="18:18" x14ac:dyDescent="0.25">
      <c r="R793" s="2"/>
    </row>
    <row r="794" spans="18:18" x14ac:dyDescent="0.25">
      <c r="R794" s="2"/>
    </row>
    <row r="795" spans="18:18" x14ac:dyDescent="0.25">
      <c r="R795" s="2"/>
    </row>
    <row r="796" spans="18:18" x14ac:dyDescent="0.25">
      <c r="R796" s="2"/>
    </row>
    <row r="797" spans="18:18" x14ac:dyDescent="0.25">
      <c r="R797" s="2"/>
    </row>
    <row r="798" spans="18:18" x14ac:dyDescent="0.25">
      <c r="R798" s="2"/>
    </row>
    <row r="799" spans="18:18" x14ac:dyDescent="0.25">
      <c r="R799" s="2"/>
    </row>
    <row r="800" spans="18:18" x14ac:dyDescent="0.25">
      <c r="R800" s="2"/>
    </row>
    <row r="801" spans="18:18" x14ac:dyDescent="0.25">
      <c r="R801" s="2"/>
    </row>
    <row r="802" spans="18:18" x14ac:dyDescent="0.25">
      <c r="R802" s="2"/>
    </row>
    <row r="803" spans="18:18" x14ac:dyDescent="0.25">
      <c r="R803" s="2"/>
    </row>
    <row r="804" spans="18:18" x14ac:dyDescent="0.25">
      <c r="R804" s="2"/>
    </row>
    <row r="805" spans="18:18" x14ac:dyDescent="0.25">
      <c r="R805" s="2"/>
    </row>
    <row r="806" spans="18:18" x14ac:dyDescent="0.25">
      <c r="R806" s="2"/>
    </row>
    <row r="807" spans="18:18" x14ac:dyDescent="0.25">
      <c r="R807" s="2"/>
    </row>
    <row r="808" spans="18:18" x14ac:dyDescent="0.25">
      <c r="R808" s="2"/>
    </row>
    <row r="809" spans="18:18" x14ac:dyDescent="0.25">
      <c r="R809" s="2"/>
    </row>
    <row r="810" spans="18:18" x14ac:dyDescent="0.25">
      <c r="R810" s="2"/>
    </row>
    <row r="811" spans="18:18" x14ac:dyDescent="0.25">
      <c r="R811" s="2"/>
    </row>
    <row r="812" spans="18:18" x14ac:dyDescent="0.25">
      <c r="R812" s="2"/>
    </row>
    <row r="813" spans="18:18" x14ac:dyDescent="0.25">
      <c r="R813" s="2"/>
    </row>
    <row r="814" spans="18:18" x14ac:dyDescent="0.25">
      <c r="R814" s="2"/>
    </row>
    <row r="815" spans="18:18" x14ac:dyDescent="0.25">
      <c r="R815" s="2"/>
    </row>
    <row r="816" spans="18:18" x14ac:dyDescent="0.25">
      <c r="R816" s="2"/>
    </row>
    <row r="817" spans="18:18" x14ac:dyDescent="0.25">
      <c r="R817" s="2"/>
    </row>
    <row r="818" spans="18:18" x14ac:dyDescent="0.25">
      <c r="R818" s="2"/>
    </row>
    <row r="819" spans="18:18" x14ac:dyDescent="0.25">
      <c r="R819" s="2"/>
    </row>
    <row r="820" spans="18:18" x14ac:dyDescent="0.25">
      <c r="R820" s="2"/>
    </row>
    <row r="821" spans="18:18" x14ac:dyDescent="0.25">
      <c r="R821" s="2"/>
    </row>
    <row r="822" spans="18:18" x14ac:dyDescent="0.25">
      <c r="R822" s="2"/>
    </row>
    <row r="823" spans="18:18" x14ac:dyDescent="0.25">
      <c r="R823" s="2"/>
    </row>
    <row r="824" spans="18:18" x14ac:dyDescent="0.25">
      <c r="R824" s="2"/>
    </row>
    <row r="825" spans="18:18" x14ac:dyDescent="0.25">
      <c r="R825" s="2"/>
    </row>
    <row r="826" spans="18:18" x14ac:dyDescent="0.25">
      <c r="R826" s="2"/>
    </row>
    <row r="827" spans="18:18" x14ac:dyDescent="0.25">
      <c r="R827" s="2"/>
    </row>
    <row r="828" spans="18:18" x14ac:dyDescent="0.25">
      <c r="R828" s="2"/>
    </row>
    <row r="829" spans="18:18" x14ac:dyDescent="0.25">
      <c r="R829" s="2"/>
    </row>
    <row r="830" spans="18:18" x14ac:dyDescent="0.25">
      <c r="R830" s="2"/>
    </row>
    <row r="831" spans="18:18" x14ac:dyDescent="0.25">
      <c r="R831" s="2"/>
    </row>
    <row r="832" spans="18:18" x14ac:dyDescent="0.25">
      <c r="R832" s="2"/>
    </row>
    <row r="833" spans="18:18" x14ac:dyDescent="0.25">
      <c r="R833" s="2"/>
    </row>
    <row r="834" spans="18:18" x14ac:dyDescent="0.25">
      <c r="R834" s="2"/>
    </row>
    <row r="835" spans="18:18" x14ac:dyDescent="0.25">
      <c r="R835" s="2"/>
    </row>
    <row r="836" spans="18:18" x14ac:dyDescent="0.25">
      <c r="R836" s="2"/>
    </row>
    <row r="837" spans="18:18" x14ac:dyDescent="0.25">
      <c r="R837" s="2"/>
    </row>
    <row r="838" spans="18:18" x14ac:dyDescent="0.25">
      <c r="R838" s="2"/>
    </row>
    <row r="839" spans="18:18" x14ac:dyDescent="0.25">
      <c r="R839" s="2"/>
    </row>
    <row r="840" spans="18:18" x14ac:dyDescent="0.25">
      <c r="R840" s="2"/>
    </row>
    <row r="841" spans="18:18" x14ac:dyDescent="0.25">
      <c r="R841" s="2"/>
    </row>
    <row r="842" spans="18:18" x14ac:dyDescent="0.25">
      <c r="R842" s="2"/>
    </row>
    <row r="843" spans="18:18" x14ac:dyDescent="0.25">
      <c r="R843" s="2"/>
    </row>
    <row r="844" spans="18:18" x14ac:dyDescent="0.25">
      <c r="R844" s="2"/>
    </row>
    <row r="845" spans="18:18" x14ac:dyDescent="0.25">
      <c r="R845" s="2"/>
    </row>
    <row r="846" spans="18:18" x14ac:dyDescent="0.25">
      <c r="R846" s="2"/>
    </row>
    <row r="847" spans="18:18" x14ac:dyDescent="0.25">
      <c r="R847" s="2"/>
    </row>
    <row r="848" spans="18:18" x14ac:dyDescent="0.25">
      <c r="R848" s="2"/>
    </row>
    <row r="849" spans="18:18" x14ac:dyDescent="0.25">
      <c r="R849" s="2"/>
    </row>
    <row r="850" spans="18:18" x14ac:dyDescent="0.25">
      <c r="R850" s="2"/>
    </row>
    <row r="851" spans="18:18" x14ac:dyDescent="0.25">
      <c r="R851" s="2"/>
    </row>
    <row r="852" spans="18:18" x14ac:dyDescent="0.25">
      <c r="R852" s="2"/>
    </row>
    <row r="853" spans="18:18" x14ac:dyDescent="0.25">
      <c r="R853" s="2"/>
    </row>
    <row r="854" spans="18:18" x14ac:dyDescent="0.25">
      <c r="R854" s="2"/>
    </row>
    <row r="855" spans="18:18" x14ac:dyDescent="0.25">
      <c r="R855" s="2"/>
    </row>
    <row r="856" spans="18:18" x14ac:dyDescent="0.25">
      <c r="R856" s="2"/>
    </row>
    <row r="857" spans="18:18" x14ac:dyDescent="0.25">
      <c r="R857" s="2"/>
    </row>
    <row r="858" spans="18:18" x14ac:dyDescent="0.25">
      <c r="R858" s="2"/>
    </row>
    <row r="859" spans="18:18" x14ac:dyDescent="0.25">
      <c r="R859" s="2"/>
    </row>
    <row r="860" spans="18:18" x14ac:dyDescent="0.25">
      <c r="R860" s="2"/>
    </row>
    <row r="861" spans="18:18" x14ac:dyDescent="0.25">
      <c r="R861" s="2"/>
    </row>
    <row r="862" spans="18:18" x14ac:dyDescent="0.25">
      <c r="R862" s="2"/>
    </row>
    <row r="863" spans="18:18" x14ac:dyDescent="0.25">
      <c r="R863" s="2"/>
    </row>
    <row r="864" spans="18:18" x14ac:dyDescent="0.25">
      <c r="R864" s="2"/>
    </row>
    <row r="865" spans="18:18" x14ac:dyDescent="0.25">
      <c r="R865" s="2"/>
    </row>
    <row r="866" spans="18:18" x14ac:dyDescent="0.25">
      <c r="R866" s="2"/>
    </row>
    <row r="867" spans="18:18" x14ac:dyDescent="0.25">
      <c r="R867" s="2"/>
    </row>
    <row r="868" spans="18:18" x14ac:dyDescent="0.25">
      <c r="R868" s="2"/>
    </row>
    <row r="869" spans="18:18" x14ac:dyDescent="0.25">
      <c r="R869" s="2"/>
    </row>
    <row r="870" spans="18:18" x14ac:dyDescent="0.25">
      <c r="R870" s="2"/>
    </row>
    <row r="871" spans="18:18" x14ac:dyDescent="0.25">
      <c r="R871" s="2"/>
    </row>
    <row r="872" spans="18:18" x14ac:dyDescent="0.25">
      <c r="R872" s="2"/>
    </row>
    <row r="873" spans="18:18" x14ac:dyDescent="0.25">
      <c r="R873" s="2"/>
    </row>
    <row r="874" spans="18:18" x14ac:dyDescent="0.25">
      <c r="R874" s="2"/>
    </row>
    <row r="875" spans="18:18" x14ac:dyDescent="0.25">
      <c r="R875" s="2"/>
    </row>
    <row r="876" spans="18:18" x14ac:dyDescent="0.25">
      <c r="R876" s="2"/>
    </row>
    <row r="877" spans="18:18" x14ac:dyDescent="0.25">
      <c r="R877" s="2"/>
    </row>
    <row r="878" spans="18:18" x14ac:dyDescent="0.25">
      <c r="R878" s="2"/>
    </row>
    <row r="879" spans="18:18" x14ac:dyDescent="0.25">
      <c r="R879" s="2"/>
    </row>
    <row r="880" spans="18:18" x14ac:dyDescent="0.25">
      <c r="R880" s="2"/>
    </row>
    <row r="881" spans="18:18" x14ac:dyDescent="0.25">
      <c r="R881" s="2"/>
    </row>
    <row r="882" spans="18:18" x14ac:dyDescent="0.25">
      <c r="R882" s="2"/>
    </row>
    <row r="883" spans="18:18" x14ac:dyDescent="0.25">
      <c r="R883" s="2"/>
    </row>
    <row r="884" spans="18:18" x14ac:dyDescent="0.25">
      <c r="R884" s="2"/>
    </row>
    <row r="885" spans="18:18" x14ac:dyDescent="0.25">
      <c r="R885" s="2"/>
    </row>
    <row r="886" spans="18:18" x14ac:dyDescent="0.25">
      <c r="R886" s="2"/>
    </row>
    <row r="887" spans="18:18" x14ac:dyDescent="0.25">
      <c r="R887" s="2"/>
    </row>
    <row r="888" spans="18:18" x14ac:dyDescent="0.25">
      <c r="R888" s="2"/>
    </row>
    <row r="889" spans="18:18" x14ac:dyDescent="0.25">
      <c r="R889" s="2"/>
    </row>
    <row r="890" spans="18:18" x14ac:dyDescent="0.25">
      <c r="R890" s="2"/>
    </row>
    <row r="891" spans="18:18" x14ac:dyDescent="0.25">
      <c r="R891" s="2"/>
    </row>
    <row r="892" spans="18:18" x14ac:dyDescent="0.25">
      <c r="R892" s="2"/>
    </row>
    <row r="893" spans="18:18" x14ac:dyDescent="0.25">
      <c r="R893" s="2"/>
    </row>
    <row r="894" spans="18:18" x14ac:dyDescent="0.25">
      <c r="R894" s="2"/>
    </row>
    <row r="895" spans="18:18" x14ac:dyDescent="0.25">
      <c r="R895" s="2"/>
    </row>
    <row r="896" spans="18:18" x14ac:dyDescent="0.25">
      <c r="R896" s="2"/>
    </row>
    <row r="897" spans="18:18" x14ac:dyDescent="0.25">
      <c r="R897" s="2"/>
    </row>
    <row r="898" spans="18:18" x14ac:dyDescent="0.25">
      <c r="R898" s="2"/>
    </row>
    <row r="899" spans="18:18" x14ac:dyDescent="0.25">
      <c r="R899" s="2"/>
    </row>
    <row r="900" spans="18:18" x14ac:dyDescent="0.25">
      <c r="R900" s="2"/>
    </row>
    <row r="901" spans="18:18" x14ac:dyDescent="0.25">
      <c r="R901" s="2"/>
    </row>
    <row r="902" spans="18:18" x14ac:dyDescent="0.25">
      <c r="R902" s="2"/>
    </row>
    <row r="903" spans="18:18" x14ac:dyDescent="0.25">
      <c r="R903" s="2"/>
    </row>
    <row r="904" spans="18:18" x14ac:dyDescent="0.25">
      <c r="R904" s="2"/>
    </row>
    <row r="905" spans="18:18" x14ac:dyDescent="0.25">
      <c r="R905" s="2"/>
    </row>
    <row r="906" spans="18:18" x14ac:dyDescent="0.25">
      <c r="R906" s="2"/>
    </row>
    <row r="907" spans="18:18" x14ac:dyDescent="0.25">
      <c r="R907" s="2"/>
    </row>
    <row r="908" spans="18:18" x14ac:dyDescent="0.25">
      <c r="R908" s="2"/>
    </row>
    <row r="909" spans="18:18" x14ac:dyDescent="0.25">
      <c r="R909" s="2"/>
    </row>
    <row r="910" spans="18:18" x14ac:dyDescent="0.25">
      <c r="R910" s="2"/>
    </row>
    <row r="911" spans="18:18" x14ac:dyDescent="0.25">
      <c r="R911" s="2"/>
    </row>
    <row r="912" spans="18:18" x14ac:dyDescent="0.25">
      <c r="R912" s="2"/>
    </row>
    <row r="913" spans="18:18" x14ac:dyDescent="0.25">
      <c r="R913" s="2"/>
    </row>
    <row r="914" spans="18:18" x14ac:dyDescent="0.25">
      <c r="R914" s="2"/>
    </row>
    <row r="915" spans="18:18" x14ac:dyDescent="0.25">
      <c r="R915" s="2"/>
    </row>
    <row r="916" spans="18:18" x14ac:dyDescent="0.25">
      <c r="R916" s="2"/>
    </row>
    <row r="917" spans="18:18" x14ac:dyDescent="0.25">
      <c r="R917" s="2"/>
    </row>
    <row r="918" spans="18:18" x14ac:dyDescent="0.25">
      <c r="R918" s="2"/>
    </row>
    <row r="919" spans="18:18" x14ac:dyDescent="0.25">
      <c r="R919" s="2"/>
    </row>
    <row r="920" spans="18:18" x14ac:dyDescent="0.25">
      <c r="R920" s="2"/>
    </row>
    <row r="921" spans="18:18" x14ac:dyDescent="0.25">
      <c r="R921" s="2"/>
    </row>
    <row r="922" spans="18:18" x14ac:dyDescent="0.25">
      <c r="R922" s="2"/>
    </row>
    <row r="923" spans="18:18" x14ac:dyDescent="0.25">
      <c r="R923" s="2"/>
    </row>
    <row r="924" spans="18:18" x14ac:dyDescent="0.25">
      <c r="R924" s="2"/>
    </row>
    <row r="925" spans="18:18" x14ac:dyDescent="0.25">
      <c r="R925" s="2"/>
    </row>
    <row r="926" spans="18:18" x14ac:dyDescent="0.25">
      <c r="R926" s="2"/>
    </row>
    <row r="927" spans="18:18" x14ac:dyDescent="0.25">
      <c r="R927" s="2"/>
    </row>
    <row r="928" spans="18:18" x14ac:dyDescent="0.25">
      <c r="R928" s="2"/>
    </row>
    <row r="929" spans="18:18" x14ac:dyDescent="0.25">
      <c r="R929" s="2"/>
    </row>
    <row r="930" spans="18:18" x14ac:dyDescent="0.25">
      <c r="R930" s="2"/>
    </row>
    <row r="931" spans="18:18" x14ac:dyDescent="0.25">
      <c r="R931" s="2"/>
    </row>
    <row r="932" spans="18:18" x14ac:dyDescent="0.25">
      <c r="R932" s="2"/>
    </row>
    <row r="933" spans="18:18" x14ac:dyDescent="0.25">
      <c r="R933" s="2"/>
    </row>
    <row r="934" spans="18:18" x14ac:dyDescent="0.25">
      <c r="R934" s="2"/>
    </row>
    <row r="935" spans="18:18" x14ac:dyDescent="0.25">
      <c r="R935" s="2"/>
    </row>
    <row r="936" spans="18:18" x14ac:dyDescent="0.25">
      <c r="R936" s="2"/>
    </row>
    <row r="937" spans="18:18" x14ac:dyDescent="0.25">
      <c r="R937" s="2"/>
    </row>
    <row r="938" spans="18:18" x14ac:dyDescent="0.25">
      <c r="R938" s="2"/>
    </row>
    <row r="939" spans="18:18" x14ac:dyDescent="0.25">
      <c r="R939" s="2"/>
    </row>
    <row r="940" spans="18:18" x14ac:dyDescent="0.25">
      <c r="R940" s="2"/>
    </row>
    <row r="941" spans="18:18" x14ac:dyDescent="0.25">
      <c r="R941" s="2"/>
    </row>
    <row r="942" spans="18:18" x14ac:dyDescent="0.25">
      <c r="R942" s="2"/>
    </row>
    <row r="943" spans="18:18" x14ac:dyDescent="0.25">
      <c r="R943" s="2"/>
    </row>
    <row r="944" spans="18:18" x14ac:dyDescent="0.25">
      <c r="R944" s="2"/>
    </row>
    <row r="945" spans="18:18" x14ac:dyDescent="0.25">
      <c r="R945" s="2"/>
    </row>
    <row r="946" spans="18:18" x14ac:dyDescent="0.25">
      <c r="R946" s="2"/>
    </row>
    <row r="947" spans="18:18" x14ac:dyDescent="0.25">
      <c r="R947" s="2"/>
    </row>
    <row r="948" spans="18:18" x14ac:dyDescent="0.25">
      <c r="R948" s="2"/>
    </row>
    <row r="949" spans="18:18" x14ac:dyDescent="0.25">
      <c r="R949" s="2"/>
    </row>
    <row r="950" spans="18:18" x14ac:dyDescent="0.25">
      <c r="R950" s="2"/>
    </row>
    <row r="951" spans="18:18" x14ac:dyDescent="0.25">
      <c r="R951" s="2"/>
    </row>
    <row r="952" spans="18:18" x14ac:dyDescent="0.25">
      <c r="R952" s="2"/>
    </row>
    <row r="953" spans="18:18" x14ac:dyDescent="0.25">
      <c r="R953" s="2"/>
    </row>
    <row r="954" spans="18:18" x14ac:dyDescent="0.25">
      <c r="R954" s="2"/>
    </row>
    <row r="955" spans="18:18" x14ac:dyDescent="0.25">
      <c r="R955" s="2"/>
    </row>
    <row r="956" spans="18:18" x14ac:dyDescent="0.25">
      <c r="R956" s="2"/>
    </row>
    <row r="957" spans="18:18" x14ac:dyDescent="0.25">
      <c r="R957" s="2"/>
    </row>
    <row r="958" spans="18:18" x14ac:dyDescent="0.25">
      <c r="R958" s="2"/>
    </row>
    <row r="959" spans="18:18" x14ac:dyDescent="0.25">
      <c r="R959" s="2"/>
    </row>
    <row r="960" spans="18:18" x14ac:dyDescent="0.25">
      <c r="R960" s="2"/>
    </row>
    <row r="961" spans="18:18" x14ac:dyDescent="0.25">
      <c r="R961" s="2"/>
    </row>
    <row r="962" spans="18:18" x14ac:dyDescent="0.25">
      <c r="R962" s="2"/>
    </row>
    <row r="963" spans="18:18" x14ac:dyDescent="0.25">
      <c r="R963" s="2"/>
    </row>
    <row r="964" spans="18:18" x14ac:dyDescent="0.25">
      <c r="R964" s="2"/>
    </row>
    <row r="965" spans="18:18" x14ac:dyDescent="0.25">
      <c r="R965" s="2"/>
    </row>
    <row r="966" spans="18:18" x14ac:dyDescent="0.25">
      <c r="R966" s="2"/>
    </row>
    <row r="967" spans="18:18" x14ac:dyDescent="0.25">
      <c r="R967" s="2"/>
    </row>
    <row r="968" spans="18:18" x14ac:dyDescent="0.25">
      <c r="R968" s="2"/>
    </row>
    <row r="969" spans="18:18" x14ac:dyDescent="0.25">
      <c r="R969" s="2"/>
    </row>
    <row r="970" spans="18:18" x14ac:dyDescent="0.25">
      <c r="R970" s="2"/>
    </row>
    <row r="971" spans="18:18" x14ac:dyDescent="0.25">
      <c r="R971" s="2"/>
    </row>
    <row r="972" spans="18:18" x14ac:dyDescent="0.25">
      <c r="R972" s="2"/>
    </row>
    <row r="973" spans="18:18" x14ac:dyDescent="0.25">
      <c r="R973" s="2"/>
    </row>
    <row r="974" spans="18:18" x14ac:dyDescent="0.25">
      <c r="R974" s="2"/>
    </row>
    <row r="975" spans="18:18" x14ac:dyDescent="0.25">
      <c r="R975" s="2"/>
    </row>
    <row r="976" spans="18:18" x14ac:dyDescent="0.25">
      <c r="R976" s="2"/>
    </row>
    <row r="977" spans="18:18" x14ac:dyDescent="0.25">
      <c r="R977" s="2"/>
    </row>
    <row r="978" spans="18:18" x14ac:dyDescent="0.25">
      <c r="R978" s="2"/>
    </row>
    <row r="979" spans="18:18" x14ac:dyDescent="0.25">
      <c r="R979" s="2"/>
    </row>
    <row r="980" spans="18:18" x14ac:dyDescent="0.25">
      <c r="R980" s="2"/>
    </row>
    <row r="981" spans="18:18" x14ac:dyDescent="0.25">
      <c r="R981" s="2"/>
    </row>
    <row r="982" spans="18:18" x14ac:dyDescent="0.25">
      <c r="R982" s="2"/>
    </row>
    <row r="983" spans="18:18" x14ac:dyDescent="0.25">
      <c r="R983" s="2"/>
    </row>
    <row r="984" spans="18:18" x14ac:dyDescent="0.25">
      <c r="R984" s="2"/>
    </row>
    <row r="985" spans="18:18" x14ac:dyDescent="0.25">
      <c r="R985" s="2"/>
    </row>
    <row r="986" spans="18:18" x14ac:dyDescent="0.25">
      <c r="R986" s="2"/>
    </row>
    <row r="987" spans="18:18" x14ac:dyDescent="0.25">
      <c r="R987" s="2"/>
    </row>
    <row r="988" spans="18:18" x14ac:dyDescent="0.25">
      <c r="R988" s="2"/>
    </row>
    <row r="989" spans="18:18" x14ac:dyDescent="0.25">
      <c r="R989" s="2"/>
    </row>
    <row r="990" spans="18:18" x14ac:dyDescent="0.25">
      <c r="R990" s="2"/>
    </row>
    <row r="991" spans="18:18" x14ac:dyDescent="0.25">
      <c r="R991" s="2"/>
    </row>
    <row r="992" spans="18:18" x14ac:dyDescent="0.25">
      <c r="R992" s="2"/>
    </row>
    <row r="993" spans="18:18" x14ac:dyDescent="0.25">
      <c r="R993" s="2"/>
    </row>
    <row r="994" spans="18:18" x14ac:dyDescent="0.25">
      <c r="R994" s="2"/>
    </row>
    <row r="995" spans="18:18" x14ac:dyDescent="0.25">
      <c r="R995" s="2"/>
    </row>
    <row r="996" spans="18:18" x14ac:dyDescent="0.25">
      <c r="R996" s="2"/>
    </row>
    <row r="997" spans="18:18" x14ac:dyDescent="0.25">
      <c r="R997" s="2"/>
    </row>
    <row r="998" spans="18:18" x14ac:dyDescent="0.25">
      <c r="R998" s="2"/>
    </row>
    <row r="999" spans="18:18" x14ac:dyDescent="0.25">
      <c r="R999" s="2"/>
    </row>
    <row r="1000" spans="18:18" x14ac:dyDescent="0.25">
      <c r="R1000" s="2"/>
    </row>
    <row r="1001" spans="18:18" x14ac:dyDescent="0.25">
      <c r="R1001" s="2"/>
    </row>
    <row r="1002" spans="18:18" x14ac:dyDescent="0.25">
      <c r="R1002" s="2"/>
    </row>
    <row r="1003" spans="18:18" x14ac:dyDescent="0.25">
      <c r="R1003" s="2"/>
    </row>
    <row r="1004" spans="18:18" x14ac:dyDescent="0.25">
      <c r="R1004" s="2"/>
    </row>
    <row r="1005" spans="18:18" x14ac:dyDescent="0.25">
      <c r="R1005" s="2"/>
    </row>
    <row r="1006" spans="18:18" x14ac:dyDescent="0.25">
      <c r="R1006" s="2"/>
    </row>
    <row r="1007" spans="18:18" x14ac:dyDescent="0.25">
      <c r="R1007" s="2"/>
    </row>
    <row r="1008" spans="18:18" x14ac:dyDescent="0.25">
      <c r="R1008" s="2"/>
    </row>
    <row r="1009" spans="18:18" x14ac:dyDescent="0.25">
      <c r="R1009" s="2"/>
    </row>
    <row r="1010" spans="18:18" x14ac:dyDescent="0.25">
      <c r="R1010" s="2"/>
    </row>
    <row r="1011" spans="18:18" x14ac:dyDescent="0.25">
      <c r="R1011" s="2"/>
    </row>
    <row r="1012" spans="18:18" x14ac:dyDescent="0.25">
      <c r="R1012" s="2"/>
    </row>
    <row r="1013" spans="18:18" x14ac:dyDescent="0.25">
      <c r="R1013" s="2"/>
    </row>
    <row r="1014" spans="18:18" x14ac:dyDescent="0.25">
      <c r="R1014" s="2"/>
    </row>
    <row r="1015" spans="18:18" x14ac:dyDescent="0.25">
      <c r="R1015" s="2"/>
    </row>
    <row r="1016" spans="18:18" x14ac:dyDescent="0.25">
      <c r="R1016" s="2"/>
    </row>
    <row r="1017" spans="18:18" x14ac:dyDescent="0.25">
      <c r="R1017" s="2"/>
    </row>
    <row r="1018" spans="18:18" x14ac:dyDescent="0.25">
      <c r="R1018" s="2"/>
    </row>
    <row r="1019" spans="18:18" x14ac:dyDescent="0.25">
      <c r="R1019" s="2"/>
    </row>
    <row r="1020" spans="18:18" x14ac:dyDescent="0.25">
      <c r="R1020" s="2"/>
    </row>
    <row r="1021" spans="18:18" x14ac:dyDescent="0.25">
      <c r="R1021" s="2"/>
    </row>
    <row r="1022" spans="18:18" x14ac:dyDescent="0.25">
      <c r="R1022" s="2"/>
    </row>
    <row r="1023" spans="18:18" x14ac:dyDescent="0.25">
      <c r="R1023" s="2"/>
    </row>
    <row r="1024" spans="18:18" x14ac:dyDescent="0.25">
      <c r="R1024" s="2"/>
    </row>
    <row r="1025" spans="18:18" x14ac:dyDescent="0.25">
      <c r="R1025" s="2"/>
    </row>
    <row r="1026" spans="18:18" x14ac:dyDescent="0.25">
      <c r="R1026" s="2"/>
    </row>
    <row r="1027" spans="18:18" x14ac:dyDescent="0.25">
      <c r="R1027" s="2"/>
    </row>
    <row r="1028" spans="18:18" x14ac:dyDescent="0.25">
      <c r="R1028" s="2"/>
    </row>
    <row r="1029" spans="18:18" x14ac:dyDescent="0.25">
      <c r="R1029" s="2"/>
    </row>
    <row r="1030" spans="18:18" x14ac:dyDescent="0.25">
      <c r="R1030" s="2"/>
    </row>
    <row r="1031" spans="18:18" x14ac:dyDescent="0.25">
      <c r="R1031" s="2"/>
    </row>
    <row r="1032" spans="18:18" x14ac:dyDescent="0.25">
      <c r="R1032" s="2"/>
    </row>
    <row r="1033" spans="18:18" x14ac:dyDescent="0.25">
      <c r="R1033" s="2"/>
    </row>
    <row r="1034" spans="18:18" x14ac:dyDescent="0.25">
      <c r="R1034" s="2"/>
    </row>
    <row r="1035" spans="18:18" x14ac:dyDescent="0.25">
      <c r="R1035" s="2"/>
    </row>
    <row r="1036" spans="18:18" x14ac:dyDescent="0.25">
      <c r="R1036" s="2"/>
    </row>
    <row r="1037" spans="18:18" x14ac:dyDescent="0.25">
      <c r="R1037" s="2"/>
    </row>
    <row r="1038" spans="18:18" x14ac:dyDescent="0.25">
      <c r="R1038" s="2"/>
    </row>
    <row r="1039" spans="18:18" x14ac:dyDescent="0.25">
      <c r="R1039" s="2"/>
    </row>
    <row r="1040" spans="18:18" x14ac:dyDescent="0.25">
      <c r="R1040" s="2"/>
    </row>
    <row r="1041" spans="18:18" x14ac:dyDescent="0.25">
      <c r="R1041" s="2"/>
    </row>
    <row r="1042" spans="18:18" x14ac:dyDescent="0.25">
      <c r="R1042" s="2"/>
    </row>
    <row r="1043" spans="18:18" x14ac:dyDescent="0.25">
      <c r="R1043" s="2"/>
    </row>
    <row r="1044" spans="18:18" x14ac:dyDescent="0.25">
      <c r="R1044" s="2"/>
    </row>
    <row r="1045" spans="18:18" x14ac:dyDescent="0.25">
      <c r="R1045" s="2"/>
    </row>
    <row r="1046" spans="18:18" x14ac:dyDescent="0.25">
      <c r="R1046" s="2"/>
    </row>
    <row r="1047" spans="18:18" x14ac:dyDescent="0.25">
      <c r="R1047" s="2"/>
    </row>
    <row r="1048" spans="18:18" x14ac:dyDescent="0.25">
      <c r="R1048" s="2"/>
    </row>
    <row r="1049" spans="18:18" x14ac:dyDescent="0.25">
      <c r="R1049" s="2"/>
    </row>
    <row r="1050" spans="18:18" x14ac:dyDescent="0.25">
      <c r="R1050" s="2"/>
    </row>
    <row r="1051" spans="18:18" x14ac:dyDescent="0.25">
      <c r="R1051" s="2"/>
    </row>
    <row r="1052" spans="18:18" x14ac:dyDescent="0.25">
      <c r="R1052" s="2"/>
    </row>
    <row r="1053" spans="18:18" x14ac:dyDescent="0.25">
      <c r="R1053" s="2"/>
    </row>
    <row r="1054" spans="18:18" x14ac:dyDescent="0.25">
      <c r="R1054" s="2"/>
    </row>
    <row r="1055" spans="18:18" x14ac:dyDescent="0.25">
      <c r="R1055" s="2"/>
    </row>
    <row r="1056" spans="18:18" x14ac:dyDescent="0.25">
      <c r="R1056" s="2"/>
    </row>
    <row r="1057" spans="18:18" x14ac:dyDescent="0.25">
      <c r="R1057" s="2"/>
    </row>
    <row r="1058" spans="18:18" x14ac:dyDescent="0.25">
      <c r="R1058" s="2"/>
    </row>
    <row r="1059" spans="18:18" x14ac:dyDescent="0.25">
      <c r="R1059" s="2"/>
    </row>
    <row r="1060" spans="18:18" x14ac:dyDescent="0.25">
      <c r="R1060" s="2"/>
    </row>
    <row r="1061" spans="18:18" x14ac:dyDescent="0.25">
      <c r="R1061" s="2"/>
    </row>
    <row r="1062" spans="18:18" x14ac:dyDescent="0.25">
      <c r="R1062" s="2"/>
    </row>
    <row r="1063" spans="18:18" x14ac:dyDescent="0.25">
      <c r="R1063" s="2"/>
    </row>
    <row r="1064" spans="18:18" x14ac:dyDescent="0.25">
      <c r="R1064" s="2"/>
    </row>
    <row r="1065" spans="18:18" x14ac:dyDescent="0.25">
      <c r="R1065" s="2"/>
    </row>
    <row r="1066" spans="18:18" x14ac:dyDescent="0.25">
      <c r="R1066" s="2"/>
    </row>
    <row r="1067" spans="18:18" x14ac:dyDescent="0.25">
      <c r="R1067" s="2"/>
    </row>
    <row r="1068" spans="18:18" x14ac:dyDescent="0.25">
      <c r="R1068" s="2"/>
    </row>
    <row r="1069" spans="18:18" x14ac:dyDescent="0.25">
      <c r="R1069" s="2"/>
    </row>
    <row r="1070" spans="18:18" x14ac:dyDescent="0.25">
      <c r="R1070" s="2"/>
    </row>
    <row r="1071" spans="18:18" x14ac:dyDescent="0.25">
      <c r="R1071" s="2"/>
    </row>
    <row r="1072" spans="18:18" x14ac:dyDescent="0.25">
      <c r="R1072" s="2"/>
    </row>
    <row r="1073" spans="18:18" x14ac:dyDescent="0.25">
      <c r="R1073" s="2"/>
    </row>
    <row r="1074" spans="18:18" x14ac:dyDescent="0.25">
      <c r="R1074" s="2"/>
    </row>
    <row r="1075" spans="18:18" x14ac:dyDescent="0.25">
      <c r="R1075" s="2"/>
    </row>
    <row r="1076" spans="18:18" x14ac:dyDescent="0.25">
      <c r="R1076" s="2"/>
    </row>
    <row r="1077" spans="18:18" x14ac:dyDescent="0.25">
      <c r="R1077" s="2"/>
    </row>
    <row r="1078" spans="18:18" x14ac:dyDescent="0.25">
      <c r="R1078" s="2"/>
    </row>
    <row r="1079" spans="18:18" x14ac:dyDescent="0.25">
      <c r="R1079" s="2"/>
    </row>
    <row r="1080" spans="18:18" x14ac:dyDescent="0.25">
      <c r="R1080" s="2"/>
    </row>
    <row r="1081" spans="18:18" x14ac:dyDescent="0.25">
      <c r="R1081" s="2"/>
    </row>
    <row r="1082" spans="18:18" x14ac:dyDescent="0.25">
      <c r="R1082" s="2"/>
    </row>
    <row r="1083" spans="18:18" x14ac:dyDescent="0.25">
      <c r="R1083" s="2"/>
    </row>
    <row r="1084" spans="18:18" x14ac:dyDescent="0.25">
      <c r="R1084" s="2"/>
    </row>
    <row r="1085" spans="18:18" x14ac:dyDescent="0.25">
      <c r="R1085" s="2"/>
    </row>
    <row r="1086" spans="18:18" x14ac:dyDescent="0.25">
      <c r="R1086" s="2"/>
    </row>
    <row r="1087" spans="18:18" x14ac:dyDescent="0.25">
      <c r="R1087" s="2"/>
    </row>
    <row r="1088" spans="18:18" x14ac:dyDescent="0.25">
      <c r="R1088" s="2"/>
    </row>
    <row r="1089" spans="18:18" x14ac:dyDescent="0.25">
      <c r="R1089" s="2"/>
    </row>
    <row r="1090" spans="18:18" x14ac:dyDescent="0.25">
      <c r="R1090" s="2"/>
    </row>
    <row r="1091" spans="18:18" x14ac:dyDescent="0.25">
      <c r="R1091" s="2"/>
    </row>
    <row r="1092" spans="18:18" x14ac:dyDescent="0.25">
      <c r="R1092" s="2"/>
    </row>
    <row r="1093" spans="18:18" x14ac:dyDescent="0.25">
      <c r="R1093" s="2"/>
    </row>
    <row r="1094" spans="18:18" x14ac:dyDescent="0.25">
      <c r="R1094" s="2"/>
    </row>
    <row r="1095" spans="18:18" x14ac:dyDescent="0.25">
      <c r="R1095" s="2"/>
    </row>
    <row r="1096" spans="18:18" x14ac:dyDescent="0.25">
      <c r="R1096" s="2"/>
    </row>
    <row r="1097" spans="18:18" x14ac:dyDescent="0.25">
      <c r="R1097" s="2"/>
    </row>
    <row r="1098" spans="18:18" x14ac:dyDescent="0.25">
      <c r="R1098" s="2"/>
    </row>
    <row r="1099" spans="18:18" x14ac:dyDescent="0.25">
      <c r="R1099" s="2"/>
    </row>
    <row r="1100" spans="18:18" x14ac:dyDescent="0.25">
      <c r="R1100" s="2"/>
    </row>
    <row r="1101" spans="18:18" x14ac:dyDescent="0.25">
      <c r="R1101" s="2"/>
    </row>
    <row r="1102" spans="18:18" x14ac:dyDescent="0.25">
      <c r="R1102" s="2"/>
    </row>
    <row r="1103" spans="18:18" x14ac:dyDescent="0.25">
      <c r="R1103" s="2"/>
    </row>
    <row r="1104" spans="18:18" x14ac:dyDescent="0.25">
      <c r="R1104" s="2"/>
    </row>
    <row r="1105" spans="18:18" x14ac:dyDescent="0.25">
      <c r="R1105" s="2"/>
    </row>
    <row r="1106" spans="18:18" x14ac:dyDescent="0.25">
      <c r="R1106" s="2"/>
    </row>
    <row r="1107" spans="18:18" x14ac:dyDescent="0.25">
      <c r="R1107" s="2"/>
    </row>
    <row r="1108" spans="18:18" x14ac:dyDescent="0.25">
      <c r="R1108" s="2"/>
    </row>
    <row r="1109" spans="18:18" x14ac:dyDescent="0.25">
      <c r="R1109" s="2"/>
    </row>
    <row r="1110" spans="18:18" x14ac:dyDescent="0.25">
      <c r="R1110" s="2"/>
    </row>
    <row r="1111" spans="18:18" x14ac:dyDescent="0.25">
      <c r="R1111" s="2"/>
    </row>
    <row r="1112" spans="18:18" x14ac:dyDescent="0.25">
      <c r="R1112" s="2"/>
    </row>
    <row r="1113" spans="18:18" x14ac:dyDescent="0.25">
      <c r="R1113" s="2"/>
    </row>
    <row r="1114" spans="18:18" x14ac:dyDescent="0.25">
      <c r="R1114" s="2"/>
    </row>
    <row r="1115" spans="18:18" x14ac:dyDescent="0.25">
      <c r="R1115" s="2"/>
    </row>
    <row r="1116" spans="18:18" x14ac:dyDescent="0.25">
      <c r="R1116" s="2"/>
    </row>
    <row r="1117" spans="18:18" x14ac:dyDescent="0.25">
      <c r="R1117" s="2"/>
    </row>
    <row r="1118" spans="18:18" x14ac:dyDescent="0.25">
      <c r="R1118" s="2"/>
    </row>
    <row r="1119" spans="18:18" x14ac:dyDescent="0.25">
      <c r="R1119" s="2"/>
    </row>
    <row r="1120" spans="18:18" x14ac:dyDescent="0.25">
      <c r="R1120" s="2"/>
    </row>
    <row r="1121" spans="18:18" x14ac:dyDescent="0.25">
      <c r="R1121" s="2"/>
    </row>
    <row r="1122" spans="18:18" x14ac:dyDescent="0.25">
      <c r="R1122" s="2"/>
    </row>
    <row r="1123" spans="18:18" x14ac:dyDescent="0.25">
      <c r="R1123" s="2"/>
    </row>
    <row r="1124" spans="18:18" x14ac:dyDescent="0.25">
      <c r="R1124" s="2"/>
    </row>
    <row r="1125" spans="18:18" x14ac:dyDescent="0.25">
      <c r="R1125" s="2"/>
    </row>
    <row r="1126" spans="18:18" x14ac:dyDescent="0.25">
      <c r="R1126" s="2"/>
    </row>
    <row r="1127" spans="18:18" x14ac:dyDescent="0.25">
      <c r="R1127" s="2"/>
    </row>
    <row r="1128" spans="18:18" x14ac:dyDescent="0.25">
      <c r="R1128" s="2"/>
    </row>
    <row r="1129" spans="18:18" x14ac:dyDescent="0.25">
      <c r="R1129" s="2"/>
    </row>
    <row r="1130" spans="18:18" x14ac:dyDescent="0.25">
      <c r="R1130" s="2"/>
    </row>
    <row r="1131" spans="18:18" x14ac:dyDescent="0.25">
      <c r="R1131" s="2"/>
    </row>
    <row r="1132" spans="18:18" x14ac:dyDescent="0.25">
      <c r="R1132" s="2"/>
    </row>
    <row r="1133" spans="18:18" x14ac:dyDescent="0.25">
      <c r="R1133" s="2"/>
    </row>
    <row r="1134" spans="18:18" x14ac:dyDescent="0.25">
      <c r="R1134" s="2"/>
    </row>
    <row r="1135" spans="18:18" x14ac:dyDescent="0.25">
      <c r="R1135" s="2"/>
    </row>
    <row r="1136" spans="18:18" x14ac:dyDescent="0.25">
      <c r="R1136" s="2"/>
    </row>
    <row r="1137" spans="18:18" x14ac:dyDescent="0.25">
      <c r="R1137" s="2"/>
    </row>
    <row r="1138" spans="18:18" x14ac:dyDescent="0.25">
      <c r="R1138" s="2"/>
    </row>
    <row r="1139" spans="18:18" x14ac:dyDescent="0.25">
      <c r="R1139" s="2"/>
    </row>
    <row r="1140" spans="18:18" x14ac:dyDescent="0.25">
      <c r="R1140" s="2"/>
    </row>
    <row r="1141" spans="18:18" x14ac:dyDescent="0.25">
      <c r="R1141" s="2"/>
    </row>
    <row r="1142" spans="18:18" x14ac:dyDescent="0.25">
      <c r="R1142" s="2"/>
    </row>
    <row r="1143" spans="18:18" x14ac:dyDescent="0.25">
      <c r="R1143" s="2"/>
    </row>
    <row r="1144" spans="18:18" x14ac:dyDescent="0.25">
      <c r="R1144" s="2"/>
    </row>
    <row r="1145" spans="18:18" x14ac:dyDescent="0.25">
      <c r="R1145" s="2"/>
    </row>
    <row r="1146" spans="18:18" x14ac:dyDescent="0.25">
      <c r="R1146" s="2"/>
    </row>
    <row r="1147" spans="18:18" x14ac:dyDescent="0.25">
      <c r="R1147" s="2"/>
    </row>
    <row r="1148" spans="18:18" x14ac:dyDescent="0.25">
      <c r="R1148" s="2"/>
    </row>
    <row r="1149" spans="18:18" x14ac:dyDescent="0.25">
      <c r="R1149" s="2"/>
    </row>
    <row r="1150" spans="18:18" x14ac:dyDescent="0.25">
      <c r="R1150" s="2"/>
    </row>
    <row r="1151" spans="18:18" x14ac:dyDescent="0.25">
      <c r="R1151" s="2"/>
    </row>
    <row r="1152" spans="18:18" x14ac:dyDescent="0.25">
      <c r="R1152" s="2"/>
    </row>
    <row r="1153" spans="18:18" x14ac:dyDescent="0.25">
      <c r="R1153" s="2"/>
    </row>
    <row r="1154" spans="18:18" x14ac:dyDescent="0.25">
      <c r="R1154" s="2"/>
    </row>
    <row r="1155" spans="18:18" x14ac:dyDescent="0.25">
      <c r="R1155" s="2"/>
    </row>
    <row r="1156" spans="18:18" x14ac:dyDescent="0.25">
      <c r="R1156" s="2"/>
    </row>
    <row r="1157" spans="18:18" x14ac:dyDescent="0.25">
      <c r="R1157" s="2"/>
    </row>
    <row r="1158" spans="18:18" x14ac:dyDescent="0.25">
      <c r="R1158" s="2"/>
    </row>
    <row r="1159" spans="18:18" x14ac:dyDescent="0.25">
      <c r="R1159" s="2"/>
    </row>
    <row r="1160" spans="18:18" x14ac:dyDescent="0.25">
      <c r="R1160" s="2"/>
    </row>
    <row r="1161" spans="18:18" x14ac:dyDescent="0.25">
      <c r="R1161" s="2"/>
    </row>
    <row r="1162" spans="18:18" x14ac:dyDescent="0.25">
      <c r="R1162" s="2"/>
    </row>
    <row r="1163" spans="18:18" x14ac:dyDescent="0.25">
      <c r="R1163" s="2"/>
    </row>
    <row r="1164" spans="18:18" x14ac:dyDescent="0.25">
      <c r="R1164" s="2"/>
    </row>
    <row r="1165" spans="18:18" x14ac:dyDescent="0.25">
      <c r="R1165" s="2"/>
    </row>
    <row r="1166" spans="18:18" x14ac:dyDescent="0.25">
      <c r="R1166" s="2"/>
    </row>
    <row r="1167" spans="18:18" x14ac:dyDescent="0.25">
      <c r="R1167" s="2"/>
    </row>
    <row r="1168" spans="18:18" x14ac:dyDescent="0.25">
      <c r="R1168" s="2"/>
    </row>
    <row r="1169" spans="18:18" x14ac:dyDescent="0.25">
      <c r="R1169" s="2"/>
    </row>
    <row r="1170" spans="18:18" x14ac:dyDescent="0.25">
      <c r="R1170" s="2"/>
    </row>
    <row r="1171" spans="18:18" x14ac:dyDescent="0.25">
      <c r="R1171" s="2"/>
    </row>
    <row r="1172" spans="18:18" x14ac:dyDescent="0.25">
      <c r="R1172" s="2"/>
    </row>
    <row r="1173" spans="18:18" x14ac:dyDescent="0.25">
      <c r="R1173" s="2"/>
    </row>
    <row r="1174" spans="18:18" x14ac:dyDescent="0.25">
      <c r="R1174" s="2"/>
    </row>
    <row r="1175" spans="18:18" x14ac:dyDescent="0.25">
      <c r="R1175" s="2"/>
    </row>
    <row r="1176" spans="18:18" x14ac:dyDescent="0.25">
      <c r="R1176" s="2"/>
    </row>
    <row r="1177" spans="18:18" x14ac:dyDescent="0.25">
      <c r="R1177" s="2"/>
    </row>
    <row r="1178" spans="18:18" x14ac:dyDescent="0.25">
      <c r="R1178" s="2"/>
    </row>
    <row r="1179" spans="18:18" x14ac:dyDescent="0.25">
      <c r="R1179" s="2"/>
    </row>
    <row r="1180" spans="18:18" x14ac:dyDescent="0.25">
      <c r="R1180" s="2"/>
    </row>
    <row r="1181" spans="18:18" x14ac:dyDescent="0.25">
      <c r="R1181" s="2"/>
    </row>
    <row r="1182" spans="18:18" x14ac:dyDescent="0.25">
      <c r="R1182" s="2"/>
    </row>
    <row r="1183" spans="18:18" x14ac:dyDescent="0.25">
      <c r="R1183" s="2"/>
    </row>
    <row r="1184" spans="18:18" x14ac:dyDescent="0.25">
      <c r="R1184" s="2"/>
    </row>
    <row r="1185" spans="18:18" x14ac:dyDescent="0.25">
      <c r="R1185" s="2"/>
    </row>
    <row r="1186" spans="18:18" x14ac:dyDescent="0.25">
      <c r="R1186" s="2"/>
    </row>
    <row r="1187" spans="18:18" x14ac:dyDescent="0.25">
      <c r="R1187" s="2"/>
    </row>
    <row r="1188" spans="18:18" x14ac:dyDescent="0.25">
      <c r="R1188" s="2"/>
    </row>
    <row r="1189" spans="18:18" x14ac:dyDescent="0.25">
      <c r="R1189" s="2"/>
    </row>
    <row r="1190" spans="18:18" x14ac:dyDescent="0.25">
      <c r="R1190" s="2"/>
    </row>
    <row r="1191" spans="18:18" x14ac:dyDescent="0.25">
      <c r="R1191" s="2"/>
    </row>
    <row r="1192" spans="18:18" x14ac:dyDescent="0.25">
      <c r="R1192" s="2"/>
    </row>
    <row r="1193" spans="18:18" x14ac:dyDescent="0.25">
      <c r="R1193" s="2"/>
    </row>
    <row r="1194" spans="18:18" x14ac:dyDescent="0.25">
      <c r="R1194" s="2"/>
    </row>
    <row r="1195" spans="18:18" x14ac:dyDescent="0.25">
      <c r="R1195" s="2"/>
    </row>
    <row r="1196" spans="18:18" x14ac:dyDescent="0.25">
      <c r="R1196" s="2"/>
    </row>
    <row r="1197" spans="18:18" x14ac:dyDescent="0.25">
      <c r="R1197" s="2"/>
    </row>
    <row r="1198" spans="18:18" x14ac:dyDescent="0.25">
      <c r="R1198" s="2"/>
    </row>
    <row r="1199" spans="18:18" x14ac:dyDescent="0.25">
      <c r="R1199" s="2"/>
    </row>
    <row r="1200" spans="18:18" x14ac:dyDescent="0.25">
      <c r="R1200" s="2"/>
    </row>
    <row r="1201" spans="18:18" x14ac:dyDescent="0.25">
      <c r="R1201" s="2"/>
    </row>
    <row r="1202" spans="18:18" x14ac:dyDescent="0.25">
      <c r="R1202" s="2"/>
    </row>
    <row r="1203" spans="18:18" x14ac:dyDescent="0.25">
      <c r="R1203" s="2"/>
    </row>
    <row r="1204" spans="18:18" x14ac:dyDescent="0.25">
      <c r="R1204" s="2"/>
    </row>
    <row r="1205" spans="18:18" x14ac:dyDescent="0.25">
      <c r="R1205" s="2"/>
    </row>
    <row r="1206" spans="18:18" x14ac:dyDescent="0.25">
      <c r="R1206" s="2"/>
    </row>
    <row r="1207" spans="18:18" x14ac:dyDescent="0.25">
      <c r="R1207" s="2"/>
    </row>
    <row r="1208" spans="18:18" x14ac:dyDescent="0.25">
      <c r="R1208" s="2"/>
    </row>
    <row r="1209" spans="18:18" x14ac:dyDescent="0.25">
      <c r="R1209" s="2"/>
    </row>
    <row r="1210" spans="18:18" x14ac:dyDescent="0.25">
      <c r="R1210" s="2"/>
    </row>
    <row r="1211" spans="18:18" x14ac:dyDescent="0.25">
      <c r="R1211" s="2"/>
    </row>
    <row r="1212" spans="18:18" x14ac:dyDescent="0.25">
      <c r="R1212" s="2"/>
    </row>
    <row r="1213" spans="18:18" x14ac:dyDescent="0.25">
      <c r="R1213" s="2"/>
    </row>
    <row r="1214" spans="18:18" x14ac:dyDescent="0.25">
      <c r="R1214" s="2"/>
    </row>
    <row r="1215" spans="18:18" x14ac:dyDescent="0.25">
      <c r="R1215" s="2"/>
    </row>
    <row r="1216" spans="18:18" x14ac:dyDescent="0.25">
      <c r="R1216" s="2"/>
    </row>
    <row r="1217" spans="18:18" x14ac:dyDescent="0.25">
      <c r="R1217" s="2"/>
    </row>
    <row r="1218" spans="18:18" x14ac:dyDescent="0.25">
      <c r="R1218" s="2"/>
    </row>
    <row r="1219" spans="18:18" x14ac:dyDescent="0.25">
      <c r="R1219" s="2"/>
    </row>
    <row r="1220" spans="18:18" x14ac:dyDescent="0.25">
      <c r="R1220" s="2"/>
    </row>
    <row r="1221" spans="18:18" x14ac:dyDescent="0.25">
      <c r="R1221" s="2"/>
    </row>
    <row r="1222" spans="18:18" x14ac:dyDescent="0.25">
      <c r="R1222" s="2"/>
    </row>
    <row r="1223" spans="18:18" x14ac:dyDescent="0.25">
      <c r="R1223" s="2"/>
    </row>
    <row r="1224" spans="18:18" x14ac:dyDescent="0.25">
      <c r="R1224" s="2"/>
    </row>
    <row r="1225" spans="18:18" x14ac:dyDescent="0.25">
      <c r="R1225" s="2"/>
    </row>
    <row r="1226" spans="18:18" x14ac:dyDescent="0.25">
      <c r="R1226" s="2"/>
    </row>
    <row r="1227" spans="18:18" x14ac:dyDescent="0.25">
      <c r="R1227" s="2"/>
    </row>
    <row r="1228" spans="18:18" x14ac:dyDescent="0.25">
      <c r="R1228" s="2"/>
    </row>
    <row r="1229" spans="18:18" x14ac:dyDescent="0.25">
      <c r="R1229" s="2"/>
    </row>
    <row r="1230" spans="18:18" x14ac:dyDescent="0.25">
      <c r="R1230" s="2"/>
    </row>
    <row r="1231" spans="18:18" x14ac:dyDescent="0.25">
      <c r="R1231" s="2"/>
    </row>
    <row r="1232" spans="18:18" x14ac:dyDescent="0.25">
      <c r="R1232" s="2"/>
    </row>
    <row r="1233" spans="18:18" x14ac:dyDescent="0.25">
      <c r="R1233" s="2"/>
    </row>
    <row r="1234" spans="18:18" x14ac:dyDescent="0.25">
      <c r="R1234" s="2"/>
    </row>
    <row r="1235" spans="18:18" x14ac:dyDescent="0.25">
      <c r="R1235" s="2"/>
    </row>
    <row r="1236" spans="18:18" x14ac:dyDescent="0.25">
      <c r="R1236" s="2"/>
    </row>
    <row r="1237" spans="18:18" x14ac:dyDescent="0.25">
      <c r="R1237" s="2"/>
    </row>
    <row r="1238" spans="18:18" x14ac:dyDescent="0.25">
      <c r="R1238" s="2"/>
    </row>
    <row r="1239" spans="18:18" x14ac:dyDescent="0.25">
      <c r="R1239" s="2"/>
    </row>
    <row r="1240" spans="18:18" x14ac:dyDescent="0.25">
      <c r="R1240" s="2"/>
    </row>
    <row r="1241" spans="18:18" x14ac:dyDescent="0.25">
      <c r="R1241" s="2"/>
    </row>
    <row r="1242" spans="18:18" x14ac:dyDescent="0.25">
      <c r="R1242" s="2"/>
    </row>
    <row r="1243" spans="18:18" x14ac:dyDescent="0.25">
      <c r="R1243" s="2"/>
    </row>
    <row r="1244" spans="18:18" x14ac:dyDescent="0.25">
      <c r="R1244" s="2"/>
    </row>
    <row r="1245" spans="18:18" x14ac:dyDescent="0.25">
      <c r="R1245" s="2"/>
    </row>
    <row r="1246" spans="18:18" x14ac:dyDescent="0.25">
      <c r="R1246" s="2"/>
    </row>
    <row r="1247" spans="18:18" x14ac:dyDescent="0.25">
      <c r="R1247" s="2"/>
    </row>
    <row r="1248" spans="18:18" x14ac:dyDescent="0.25">
      <c r="R1248" s="2"/>
    </row>
    <row r="1249" spans="18:18" x14ac:dyDescent="0.25">
      <c r="R1249" s="2"/>
    </row>
    <row r="1250" spans="18:18" x14ac:dyDescent="0.25">
      <c r="R1250" s="2"/>
    </row>
    <row r="1251" spans="18:18" x14ac:dyDescent="0.25">
      <c r="R1251" s="2"/>
    </row>
    <row r="1252" spans="18:18" x14ac:dyDescent="0.25">
      <c r="R1252" s="2"/>
    </row>
    <row r="1253" spans="18:18" x14ac:dyDescent="0.25">
      <c r="R1253" s="2"/>
    </row>
    <row r="1254" spans="18:18" x14ac:dyDescent="0.25">
      <c r="R1254" s="2"/>
    </row>
    <row r="1255" spans="18:18" x14ac:dyDescent="0.25">
      <c r="R1255" s="2"/>
    </row>
    <row r="1256" spans="18:18" x14ac:dyDescent="0.25">
      <c r="R1256" s="2"/>
    </row>
    <row r="1257" spans="18:18" x14ac:dyDescent="0.25">
      <c r="R1257" s="2"/>
    </row>
    <row r="1258" spans="18:18" x14ac:dyDescent="0.25">
      <c r="R1258" s="2"/>
    </row>
    <row r="1259" spans="18:18" x14ac:dyDescent="0.25">
      <c r="R1259" s="2"/>
    </row>
    <row r="1260" spans="18:18" x14ac:dyDescent="0.25">
      <c r="R1260" s="2"/>
    </row>
    <row r="1261" spans="18:18" x14ac:dyDescent="0.25">
      <c r="R1261" s="2"/>
    </row>
    <row r="1262" spans="18:18" x14ac:dyDescent="0.25">
      <c r="R1262" s="2"/>
    </row>
    <row r="1263" spans="18:18" x14ac:dyDescent="0.25">
      <c r="R1263" s="2"/>
    </row>
    <row r="1264" spans="18:18" x14ac:dyDescent="0.25">
      <c r="R1264" s="2"/>
    </row>
    <row r="1265" spans="18:18" x14ac:dyDescent="0.25">
      <c r="R1265" s="2"/>
    </row>
    <row r="1266" spans="18:18" x14ac:dyDescent="0.25">
      <c r="R1266" s="2"/>
    </row>
    <row r="1267" spans="18:18" x14ac:dyDescent="0.25">
      <c r="R1267" s="2"/>
    </row>
    <row r="1268" spans="18:18" x14ac:dyDescent="0.25">
      <c r="R1268" s="2"/>
    </row>
    <row r="1269" spans="18:18" x14ac:dyDescent="0.25">
      <c r="R1269" s="2"/>
    </row>
    <row r="1270" spans="18:18" x14ac:dyDescent="0.25">
      <c r="R1270" s="2"/>
    </row>
    <row r="1271" spans="18:18" x14ac:dyDescent="0.25">
      <c r="R1271" s="2"/>
    </row>
    <row r="1272" spans="18:18" x14ac:dyDescent="0.25">
      <c r="R1272" s="2"/>
    </row>
    <row r="1273" spans="18:18" x14ac:dyDescent="0.25">
      <c r="R1273" s="2"/>
    </row>
    <row r="1274" spans="18:18" x14ac:dyDescent="0.25">
      <c r="R1274" s="2"/>
    </row>
    <row r="1275" spans="18:18" x14ac:dyDescent="0.25">
      <c r="R1275" s="2"/>
    </row>
    <row r="1276" spans="18:18" x14ac:dyDescent="0.25">
      <c r="R1276" s="2"/>
    </row>
    <row r="1277" spans="18:18" x14ac:dyDescent="0.25">
      <c r="R1277" s="2"/>
    </row>
    <row r="1278" spans="18:18" x14ac:dyDescent="0.25">
      <c r="R1278" s="2"/>
    </row>
    <row r="1279" spans="18:18" x14ac:dyDescent="0.25">
      <c r="R1279" s="2"/>
    </row>
    <row r="1280" spans="18:18" x14ac:dyDescent="0.25">
      <c r="R1280" s="2"/>
    </row>
    <row r="1281" spans="18:18" x14ac:dyDescent="0.25">
      <c r="R1281" s="2"/>
    </row>
    <row r="1282" spans="18:18" x14ac:dyDescent="0.25">
      <c r="R1282" s="2"/>
    </row>
    <row r="1283" spans="18:18" x14ac:dyDescent="0.25">
      <c r="R1283" s="2"/>
    </row>
    <row r="1284" spans="18:18" x14ac:dyDescent="0.25">
      <c r="R1284" s="2"/>
    </row>
    <row r="1285" spans="18:18" x14ac:dyDescent="0.25">
      <c r="R1285" s="2"/>
    </row>
    <row r="1286" spans="18:18" x14ac:dyDescent="0.25">
      <c r="R1286" s="2"/>
    </row>
    <row r="1287" spans="18:18" x14ac:dyDescent="0.25">
      <c r="R1287" s="2"/>
    </row>
    <row r="1288" spans="18:18" x14ac:dyDescent="0.25">
      <c r="R1288" s="2"/>
    </row>
    <row r="1289" spans="18:18" x14ac:dyDescent="0.25">
      <c r="R1289" s="2"/>
    </row>
    <row r="1290" spans="18:18" x14ac:dyDescent="0.25">
      <c r="R1290" s="2"/>
    </row>
    <row r="1291" spans="18:18" x14ac:dyDescent="0.25">
      <c r="R1291" s="2"/>
    </row>
    <row r="1292" spans="18:18" x14ac:dyDescent="0.25">
      <c r="R1292" s="2"/>
    </row>
    <row r="1293" spans="18:18" x14ac:dyDescent="0.25">
      <c r="R1293" s="2"/>
    </row>
    <row r="1294" spans="18:18" x14ac:dyDescent="0.25">
      <c r="R1294" s="2"/>
    </row>
    <row r="1295" spans="18:18" x14ac:dyDescent="0.25">
      <c r="R1295" s="2"/>
    </row>
    <row r="1296" spans="18:18" x14ac:dyDescent="0.25">
      <c r="R1296" s="2"/>
    </row>
    <row r="1297" spans="18:18" x14ac:dyDescent="0.25">
      <c r="R1297" s="2"/>
    </row>
    <row r="1298" spans="18:18" x14ac:dyDescent="0.25">
      <c r="R1298" s="2"/>
    </row>
    <row r="1299" spans="18:18" x14ac:dyDescent="0.25">
      <c r="R1299" s="2"/>
    </row>
    <row r="1300" spans="18:18" x14ac:dyDescent="0.25">
      <c r="R1300" s="2"/>
    </row>
    <row r="1301" spans="18:18" x14ac:dyDescent="0.25">
      <c r="R1301" s="2"/>
    </row>
    <row r="1302" spans="18:18" x14ac:dyDescent="0.25">
      <c r="R1302" s="2"/>
    </row>
    <row r="1303" spans="18:18" x14ac:dyDescent="0.25">
      <c r="R1303" s="2"/>
    </row>
    <row r="1304" spans="18:18" x14ac:dyDescent="0.25">
      <c r="R1304" s="2"/>
    </row>
    <row r="1305" spans="18:18" x14ac:dyDescent="0.25">
      <c r="R1305" s="2"/>
    </row>
    <row r="1306" spans="18:18" x14ac:dyDescent="0.25">
      <c r="R1306" s="2"/>
    </row>
    <row r="1307" spans="18:18" x14ac:dyDescent="0.25">
      <c r="R1307" s="2"/>
    </row>
    <row r="1308" spans="18:18" x14ac:dyDescent="0.25">
      <c r="R1308" s="2"/>
    </row>
    <row r="1309" spans="18:18" x14ac:dyDescent="0.25">
      <c r="R1309" s="2"/>
    </row>
    <row r="1310" spans="18:18" x14ac:dyDescent="0.25">
      <c r="R1310" s="2"/>
    </row>
    <row r="1311" spans="18:18" x14ac:dyDescent="0.25">
      <c r="R1311" s="2"/>
    </row>
    <row r="1312" spans="18:18" x14ac:dyDescent="0.25">
      <c r="R1312" s="2"/>
    </row>
    <row r="1313" spans="18:18" x14ac:dyDescent="0.25">
      <c r="R1313" s="2"/>
    </row>
    <row r="1314" spans="18:18" x14ac:dyDescent="0.25">
      <c r="R1314" s="2"/>
    </row>
    <row r="1315" spans="18:18" x14ac:dyDescent="0.25">
      <c r="R1315" s="2"/>
    </row>
    <row r="1316" spans="18:18" x14ac:dyDescent="0.25">
      <c r="R1316" s="2"/>
    </row>
    <row r="1317" spans="18:18" x14ac:dyDescent="0.25">
      <c r="R1317" s="2"/>
    </row>
    <row r="1318" spans="18:18" x14ac:dyDescent="0.25">
      <c r="R1318" s="2"/>
    </row>
    <row r="1319" spans="18:18" x14ac:dyDescent="0.25">
      <c r="R1319" s="2"/>
    </row>
    <row r="1320" spans="18:18" x14ac:dyDescent="0.25">
      <c r="R1320" s="2"/>
    </row>
    <row r="1321" spans="18:18" x14ac:dyDescent="0.25">
      <c r="R1321" s="2"/>
    </row>
    <row r="1322" spans="18:18" x14ac:dyDescent="0.25">
      <c r="R1322" s="2"/>
    </row>
    <row r="1323" spans="18:18" x14ac:dyDescent="0.25">
      <c r="R1323" s="2"/>
    </row>
    <row r="1324" spans="18:18" x14ac:dyDescent="0.25">
      <c r="R1324" s="2"/>
    </row>
    <row r="1325" spans="18:18" x14ac:dyDescent="0.25">
      <c r="R1325" s="2"/>
    </row>
    <row r="1326" spans="18:18" x14ac:dyDescent="0.25">
      <c r="R1326" s="2"/>
    </row>
    <row r="1327" spans="18:18" x14ac:dyDescent="0.25">
      <c r="R1327" s="2"/>
    </row>
    <row r="1328" spans="18:18" x14ac:dyDescent="0.25">
      <c r="R1328" s="2"/>
    </row>
    <row r="1329" spans="18:18" x14ac:dyDescent="0.25">
      <c r="R1329" s="2"/>
    </row>
    <row r="1330" spans="18:18" x14ac:dyDescent="0.25">
      <c r="R1330" s="2"/>
    </row>
    <row r="1331" spans="18:18" x14ac:dyDescent="0.25">
      <c r="R1331" s="2"/>
    </row>
    <row r="1332" spans="18:18" x14ac:dyDescent="0.25">
      <c r="R1332" s="2"/>
    </row>
    <row r="1333" spans="18:18" x14ac:dyDescent="0.25">
      <c r="R1333" s="2"/>
    </row>
    <row r="1334" spans="18:18" x14ac:dyDescent="0.25">
      <c r="R1334" s="2"/>
    </row>
    <row r="1335" spans="18:18" x14ac:dyDescent="0.25">
      <c r="R1335" s="2"/>
    </row>
    <row r="1336" spans="18:18" x14ac:dyDescent="0.25">
      <c r="R1336" s="2"/>
    </row>
    <row r="1337" spans="18:18" x14ac:dyDescent="0.25">
      <c r="R1337" s="2"/>
    </row>
    <row r="1338" spans="18:18" x14ac:dyDescent="0.25">
      <c r="R1338" s="2"/>
    </row>
    <row r="1339" spans="18:18" x14ac:dyDescent="0.25">
      <c r="R1339" s="2"/>
    </row>
    <row r="1340" spans="18:18" x14ac:dyDescent="0.25">
      <c r="R1340" s="2"/>
    </row>
    <row r="1341" spans="18:18" x14ac:dyDescent="0.25">
      <c r="R1341" s="2"/>
    </row>
    <row r="1342" spans="18:18" x14ac:dyDescent="0.25">
      <c r="R1342" s="2"/>
    </row>
    <row r="1343" spans="18:18" x14ac:dyDescent="0.25">
      <c r="R1343" s="2"/>
    </row>
    <row r="1344" spans="18:18" x14ac:dyDescent="0.25">
      <c r="R1344" s="2"/>
    </row>
    <row r="1345" spans="18:18" x14ac:dyDescent="0.25">
      <c r="R1345" s="2"/>
    </row>
    <row r="1346" spans="18:18" x14ac:dyDescent="0.25">
      <c r="R1346" s="2"/>
    </row>
    <row r="1347" spans="18:18" x14ac:dyDescent="0.25">
      <c r="R1347" s="2"/>
    </row>
    <row r="1348" spans="18:18" x14ac:dyDescent="0.25">
      <c r="R1348" s="2"/>
    </row>
    <row r="1349" spans="18:18" x14ac:dyDescent="0.25">
      <c r="R1349" s="2"/>
    </row>
    <row r="1350" spans="18:18" x14ac:dyDescent="0.25">
      <c r="R1350" s="2"/>
    </row>
    <row r="1351" spans="18:18" x14ac:dyDescent="0.25">
      <c r="R1351" s="2"/>
    </row>
    <row r="1352" spans="18:18" x14ac:dyDescent="0.25">
      <c r="R1352" s="2"/>
    </row>
    <row r="1353" spans="18:18" x14ac:dyDescent="0.25">
      <c r="R1353" s="2"/>
    </row>
    <row r="1354" spans="18:18" x14ac:dyDescent="0.25">
      <c r="R1354" s="2"/>
    </row>
    <row r="1355" spans="18:18" x14ac:dyDescent="0.25">
      <c r="R1355" s="2"/>
    </row>
    <row r="1356" spans="18:18" x14ac:dyDescent="0.25">
      <c r="R1356" s="2"/>
    </row>
    <row r="1357" spans="18:18" x14ac:dyDescent="0.25">
      <c r="R1357" s="2"/>
    </row>
    <row r="1358" spans="18:18" x14ac:dyDescent="0.25">
      <c r="R1358" s="2"/>
    </row>
    <row r="1359" spans="18:18" x14ac:dyDescent="0.25">
      <c r="R1359" s="2"/>
    </row>
    <row r="1360" spans="18:18" x14ac:dyDescent="0.25">
      <c r="R1360" s="2"/>
    </row>
    <row r="1361" spans="18:18" x14ac:dyDescent="0.25">
      <c r="R1361" s="2"/>
    </row>
    <row r="1362" spans="18:18" x14ac:dyDescent="0.25">
      <c r="R1362" s="2"/>
    </row>
    <row r="1363" spans="18:18" x14ac:dyDescent="0.25">
      <c r="R1363" s="2"/>
    </row>
    <row r="1364" spans="18:18" x14ac:dyDescent="0.25">
      <c r="R1364" s="2"/>
    </row>
    <row r="1365" spans="18:18" x14ac:dyDescent="0.25">
      <c r="R1365" s="2"/>
    </row>
    <row r="1366" spans="18:18" x14ac:dyDescent="0.25">
      <c r="R1366" s="2"/>
    </row>
    <row r="1367" spans="18:18" x14ac:dyDescent="0.25">
      <c r="R1367" s="2"/>
    </row>
    <row r="1368" spans="18:18" x14ac:dyDescent="0.25">
      <c r="R1368" s="2"/>
    </row>
    <row r="1369" spans="18:18" x14ac:dyDescent="0.25">
      <c r="R1369" s="2"/>
    </row>
    <row r="1370" spans="18:18" x14ac:dyDescent="0.25">
      <c r="R1370" s="2"/>
    </row>
    <row r="1371" spans="18:18" x14ac:dyDescent="0.25">
      <c r="R1371" s="2"/>
    </row>
    <row r="1372" spans="18:18" x14ac:dyDescent="0.25">
      <c r="R1372" s="2"/>
    </row>
    <row r="1373" spans="18:18" x14ac:dyDescent="0.25">
      <c r="R1373" s="2"/>
    </row>
    <row r="1374" spans="18:18" x14ac:dyDescent="0.25">
      <c r="R1374" s="2"/>
    </row>
    <row r="1375" spans="18:18" x14ac:dyDescent="0.25">
      <c r="R1375" s="2"/>
    </row>
    <row r="1376" spans="18:18" x14ac:dyDescent="0.25">
      <c r="R1376" s="2"/>
    </row>
    <row r="1377" spans="18:18" x14ac:dyDescent="0.25">
      <c r="R1377" s="2"/>
    </row>
    <row r="1378" spans="18:18" x14ac:dyDescent="0.25">
      <c r="R1378" s="2"/>
    </row>
    <row r="1379" spans="18:18" x14ac:dyDescent="0.25">
      <c r="R1379" s="2"/>
    </row>
    <row r="1380" spans="18:18" x14ac:dyDescent="0.25">
      <c r="R1380" s="2"/>
    </row>
    <row r="1381" spans="18:18" x14ac:dyDescent="0.25">
      <c r="R1381" s="2"/>
    </row>
    <row r="1382" spans="18:18" x14ac:dyDescent="0.25">
      <c r="R1382" s="2"/>
    </row>
    <row r="1383" spans="18:18" x14ac:dyDescent="0.25">
      <c r="R1383" s="2"/>
    </row>
    <row r="1384" spans="18:18" x14ac:dyDescent="0.25">
      <c r="R1384" s="2"/>
    </row>
    <row r="1385" spans="18:18" x14ac:dyDescent="0.25">
      <c r="R1385" s="2"/>
    </row>
    <row r="1386" spans="18:18" x14ac:dyDescent="0.25">
      <c r="R1386" s="2"/>
    </row>
    <row r="1387" spans="18:18" x14ac:dyDescent="0.25">
      <c r="R1387" s="2"/>
    </row>
    <row r="1388" spans="18:18" x14ac:dyDescent="0.25">
      <c r="R1388" s="2"/>
    </row>
    <row r="1389" spans="18:18" x14ac:dyDescent="0.25">
      <c r="R1389" s="2"/>
    </row>
    <row r="1390" spans="18:18" x14ac:dyDescent="0.25">
      <c r="R1390" s="2"/>
    </row>
    <row r="1391" spans="18:18" x14ac:dyDescent="0.25">
      <c r="R1391" s="2"/>
    </row>
    <row r="1392" spans="18:18" x14ac:dyDescent="0.25">
      <c r="R1392" s="2"/>
    </row>
    <row r="1393" spans="18:18" x14ac:dyDescent="0.25">
      <c r="R1393" s="2"/>
    </row>
    <row r="1394" spans="18:18" x14ac:dyDescent="0.25">
      <c r="R1394" s="2"/>
    </row>
    <row r="1395" spans="18:18" x14ac:dyDescent="0.25">
      <c r="R1395" s="2"/>
    </row>
    <row r="1396" spans="18:18" x14ac:dyDescent="0.25">
      <c r="R1396" s="2"/>
    </row>
    <row r="1397" spans="18:18" x14ac:dyDescent="0.25">
      <c r="R1397" s="2"/>
    </row>
    <row r="1398" spans="18:18" x14ac:dyDescent="0.25">
      <c r="R1398" s="2"/>
    </row>
    <row r="1399" spans="18:18" x14ac:dyDescent="0.25">
      <c r="R1399" s="2"/>
    </row>
    <row r="1400" spans="18:18" x14ac:dyDescent="0.25">
      <c r="R1400" s="2"/>
    </row>
    <row r="1401" spans="18:18" x14ac:dyDescent="0.25">
      <c r="R1401" s="2"/>
    </row>
    <row r="1402" spans="18:18" x14ac:dyDescent="0.25">
      <c r="R1402" s="2"/>
    </row>
    <row r="1403" spans="18:18" x14ac:dyDescent="0.25">
      <c r="R1403" s="2"/>
    </row>
    <row r="1404" spans="18:18" x14ac:dyDescent="0.25">
      <c r="R1404" s="2"/>
    </row>
    <row r="1405" spans="18:18" x14ac:dyDescent="0.25">
      <c r="R1405" s="2"/>
    </row>
    <row r="1406" spans="18:18" x14ac:dyDescent="0.25">
      <c r="R1406" s="2"/>
    </row>
    <row r="1407" spans="18:18" x14ac:dyDescent="0.25">
      <c r="R1407" s="2"/>
    </row>
    <row r="1408" spans="18:18" x14ac:dyDescent="0.25">
      <c r="R1408" s="2"/>
    </row>
    <row r="1409" spans="18:18" x14ac:dyDescent="0.25">
      <c r="R1409" s="2"/>
    </row>
    <row r="1410" spans="18:18" x14ac:dyDescent="0.25">
      <c r="R1410" s="2"/>
    </row>
    <row r="1411" spans="18:18" x14ac:dyDescent="0.25">
      <c r="R1411" s="2"/>
    </row>
    <row r="1412" spans="18:18" x14ac:dyDescent="0.25">
      <c r="R1412" s="2"/>
    </row>
    <row r="1413" spans="18:18" x14ac:dyDescent="0.25">
      <c r="R1413" s="2"/>
    </row>
    <row r="1414" spans="18:18" x14ac:dyDescent="0.25">
      <c r="R1414" s="2"/>
    </row>
    <row r="1415" spans="18:18" x14ac:dyDescent="0.25">
      <c r="R1415" s="2"/>
    </row>
    <row r="1416" spans="18:18" x14ac:dyDescent="0.25">
      <c r="R1416" s="2"/>
    </row>
    <row r="1417" spans="18:18" x14ac:dyDescent="0.25">
      <c r="R1417" s="2"/>
    </row>
    <row r="1418" spans="18:18" x14ac:dyDescent="0.25">
      <c r="R1418" s="2"/>
    </row>
    <row r="1419" spans="18:18" x14ac:dyDescent="0.25">
      <c r="R1419" s="2"/>
    </row>
    <row r="1420" spans="18:18" x14ac:dyDescent="0.25">
      <c r="R1420" s="2"/>
    </row>
    <row r="1421" spans="18:18" x14ac:dyDescent="0.25">
      <c r="R1421" s="2"/>
    </row>
    <row r="1422" spans="18:18" x14ac:dyDescent="0.25">
      <c r="R1422" s="2"/>
    </row>
    <row r="1423" spans="18:18" x14ac:dyDescent="0.25">
      <c r="R1423" s="2"/>
    </row>
    <row r="1424" spans="18:18" x14ac:dyDescent="0.25">
      <c r="R1424" s="2"/>
    </row>
    <row r="1425" spans="18:18" x14ac:dyDescent="0.25">
      <c r="R1425" s="2"/>
    </row>
    <row r="1426" spans="18:18" x14ac:dyDescent="0.25">
      <c r="R1426" s="2"/>
    </row>
    <row r="1427" spans="18:18" x14ac:dyDescent="0.25">
      <c r="R1427" s="2"/>
    </row>
    <row r="1428" spans="18:18" x14ac:dyDescent="0.25">
      <c r="R1428" s="2"/>
    </row>
    <row r="1429" spans="18:18" x14ac:dyDescent="0.25">
      <c r="R1429" s="2"/>
    </row>
    <row r="1430" spans="18:18" x14ac:dyDescent="0.25">
      <c r="R1430" s="2"/>
    </row>
    <row r="1431" spans="18:18" x14ac:dyDescent="0.25">
      <c r="R1431" s="2"/>
    </row>
    <row r="1432" spans="18:18" x14ac:dyDescent="0.25">
      <c r="R1432" s="2"/>
    </row>
    <row r="1433" spans="18:18" x14ac:dyDescent="0.25">
      <c r="R1433" s="2"/>
    </row>
    <row r="1434" spans="18:18" x14ac:dyDescent="0.25">
      <c r="R1434" s="2"/>
    </row>
    <row r="1435" spans="18:18" x14ac:dyDescent="0.25">
      <c r="R1435" s="2"/>
    </row>
    <row r="1436" spans="18:18" x14ac:dyDescent="0.25">
      <c r="R1436" s="2"/>
    </row>
    <row r="1437" spans="18:18" x14ac:dyDescent="0.25">
      <c r="R1437" s="2"/>
    </row>
    <row r="1438" spans="18:18" x14ac:dyDescent="0.25">
      <c r="R1438" s="2"/>
    </row>
    <row r="1439" spans="18:18" x14ac:dyDescent="0.25">
      <c r="R1439" s="2"/>
    </row>
    <row r="1440" spans="18:18" x14ac:dyDescent="0.25">
      <c r="R1440" s="2"/>
    </row>
    <row r="1441" spans="18:18" x14ac:dyDescent="0.25">
      <c r="R1441" s="2"/>
    </row>
    <row r="1442" spans="18:18" x14ac:dyDescent="0.25">
      <c r="R1442" s="2"/>
    </row>
    <row r="1443" spans="18:18" x14ac:dyDescent="0.25">
      <c r="R1443" s="2"/>
    </row>
    <row r="1444" spans="18:18" x14ac:dyDescent="0.25">
      <c r="R1444" s="2"/>
    </row>
    <row r="1445" spans="18:18" x14ac:dyDescent="0.25">
      <c r="R1445" s="2"/>
    </row>
    <row r="1446" spans="18:18" x14ac:dyDescent="0.25">
      <c r="R1446" s="2"/>
    </row>
    <row r="1447" spans="18:18" x14ac:dyDescent="0.25">
      <c r="R1447" s="2"/>
    </row>
    <row r="1448" spans="18:18" x14ac:dyDescent="0.25">
      <c r="R1448" s="2"/>
    </row>
    <row r="1449" spans="18:18" x14ac:dyDescent="0.25">
      <c r="R1449" s="2"/>
    </row>
    <row r="1450" spans="18:18" x14ac:dyDescent="0.25">
      <c r="R1450" s="2"/>
    </row>
    <row r="1451" spans="18:18" x14ac:dyDescent="0.25">
      <c r="R1451" s="2"/>
    </row>
    <row r="1452" spans="18:18" x14ac:dyDescent="0.25">
      <c r="R1452" s="2"/>
    </row>
    <row r="1453" spans="18:18" x14ac:dyDescent="0.25">
      <c r="R1453" s="2"/>
    </row>
    <row r="1454" spans="18:18" x14ac:dyDescent="0.25">
      <c r="R1454" s="2"/>
    </row>
    <row r="1455" spans="18:18" x14ac:dyDescent="0.25">
      <c r="R1455" s="2"/>
    </row>
    <row r="1456" spans="18:18" x14ac:dyDescent="0.25">
      <c r="R1456" s="2"/>
    </row>
    <row r="1457" spans="18:18" x14ac:dyDescent="0.25">
      <c r="R1457" s="2"/>
    </row>
    <row r="1458" spans="18:18" x14ac:dyDescent="0.25">
      <c r="R1458" s="2"/>
    </row>
    <row r="1459" spans="18:18" x14ac:dyDescent="0.25">
      <c r="R1459" s="2"/>
    </row>
    <row r="1460" spans="18:18" x14ac:dyDescent="0.25">
      <c r="R1460" s="2"/>
    </row>
    <row r="1461" spans="18:18" x14ac:dyDescent="0.25">
      <c r="R1461" s="2"/>
    </row>
    <row r="1462" spans="18:18" x14ac:dyDescent="0.25">
      <c r="R1462" s="2"/>
    </row>
    <row r="1463" spans="18:18" x14ac:dyDescent="0.25">
      <c r="R1463" s="2"/>
    </row>
    <row r="1464" spans="18:18" x14ac:dyDescent="0.25">
      <c r="R1464" s="2"/>
    </row>
    <row r="1465" spans="18:18" x14ac:dyDescent="0.25">
      <c r="R1465" s="2"/>
    </row>
    <row r="1466" spans="18:18" x14ac:dyDescent="0.25">
      <c r="R1466" s="2"/>
    </row>
    <row r="1467" spans="18:18" x14ac:dyDescent="0.25">
      <c r="R1467" s="2"/>
    </row>
    <row r="1468" spans="18:18" x14ac:dyDescent="0.25">
      <c r="R1468" s="2"/>
    </row>
    <row r="1469" spans="18:18" x14ac:dyDescent="0.25">
      <c r="R1469" s="2"/>
    </row>
    <row r="1470" spans="18:18" x14ac:dyDescent="0.25">
      <c r="R1470" s="2"/>
    </row>
    <row r="1471" spans="18:18" x14ac:dyDescent="0.25">
      <c r="R1471" s="2"/>
    </row>
    <row r="1472" spans="18:18" x14ac:dyDescent="0.25">
      <c r="R1472" s="2"/>
    </row>
    <row r="1473" spans="18:18" x14ac:dyDescent="0.25">
      <c r="R1473" s="2"/>
    </row>
    <row r="1474" spans="18:18" x14ac:dyDescent="0.25">
      <c r="R1474" s="2"/>
    </row>
    <row r="1475" spans="18:18" x14ac:dyDescent="0.25">
      <c r="R1475" s="2"/>
    </row>
    <row r="1476" spans="18:18" x14ac:dyDescent="0.25">
      <c r="R1476" s="2"/>
    </row>
    <row r="1477" spans="18:18" x14ac:dyDescent="0.25">
      <c r="R1477" s="2"/>
    </row>
    <row r="1478" spans="18:18" x14ac:dyDescent="0.25">
      <c r="R1478" s="2"/>
    </row>
    <row r="1479" spans="18:18" x14ac:dyDescent="0.25">
      <c r="R1479" s="2"/>
    </row>
    <row r="1480" spans="18:18" x14ac:dyDescent="0.25">
      <c r="R1480" s="2"/>
    </row>
    <row r="1481" spans="18:18" x14ac:dyDescent="0.25">
      <c r="R1481" s="2"/>
    </row>
    <row r="1482" spans="18:18" x14ac:dyDescent="0.25">
      <c r="R1482" s="2"/>
    </row>
    <row r="1483" spans="18:18" x14ac:dyDescent="0.25">
      <c r="R1483" s="2"/>
    </row>
    <row r="1484" spans="18:18" x14ac:dyDescent="0.25">
      <c r="R1484" s="2"/>
    </row>
    <row r="1485" spans="18:18" x14ac:dyDescent="0.25">
      <c r="R1485" s="2"/>
    </row>
    <row r="1486" spans="18:18" x14ac:dyDescent="0.25">
      <c r="R1486" s="2"/>
    </row>
    <row r="1487" spans="18:18" x14ac:dyDescent="0.25">
      <c r="R1487" s="2"/>
    </row>
    <row r="1488" spans="18:18" x14ac:dyDescent="0.25">
      <c r="R1488" s="2"/>
    </row>
    <row r="1489" spans="18:18" x14ac:dyDescent="0.25">
      <c r="R1489" s="2"/>
    </row>
    <row r="1490" spans="18:18" x14ac:dyDescent="0.25">
      <c r="R1490" s="2"/>
    </row>
    <row r="1491" spans="18:18" x14ac:dyDescent="0.25">
      <c r="R1491" s="2"/>
    </row>
    <row r="1492" spans="18:18" x14ac:dyDescent="0.25">
      <c r="R1492" s="2"/>
    </row>
    <row r="1493" spans="18:18" x14ac:dyDescent="0.25">
      <c r="R1493" s="2"/>
    </row>
    <row r="1494" spans="18:18" x14ac:dyDescent="0.25">
      <c r="R1494" s="2"/>
    </row>
    <row r="1495" spans="18:18" x14ac:dyDescent="0.25">
      <c r="R1495" s="2"/>
    </row>
    <row r="1496" spans="18:18" x14ac:dyDescent="0.25">
      <c r="R1496" s="2"/>
    </row>
    <row r="1497" spans="18:18" x14ac:dyDescent="0.25">
      <c r="R1497" s="2"/>
    </row>
    <row r="1498" spans="18:18" x14ac:dyDescent="0.25">
      <c r="R1498" s="2"/>
    </row>
    <row r="1499" spans="18:18" x14ac:dyDescent="0.25">
      <c r="R1499" s="2"/>
    </row>
    <row r="1500" spans="18:18" x14ac:dyDescent="0.25">
      <c r="R1500" s="2"/>
    </row>
    <row r="1501" spans="18:18" x14ac:dyDescent="0.25">
      <c r="R1501" s="2"/>
    </row>
    <row r="1502" spans="18:18" x14ac:dyDescent="0.25">
      <c r="R1502" s="2"/>
    </row>
    <row r="1503" spans="18:18" x14ac:dyDescent="0.25">
      <c r="R1503" s="2"/>
    </row>
    <row r="1504" spans="18:18" x14ac:dyDescent="0.25">
      <c r="R1504" s="2"/>
    </row>
    <row r="1505" spans="18:18" x14ac:dyDescent="0.25">
      <c r="R1505" s="2"/>
    </row>
    <row r="1506" spans="18:18" x14ac:dyDescent="0.25">
      <c r="R1506" s="2"/>
    </row>
    <row r="1507" spans="18:18" x14ac:dyDescent="0.25">
      <c r="R1507" s="2"/>
    </row>
    <row r="1508" spans="18:18" x14ac:dyDescent="0.25">
      <c r="R1508" s="2"/>
    </row>
    <row r="1509" spans="18:18" x14ac:dyDescent="0.25">
      <c r="R1509" s="2"/>
    </row>
    <row r="1510" spans="18:18" x14ac:dyDescent="0.25">
      <c r="R1510" s="2"/>
    </row>
    <row r="1511" spans="18:18" x14ac:dyDescent="0.25">
      <c r="R1511" s="2"/>
    </row>
    <row r="1512" spans="18:18" x14ac:dyDescent="0.25">
      <c r="R1512" s="2"/>
    </row>
    <row r="1513" spans="18:18" x14ac:dyDescent="0.25">
      <c r="R1513" s="2"/>
    </row>
    <row r="1514" spans="18:18" x14ac:dyDescent="0.25">
      <c r="R1514" s="2"/>
    </row>
    <row r="1515" spans="18:18" x14ac:dyDescent="0.25">
      <c r="R1515" s="2"/>
    </row>
    <row r="1516" spans="18:18" x14ac:dyDescent="0.25">
      <c r="R1516" s="2"/>
    </row>
    <row r="1517" spans="18:18" x14ac:dyDescent="0.25">
      <c r="R1517" s="2"/>
    </row>
    <row r="1518" spans="18:18" x14ac:dyDescent="0.25">
      <c r="R1518" s="2"/>
    </row>
    <row r="1519" spans="18:18" x14ac:dyDescent="0.25">
      <c r="R1519" s="2"/>
    </row>
    <row r="1520" spans="18:18" x14ac:dyDescent="0.25">
      <c r="R1520" s="2"/>
    </row>
    <row r="1521" spans="18:18" x14ac:dyDescent="0.25">
      <c r="R1521" s="2"/>
    </row>
    <row r="1522" spans="18:18" x14ac:dyDescent="0.25">
      <c r="R1522" s="2"/>
    </row>
    <row r="1523" spans="18:18" x14ac:dyDescent="0.25">
      <c r="R1523" s="2"/>
    </row>
    <row r="1524" spans="18:18" x14ac:dyDescent="0.25">
      <c r="R1524" s="2"/>
    </row>
    <row r="1525" spans="18:18" x14ac:dyDescent="0.25">
      <c r="R1525" s="2"/>
    </row>
    <row r="1526" spans="18:18" x14ac:dyDescent="0.25">
      <c r="R1526" s="2"/>
    </row>
    <row r="1527" spans="18:18" x14ac:dyDescent="0.25">
      <c r="R1527" s="2"/>
    </row>
    <row r="1528" spans="18:18" x14ac:dyDescent="0.25">
      <c r="R1528" s="2"/>
    </row>
    <row r="1529" spans="18:18" x14ac:dyDescent="0.25">
      <c r="R1529" s="2"/>
    </row>
    <row r="1530" spans="18:18" x14ac:dyDescent="0.25">
      <c r="R1530" s="2"/>
    </row>
    <row r="1531" spans="18:18" x14ac:dyDescent="0.25">
      <c r="R1531" s="2"/>
    </row>
    <row r="1532" spans="18:18" x14ac:dyDescent="0.25">
      <c r="R1532" s="2"/>
    </row>
    <row r="1533" spans="18:18" x14ac:dyDescent="0.25">
      <c r="R1533" s="2"/>
    </row>
    <row r="1534" spans="18:18" x14ac:dyDescent="0.25">
      <c r="R1534" s="2"/>
    </row>
    <row r="1535" spans="18:18" x14ac:dyDescent="0.25">
      <c r="R1535" s="2"/>
    </row>
    <row r="1536" spans="18:18" x14ac:dyDescent="0.25">
      <c r="R1536" s="2"/>
    </row>
    <row r="1537" spans="18:18" x14ac:dyDescent="0.25">
      <c r="R1537" s="2"/>
    </row>
    <row r="1538" spans="18:18" x14ac:dyDescent="0.25">
      <c r="R1538" s="2"/>
    </row>
    <row r="1539" spans="18:18" x14ac:dyDescent="0.25">
      <c r="R1539" s="2"/>
    </row>
    <row r="1540" spans="18:18" x14ac:dyDescent="0.25">
      <c r="R1540" s="2"/>
    </row>
    <row r="1541" spans="18:18" x14ac:dyDescent="0.25">
      <c r="R1541" s="2"/>
    </row>
    <row r="1542" spans="18:18" x14ac:dyDescent="0.25">
      <c r="R1542" s="2"/>
    </row>
    <row r="1543" spans="18:18" x14ac:dyDescent="0.25">
      <c r="R1543" s="2"/>
    </row>
    <row r="1544" spans="18:18" x14ac:dyDescent="0.25">
      <c r="R1544" s="2"/>
    </row>
    <row r="1545" spans="18:18" x14ac:dyDescent="0.25">
      <c r="R1545" s="2"/>
    </row>
    <row r="1546" spans="18:18" x14ac:dyDescent="0.25">
      <c r="R1546" s="2"/>
    </row>
    <row r="1547" spans="18:18" x14ac:dyDescent="0.25">
      <c r="R1547" s="2"/>
    </row>
    <row r="1548" spans="18:18" x14ac:dyDescent="0.25">
      <c r="R1548" s="2"/>
    </row>
    <row r="1549" spans="18:18" x14ac:dyDescent="0.25">
      <c r="R1549" s="2"/>
    </row>
    <row r="1550" spans="18:18" x14ac:dyDescent="0.25">
      <c r="R1550" s="2"/>
    </row>
    <row r="1551" spans="18:18" x14ac:dyDescent="0.25">
      <c r="R1551" s="2"/>
    </row>
    <row r="1552" spans="18:18" x14ac:dyDescent="0.25">
      <c r="R1552" s="2"/>
    </row>
    <row r="1553" spans="18:18" x14ac:dyDescent="0.25">
      <c r="R1553" s="2"/>
    </row>
    <row r="1554" spans="18:18" x14ac:dyDescent="0.25">
      <c r="R1554" s="2"/>
    </row>
    <row r="1555" spans="18:18" x14ac:dyDescent="0.25">
      <c r="R1555" s="2"/>
    </row>
    <row r="1556" spans="18:18" x14ac:dyDescent="0.25">
      <c r="R1556" s="2"/>
    </row>
    <row r="1557" spans="18:18" x14ac:dyDescent="0.25">
      <c r="R1557" s="2"/>
    </row>
    <row r="1558" spans="18:18" x14ac:dyDescent="0.25">
      <c r="R1558" s="2"/>
    </row>
    <row r="1559" spans="18:18" x14ac:dyDescent="0.25">
      <c r="R1559" s="2"/>
    </row>
    <row r="1560" spans="18:18" x14ac:dyDescent="0.25">
      <c r="R1560" s="2"/>
    </row>
    <row r="1561" spans="18:18" x14ac:dyDescent="0.25">
      <c r="R1561" s="2"/>
    </row>
    <row r="1562" spans="18:18" x14ac:dyDescent="0.25">
      <c r="R1562" s="2"/>
    </row>
    <row r="1563" spans="18:18" x14ac:dyDescent="0.25">
      <c r="R1563" s="2"/>
    </row>
    <row r="1564" spans="18:18" x14ac:dyDescent="0.25">
      <c r="R1564" s="2"/>
    </row>
    <row r="1565" spans="18:18" x14ac:dyDescent="0.25">
      <c r="R1565" s="2"/>
    </row>
    <row r="1566" spans="18:18" x14ac:dyDescent="0.25">
      <c r="R1566" s="2"/>
    </row>
    <row r="1567" spans="18:18" x14ac:dyDescent="0.25">
      <c r="R1567" s="2"/>
    </row>
    <row r="1568" spans="18:18" x14ac:dyDescent="0.25">
      <c r="R1568" s="2"/>
    </row>
    <row r="1569" spans="18:18" x14ac:dyDescent="0.25">
      <c r="R1569" s="2"/>
    </row>
    <row r="1570" spans="18:18" x14ac:dyDescent="0.25">
      <c r="R1570" s="2"/>
    </row>
    <row r="1571" spans="18:18" x14ac:dyDescent="0.25">
      <c r="R1571" s="2"/>
    </row>
    <row r="1572" spans="18:18" x14ac:dyDescent="0.25">
      <c r="R1572" s="2"/>
    </row>
    <row r="1573" spans="18:18" x14ac:dyDescent="0.25">
      <c r="R1573" s="2"/>
    </row>
    <row r="1574" spans="18:18" x14ac:dyDescent="0.25">
      <c r="R1574" s="2"/>
    </row>
    <row r="1575" spans="18:18" x14ac:dyDescent="0.25">
      <c r="R1575" s="2"/>
    </row>
    <row r="1576" spans="18:18" x14ac:dyDescent="0.25">
      <c r="R1576" s="2"/>
    </row>
    <row r="1577" spans="18:18" x14ac:dyDescent="0.25">
      <c r="R1577" s="2"/>
    </row>
    <row r="1578" spans="18:18" x14ac:dyDescent="0.25">
      <c r="R1578" s="2"/>
    </row>
    <row r="1579" spans="18:18" x14ac:dyDescent="0.25">
      <c r="R1579" s="2"/>
    </row>
    <row r="1580" spans="18:18" x14ac:dyDescent="0.25">
      <c r="R1580" s="2"/>
    </row>
    <row r="1581" spans="18:18" x14ac:dyDescent="0.25">
      <c r="R1581" s="2"/>
    </row>
    <row r="1582" spans="18:18" x14ac:dyDescent="0.25">
      <c r="R1582" s="2"/>
    </row>
    <row r="1583" spans="18:18" x14ac:dyDescent="0.25">
      <c r="R1583" s="2"/>
    </row>
    <row r="1584" spans="18:18" x14ac:dyDescent="0.25">
      <c r="R1584" s="2"/>
    </row>
    <row r="1585" spans="18:18" x14ac:dyDescent="0.25">
      <c r="R1585" s="2"/>
    </row>
    <row r="1586" spans="18:18" x14ac:dyDescent="0.25">
      <c r="R1586" s="2"/>
    </row>
    <row r="1587" spans="18:18" x14ac:dyDescent="0.25">
      <c r="R1587" s="2"/>
    </row>
    <row r="1588" spans="18:18" x14ac:dyDescent="0.25">
      <c r="R1588" s="2"/>
    </row>
    <row r="1589" spans="18:18" x14ac:dyDescent="0.25">
      <c r="R1589" s="2"/>
    </row>
    <row r="1590" spans="18:18" x14ac:dyDescent="0.25">
      <c r="R1590" s="2"/>
    </row>
    <row r="1591" spans="18:18" x14ac:dyDescent="0.25">
      <c r="R1591" s="2"/>
    </row>
    <row r="1592" spans="18:18" x14ac:dyDescent="0.25">
      <c r="R1592" s="2"/>
    </row>
    <row r="1593" spans="18:18" x14ac:dyDescent="0.25">
      <c r="R1593" s="2"/>
    </row>
    <row r="1594" spans="18:18" x14ac:dyDescent="0.25">
      <c r="R1594" s="2"/>
    </row>
    <row r="1595" spans="18:18" x14ac:dyDescent="0.25">
      <c r="R1595" s="2"/>
    </row>
    <row r="1596" spans="18:18" x14ac:dyDescent="0.25">
      <c r="R1596" s="2"/>
    </row>
    <row r="1597" spans="18:18" x14ac:dyDescent="0.25">
      <c r="R1597" s="2"/>
    </row>
    <row r="1598" spans="18:18" x14ac:dyDescent="0.25">
      <c r="R1598" s="2"/>
    </row>
    <row r="1599" spans="18:18" x14ac:dyDescent="0.25">
      <c r="R1599" s="2"/>
    </row>
    <row r="1600" spans="18:18" x14ac:dyDescent="0.25">
      <c r="R1600" s="2"/>
    </row>
    <row r="1601" spans="18:18" x14ac:dyDescent="0.25">
      <c r="R1601" s="2"/>
    </row>
    <row r="1602" spans="18:18" x14ac:dyDescent="0.25">
      <c r="R1602" s="2"/>
    </row>
    <row r="1603" spans="18:18" x14ac:dyDescent="0.25">
      <c r="R1603" s="2"/>
    </row>
    <row r="1604" spans="18:18" x14ac:dyDescent="0.25">
      <c r="R1604" s="2"/>
    </row>
    <row r="1605" spans="18:18" x14ac:dyDescent="0.25">
      <c r="R1605" s="2"/>
    </row>
    <row r="1606" spans="18:18" x14ac:dyDescent="0.25">
      <c r="R1606" s="2"/>
    </row>
    <row r="1607" spans="18:18" x14ac:dyDescent="0.25">
      <c r="R1607" s="2"/>
    </row>
    <row r="1608" spans="18:18" x14ac:dyDescent="0.25">
      <c r="R1608" s="2"/>
    </row>
    <row r="1609" spans="18:18" x14ac:dyDescent="0.25">
      <c r="R1609" s="2"/>
    </row>
    <row r="1610" spans="18:18" x14ac:dyDescent="0.25">
      <c r="R1610" s="2"/>
    </row>
    <row r="1611" spans="18:18" x14ac:dyDescent="0.25">
      <c r="R1611" s="2"/>
    </row>
    <row r="1612" spans="18:18" x14ac:dyDescent="0.25">
      <c r="R1612" s="2"/>
    </row>
    <row r="1613" spans="18:18" x14ac:dyDescent="0.25">
      <c r="R1613" s="2"/>
    </row>
    <row r="1614" spans="18:18" x14ac:dyDescent="0.25">
      <c r="R1614" s="2"/>
    </row>
    <row r="1615" spans="18:18" x14ac:dyDescent="0.25">
      <c r="R1615" s="2"/>
    </row>
    <row r="1616" spans="18:18" x14ac:dyDescent="0.25">
      <c r="R1616" s="2"/>
    </row>
    <row r="1617" spans="18:18" x14ac:dyDescent="0.25">
      <c r="R1617" s="2"/>
    </row>
    <row r="1618" spans="18:18" x14ac:dyDescent="0.25">
      <c r="R1618" s="2"/>
    </row>
    <row r="1619" spans="18:18" x14ac:dyDescent="0.25">
      <c r="R1619" s="2"/>
    </row>
    <row r="1620" spans="18:18" x14ac:dyDescent="0.25">
      <c r="R1620" s="2"/>
    </row>
    <row r="1621" spans="18:18" x14ac:dyDescent="0.25">
      <c r="R1621" s="2"/>
    </row>
    <row r="1622" spans="18:18" x14ac:dyDescent="0.25">
      <c r="R1622" s="2"/>
    </row>
    <row r="1623" spans="18:18" x14ac:dyDescent="0.25">
      <c r="R1623" s="2"/>
    </row>
    <row r="1624" spans="18:18" x14ac:dyDescent="0.25">
      <c r="R1624" s="2"/>
    </row>
    <row r="1625" spans="18:18" x14ac:dyDescent="0.25">
      <c r="R1625" s="2"/>
    </row>
    <row r="1626" spans="18:18" x14ac:dyDescent="0.25">
      <c r="R1626" s="2"/>
    </row>
    <row r="1627" spans="18:18" x14ac:dyDescent="0.25">
      <c r="R1627" s="2"/>
    </row>
    <row r="1628" spans="18:18" x14ac:dyDescent="0.25">
      <c r="R1628" s="2"/>
    </row>
    <row r="1629" spans="18:18" x14ac:dyDescent="0.25">
      <c r="R1629" s="2"/>
    </row>
    <row r="1630" spans="18:18" x14ac:dyDescent="0.25">
      <c r="R1630" s="2"/>
    </row>
    <row r="1631" spans="18:18" x14ac:dyDescent="0.25">
      <c r="R1631" s="2"/>
    </row>
    <row r="1632" spans="18:18" x14ac:dyDescent="0.25">
      <c r="R1632" s="2"/>
    </row>
    <row r="1633" spans="18:18" x14ac:dyDescent="0.25">
      <c r="R1633" s="2"/>
    </row>
    <row r="1634" spans="18:18" x14ac:dyDescent="0.25">
      <c r="R1634" s="2"/>
    </row>
    <row r="1635" spans="18:18" x14ac:dyDescent="0.25">
      <c r="R1635" s="2"/>
    </row>
    <row r="1636" spans="18:18" x14ac:dyDescent="0.25">
      <c r="R1636" s="2"/>
    </row>
    <row r="1637" spans="18:18" x14ac:dyDescent="0.25">
      <c r="R1637" s="2"/>
    </row>
    <row r="1638" spans="18:18" x14ac:dyDescent="0.25">
      <c r="R1638" s="2"/>
    </row>
    <row r="1639" spans="18:18" x14ac:dyDescent="0.25">
      <c r="R1639" s="2"/>
    </row>
    <row r="1640" spans="18:18" x14ac:dyDescent="0.25">
      <c r="R1640" s="2"/>
    </row>
    <row r="1641" spans="18:18" x14ac:dyDescent="0.25">
      <c r="R1641" s="2"/>
    </row>
    <row r="1642" spans="18:18" x14ac:dyDescent="0.25">
      <c r="R1642" s="2"/>
    </row>
    <row r="1643" spans="18:18" x14ac:dyDescent="0.25">
      <c r="R1643" s="2"/>
    </row>
    <row r="1644" spans="18:18" x14ac:dyDescent="0.25">
      <c r="R1644" s="2"/>
    </row>
    <row r="1645" spans="18:18" x14ac:dyDescent="0.25">
      <c r="R1645" s="2"/>
    </row>
    <row r="1646" spans="18:18" x14ac:dyDescent="0.25">
      <c r="R1646" s="2"/>
    </row>
    <row r="1647" spans="18:18" x14ac:dyDescent="0.25">
      <c r="R1647" s="2"/>
    </row>
    <row r="1648" spans="18:18" x14ac:dyDescent="0.25">
      <c r="R1648" s="2"/>
    </row>
    <row r="1649" spans="18:18" x14ac:dyDescent="0.25">
      <c r="R1649" s="2"/>
    </row>
    <row r="1650" spans="18:18" x14ac:dyDescent="0.25">
      <c r="R1650" s="2"/>
    </row>
    <row r="1651" spans="18:18" x14ac:dyDescent="0.25">
      <c r="R1651" s="2"/>
    </row>
    <row r="1652" spans="18:18" x14ac:dyDescent="0.25">
      <c r="R1652" s="2"/>
    </row>
    <row r="1653" spans="18:18" x14ac:dyDescent="0.25">
      <c r="R1653" s="2"/>
    </row>
    <row r="1654" spans="18:18" x14ac:dyDescent="0.25">
      <c r="R1654" s="2"/>
    </row>
    <row r="1655" spans="18:18" x14ac:dyDescent="0.25">
      <c r="R1655" s="2"/>
    </row>
    <row r="1656" spans="18:18" x14ac:dyDescent="0.25">
      <c r="R1656" s="2"/>
    </row>
    <row r="1657" spans="18:18" x14ac:dyDescent="0.25">
      <c r="R1657" s="2"/>
    </row>
    <row r="1658" spans="18:18" x14ac:dyDescent="0.25">
      <c r="R1658" s="2"/>
    </row>
    <row r="1659" spans="18:18" x14ac:dyDescent="0.25">
      <c r="R1659" s="2"/>
    </row>
    <row r="1660" spans="18:18" x14ac:dyDescent="0.25">
      <c r="R1660" s="2"/>
    </row>
    <row r="1661" spans="18:18" x14ac:dyDescent="0.25">
      <c r="R1661" s="2"/>
    </row>
    <row r="1662" spans="18:18" x14ac:dyDescent="0.25">
      <c r="R1662" s="2"/>
    </row>
    <row r="1663" spans="18:18" x14ac:dyDescent="0.25">
      <c r="R1663" s="2"/>
    </row>
    <row r="1664" spans="18:18" x14ac:dyDescent="0.25">
      <c r="R1664" s="2"/>
    </row>
    <row r="1665" spans="18:18" x14ac:dyDescent="0.25">
      <c r="R1665" s="2"/>
    </row>
    <row r="1666" spans="18:18" x14ac:dyDescent="0.25">
      <c r="R1666" s="2"/>
    </row>
    <row r="1667" spans="18:18" x14ac:dyDescent="0.25">
      <c r="R1667" s="2"/>
    </row>
    <row r="1668" spans="18:18" x14ac:dyDescent="0.25">
      <c r="R1668" s="2"/>
    </row>
    <row r="1669" spans="18:18" x14ac:dyDescent="0.25">
      <c r="R1669" s="2"/>
    </row>
    <row r="1670" spans="18:18" x14ac:dyDescent="0.25">
      <c r="R1670" s="2"/>
    </row>
    <row r="1671" spans="18:18" x14ac:dyDescent="0.25">
      <c r="R1671" s="2"/>
    </row>
    <row r="1672" spans="18:18" x14ac:dyDescent="0.25">
      <c r="R1672" s="2"/>
    </row>
    <row r="1673" spans="18:18" x14ac:dyDescent="0.25">
      <c r="R1673" s="2"/>
    </row>
    <row r="1674" spans="18:18" x14ac:dyDescent="0.25">
      <c r="R1674" s="2"/>
    </row>
    <row r="1675" spans="18:18" x14ac:dyDescent="0.25">
      <c r="R1675" s="2"/>
    </row>
    <row r="1676" spans="18:18" x14ac:dyDescent="0.25">
      <c r="R1676" s="2"/>
    </row>
    <row r="1677" spans="18:18" x14ac:dyDescent="0.25">
      <c r="R1677" s="2"/>
    </row>
    <row r="1678" spans="18:18" x14ac:dyDescent="0.25">
      <c r="R1678" s="2"/>
    </row>
    <row r="1679" spans="18:18" x14ac:dyDescent="0.25">
      <c r="R1679" s="2"/>
    </row>
    <row r="1680" spans="18:18" x14ac:dyDescent="0.25">
      <c r="R1680" s="2"/>
    </row>
    <row r="1681" spans="18:18" x14ac:dyDescent="0.25">
      <c r="R1681" s="2"/>
    </row>
    <row r="1682" spans="18:18" x14ac:dyDescent="0.25">
      <c r="R1682" s="2"/>
    </row>
    <row r="1683" spans="18:18" x14ac:dyDescent="0.25">
      <c r="R1683" s="2"/>
    </row>
    <row r="1684" spans="18:18" x14ac:dyDescent="0.25">
      <c r="R1684" s="2"/>
    </row>
    <row r="1685" spans="18:18" x14ac:dyDescent="0.25">
      <c r="R1685" s="2"/>
    </row>
    <row r="1686" spans="18:18" x14ac:dyDescent="0.25">
      <c r="R1686" s="2"/>
    </row>
    <row r="1687" spans="18:18" x14ac:dyDescent="0.25">
      <c r="R1687" s="2"/>
    </row>
    <row r="1688" spans="18:18" x14ac:dyDescent="0.25">
      <c r="R1688" s="2"/>
    </row>
    <row r="1689" spans="18:18" x14ac:dyDescent="0.25">
      <c r="R1689" s="2"/>
    </row>
    <row r="1690" spans="18:18" x14ac:dyDescent="0.25">
      <c r="R1690" s="2"/>
    </row>
    <row r="1691" spans="18:18" x14ac:dyDescent="0.25">
      <c r="R1691" s="2"/>
    </row>
    <row r="1692" spans="18:18" x14ac:dyDescent="0.25">
      <c r="R1692" s="2"/>
    </row>
    <row r="1693" spans="18:18" x14ac:dyDescent="0.25">
      <c r="R1693" s="2"/>
    </row>
    <row r="1694" spans="18:18" x14ac:dyDescent="0.25">
      <c r="R1694" s="2"/>
    </row>
    <row r="1695" spans="18:18" x14ac:dyDescent="0.25">
      <c r="R1695" s="2"/>
    </row>
    <row r="1696" spans="18:18" x14ac:dyDescent="0.25">
      <c r="R1696" s="2"/>
    </row>
    <row r="1697" spans="18:18" x14ac:dyDescent="0.25">
      <c r="R1697" s="2"/>
    </row>
    <row r="1698" spans="18:18" x14ac:dyDescent="0.25">
      <c r="R1698" s="2"/>
    </row>
    <row r="1699" spans="18:18" x14ac:dyDescent="0.25">
      <c r="R1699" s="2"/>
    </row>
    <row r="1700" spans="18:18" x14ac:dyDescent="0.25">
      <c r="R1700" s="2"/>
    </row>
    <row r="1701" spans="18:18" x14ac:dyDescent="0.25">
      <c r="R1701" s="2"/>
    </row>
    <row r="1702" spans="18:18" x14ac:dyDescent="0.25">
      <c r="R1702" s="2"/>
    </row>
    <row r="1703" spans="18:18" x14ac:dyDescent="0.25">
      <c r="R1703" s="2"/>
    </row>
    <row r="1704" spans="18:18" x14ac:dyDescent="0.25">
      <c r="R1704" s="2"/>
    </row>
    <row r="1705" spans="18:18" x14ac:dyDescent="0.25">
      <c r="R1705" s="2"/>
    </row>
    <row r="1706" spans="18:18" x14ac:dyDescent="0.25">
      <c r="R1706" s="2"/>
    </row>
    <row r="1707" spans="18:18" x14ac:dyDescent="0.25">
      <c r="R1707" s="2"/>
    </row>
    <row r="1708" spans="18:18" x14ac:dyDescent="0.25">
      <c r="R1708" s="2"/>
    </row>
    <row r="1709" spans="18:18" x14ac:dyDescent="0.25">
      <c r="R1709" s="2"/>
    </row>
    <row r="1710" spans="18:18" x14ac:dyDescent="0.25">
      <c r="R1710" s="2"/>
    </row>
    <row r="1711" spans="18:18" x14ac:dyDescent="0.25">
      <c r="R1711" s="2"/>
    </row>
    <row r="1712" spans="18:18" x14ac:dyDescent="0.25">
      <c r="R1712" s="2"/>
    </row>
    <row r="1713" spans="18:18" x14ac:dyDescent="0.25">
      <c r="R1713" s="2"/>
    </row>
    <row r="1714" spans="18:18" x14ac:dyDescent="0.25">
      <c r="R1714" s="2"/>
    </row>
    <row r="1715" spans="18:18" x14ac:dyDescent="0.25">
      <c r="R1715" s="2"/>
    </row>
    <row r="1716" spans="18:18" x14ac:dyDescent="0.25">
      <c r="R1716" s="2"/>
    </row>
    <row r="1717" spans="18:18" x14ac:dyDescent="0.25">
      <c r="R1717" s="2"/>
    </row>
    <row r="1718" spans="18:18" x14ac:dyDescent="0.25">
      <c r="R1718" s="2"/>
    </row>
    <row r="1719" spans="18:18" x14ac:dyDescent="0.25">
      <c r="R1719" s="2"/>
    </row>
    <row r="1720" spans="18:18" x14ac:dyDescent="0.25">
      <c r="R1720" s="2"/>
    </row>
    <row r="1721" spans="18:18" x14ac:dyDescent="0.25">
      <c r="R1721" s="2"/>
    </row>
    <row r="1722" spans="18:18" x14ac:dyDescent="0.25">
      <c r="R1722" s="2"/>
    </row>
    <row r="1723" spans="18:18" x14ac:dyDescent="0.25">
      <c r="R1723" s="2"/>
    </row>
    <row r="1724" spans="18:18" x14ac:dyDescent="0.25">
      <c r="R1724" s="2"/>
    </row>
    <row r="1725" spans="18:18" x14ac:dyDescent="0.25">
      <c r="R1725" s="2"/>
    </row>
    <row r="1726" spans="18:18" x14ac:dyDescent="0.25">
      <c r="R1726" s="2"/>
    </row>
    <row r="1727" spans="18:18" x14ac:dyDescent="0.25">
      <c r="R1727" s="2"/>
    </row>
    <row r="1728" spans="18:18" x14ac:dyDescent="0.25">
      <c r="R1728" s="2"/>
    </row>
    <row r="1729" spans="18:18" x14ac:dyDescent="0.25">
      <c r="R1729" s="2"/>
    </row>
    <row r="1730" spans="18:18" x14ac:dyDescent="0.25">
      <c r="R1730" s="2"/>
    </row>
    <row r="1731" spans="18:18" x14ac:dyDescent="0.25">
      <c r="R1731" s="2"/>
    </row>
    <row r="1732" spans="18:18" x14ac:dyDescent="0.25">
      <c r="R1732" s="2"/>
    </row>
    <row r="1733" spans="18:18" x14ac:dyDescent="0.25">
      <c r="R1733" s="2"/>
    </row>
    <row r="1734" spans="18:18" x14ac:dyDescent="0.25">
      <c r="R1734" s="2"/>
    </row>
    <row r="1735" spans="18:18" x14ac:dyDescent="0.25">
      <c r="R1735" s="2"/>
    </row>
    <row r="1736" spans="18:18" x14ac:dyDescent="0.25">
      <c r="R1736" s="2"/>
    </row>
    <row r="1737" spans="18:18" x14ac:dyDescent="0.25">
      <c r="R1737" s="2"/>
    </row>
    <row r="1738" spans="18:18" x14ac:dyDescent="0.25">
      <c r="R1738" s="2"/>
    </row>
    <row r="1739" spans="18:18" x14ac:dyDescent="0.25">
      <c r="R1739" s="2"/>
    </row>
    <row r="1740" spans="18:18" x14ac:dyDescent="0.25">
      <c r="R1740" s="2"/>
    </row>
    <row r="1741" spans="18:18" x14ac:dyDescent="0.25">
      <c r="R1741" s="2"/>
    </row>
    <row r="1742" spans="18:18" x14ac:dyDescent="0.25">
      <c r="R1742" s="2"/>
    </row>
    <row r="1743" spans="18:18" x14ac:dyDescent="0.25">
      <c r="R1743" s="2"/>
    </row>
    <row r="1744" spans="18:18" x14ac:dyDescent="0.25">
      <c r="R1744" s="2"/>
    </row>
    <row r="1745" spans="18:18" x14ac:dyDescent="0.25">
      <c r="R1745" s="2"/>
    </row>
    <row r="1746" spans="18:18" x14ac:dyDescent="0.25">
      <c r="R1746" s="2"/>
    </row>
    <row r="1747" spans="18:18" x14ac:dyDescent="0.25">
      <c r="R1747" s="2"/>
    </row>
    <row r="1748" spans="18:18" x14ac:dyDescent="0.25">
      <c r="R1748" s="2"/>
    </row>
    <row r="1749" spans="18:18" x14ac:dyDescent="0.25">
      <c r="R1749" s="2"/>
    </row>
    <row r="1750" spans="18:18" x14ac:dyDescent="0.25">
      <c r="R1750" s="2"/>
    </row>
    <row r="1751" spans="18:18" x14ac:dyDescent="0.25">
      <c r="R1751" s="2"/>
    </row>
    <row r="1752" spans="18:18" x14ac:dyDescent="0.25">
      <c r="R1752" s="2"/>
    </row>
    <row r="1753" spans="18:18" x14ac:dyDescent="0.25">
      <c r="R1753" s="2"/>
    </row>
    <row r="1754" spans="18:18" x14ac:dyDescent="0.25">
      <c r="R1754" s="2"/>
    </row>
    <row r="1755" spans="18:18" x14ac:dyDescent="0.25">
      <c r="R1755" s="2"/>
    </row>
    <row r="1756" spans="18:18" x14ac:dyDescent="0.25">
      <c r="R1756" s="2"/>
    </row>
    <row r="1757" spans="18:18" x14ac:dyDescent="0.25">
      <c r="R1757" s="2"/>
    </row>
    <row r="1758" spans="18:18" x14ac:dyDescent="0.25">
      <c r="R1758" s="2"/>
    </row>
    <row r="1759" spans="18:18" x14ac:dyDescent="0.25">
      <c r="R1759" s="2"/>
    </row>
    <row r="1760" spans="18:18" x14ac:dyDescent="0.25">
      <c r="R1760" s="2"/>
    </row>
    <row r="1761" spans="18:18" x14ac:dyDescent="0.25">
      <c r="R1761" s="2"/>
    </row>
    <row r="1762" spans="18:18" x14ac:dyDescent="0.25">
      <c r="R1762" s="2"/>
    </row>
    <row r="1763" spans="18:18" x14ac:dyDescent="0.25">
      <c r="R1763" s="2"/>
    </row>
    <row r="1764" spans="18:18" x14ac:dyDescent="0.25">
      <c r="R1764" s="2"/>
    </row>
    <row r="1765" spans="18:18" x14ac:dyDescent="0.25">
      <c r="R1765" s="2"/>
    </row>
    <row r="1766" spans="18:18" x14ac:dyDescent="0.25">
      <c r="R1766" s="2"/>
    </row>
    <row r="1767" spans="18:18" x14ac:dyDescent="0.25">
      <c r="R1767" s="2"/>
    </row>
    <row r="1768" spans="18:18" x14ac:dyDescent="0.25">
      <c r="R1768" s="2"/>
    </row>
    <row r="1769" spans="18:18" x14ac:dyDescent="0.25">
      <c r="R1769" s="2"/>
    </row>
    <row r="1770" spans="18:18" x14ac:dyDescent="0.25">
      <c r="R1770" s="2"/>
    </row>
    <row r="1771" spans="18:18" x14ac:dyDescent="0.25">
      <c r="R1771" s="2"/>
    </row>
    <row r="1772" spans="18:18" x14ac:dyDescent="0.25">
      <c r="R1772" s="2"/>
    </row>
    <row r="1773" spans="18:18" x14ac:dyDescent="0.25">
      <c r="R1773" s="2"/>
    </row>
    <row r="1774" spans="18:18" x14ac:dyDescent="0.25">
      <c r="R1774" s="2"/>
    </row>
    <row r="1775" spans="18:18" x14ac:dyDescent="0.25">
      <c r="R1775" s="2"/>
    </row>
    <row r="1776" spans="18:18" x14ac:dyDescent="0.25">
      <c r="R1776" s="2"/>
    </row>
    <row r="1777" spans="18:18" x14ac:dyDescent="0.25">
      <c r="R1777" s="2"/>
    </row>
    <row r="1778" spans="18:18" x14ac:dyDescent="0.25">
      <c r="R1778" s="2"/>
    </row>
    <row r="1779" spans="18:18" x14ac:dyDescent="0.25">
      <c r="R1779" s="2"/>
    </row>
    <row r="1780" spans="18:18" x14ac:dyDescent="0.25">
      <c r="R1780" s="2"/>
    </row>
    <row r="1781" spans="18:18" x14ac:dyDescent="0.25">
      <c r="R1781" s="2"/>
    </row>
    <row r="1782" spans="18:18" x14ac:dyDescent="0.25">
      <c r="R1782" s="2"/>
    </row>
    <row r="1783" spans="18:18" x14ac:dyDescent="0.25">
      <c r="R1783" s="2"/>
    </row>
    <row r="1784" spans="18:18" x14ac:dyDescent="0.25">
      <c r="R1784" s="2"/>
    </row>
    <row r="1785" spans="18:18" x14ac:dyDescent="0.25">
      <c r="R1785" s="2"/>
    </row>
    <row r="1786" spans="18:18" x14ac:dyDescent="0.25">
      <c r="R1786" s="2"/>
    </row>
    <row r="1787" spans="18:18" x14ac:dyDescent="0.25">
      <c r="R1787" s="2"/>
    </row>
    <row r="1788" spans="18:18" x14ac:dyDescent="0.25">
      <c r="R1788" s="2"/>
    </row>
    <row r="1789" spans="18:18" x14ac:dyDescent="0.25">
      <c r="R1789" s="2"/>
    </row>
    <row r="1790" spans="18:18" x14ac:dyDescent="0.25">
      <c r="R1790" s="2"/>
    </row>
    <row r="1791" spans="18:18" x14ac:dyDescent="0.25">
      <c r="R1791" s="2"/>
    </row>
    <row r="1792" spans="18:18" x14ac:dyDescent="0.25">
      <c r="R1792" s="2"/>
    </row>
    <row r="1793" spans="18:18" x14ac:dyDescent="0.25">
      <c r="R1793" s="2"/>
    </row>
    <row r="1794" spans="18:18" x14ac:dyDescent="0.25">
      <c r="R1794" s="2"/>
    </row>
    <row r="1795" spans="18:18" x14ac:dyDescent="0.25">
      <c r="R1795" s="2"/>
    </row>
    <row r="1796" spans="18:18" x14ac:dyDescent="0.25">
      <c r="R1796" s="2"/>
    </row>
    <row r="1797" spans="18:18" x14ac:dyDescent="0.25">
      <c r="R1797" s="2"/>
    </row>
    <row r="1798" spans="18:18" x14ac:dyDescent="0.25">
      <c r="R1798" s="2"/>
    </row>
    <row r="1799" spans="18:18" x14ac:dyDescent="0.25">
      <c r="R1799" s="2"/>
    </row>
    <row r="1800" spans="18:18" x14ac:dyDescent="0.25">
      <c r="R1800" s="2"/>
    </row>
    <row r="1801" spans="18:18" x14ac:dyDescent="0.25">
      <c r="R1801" s="2"/>
    </row>
    <row r="1802" spans="18:18" x14ac:dyDescent="0.25">
      <c r="R1802" s="2"/>
    </row>
    <row r="1803" spans="18:18" x14ac:dyDescent="0.25">
      <c r="R1803" s="2"/>
    </row>
    <row r="1804" spans="18:18" x14ac:dyDescent="0.25">
      <c r="R1804" s="2"/>
    </row>
    <row r="1805" spans="18:18" x14ac:dyDescent="0.25">
      <c r="R1805" s="2"/>
    </row>
    <row r="1806" spans="18:18" x14ac:dyDescent="0.25">
      <c r="R1806" s="2"/>
    </row>
    <row r="1807" spans="18:18" x14ac:dyDescent="0.25">
      <c r="R1807" s="2"/>
    </row>
    <row r="1808" spans="18:18" x14ac:dyDescent="0.25">
      <c r="R1808" s="2"/>
    </row>
    <row r="1809" spans="18:18" x14ac:dyDescent="0.25">
      <c r="R1809" s="2"/>
    </row>
    <row r="1810" spans="18:18" x14ac:dyDescent="0.25">
      <c r="R1810" s="2"/>
    </row>
    <row r="1811" spans="18:18" x14ac:dyDescent="0.25">
      <c r="R1811" s="2"/>
    </row>
    <row r="1812" spans="18:18" x14ac:dyDescent="0.25">
      <c r="R1812" s="2"/>
    </row>
    <row r="1813" spans="18:18" x14ac:dyDescent="0.25">
      <c r="R1813" s="2"/>
    </row>
    <row r="1814" spans="18:18" x14ac:dyDescent="0.25">
      <c r="R1814" s="2"/>
    </row>
    <row r="1815" spans="18:18" x14ac:dyDescent="0.25">
      <c r="R1815" s="2"/>
    </row>
    <row r="1816" spans="18:18" x14ac:dyDescent="0.25">
      <c r="R1816" s="2"/>
    </row>
    <row r="1817" spans="18:18" x14ac:dyDescent="0.25">
      <c r="R1817" s="2"/>
    </row>
    <row r="1818" spans="18:18" x14ac:dyDescent="0.25">
      <c r="R1818" s="2"/>
    </row>
    <row r="1819" spans="18:18" x14ac:dyDescent="0.25">
      <c r="R1819" s="2"/>
    </row>
    <row r="1820" spans="18:18" x14ac:dyDescent="0.25">
      <c r="R1820" s="2"/>
    </row>
    <row r="1821" spans="18:18" x14ac:dyDescent="0.25">
      <c r="R1821" s="2"/>
    </row>
    <row r="1822" spans="18:18" x14ac:dyDescent="0.25">
      <c r="R1822" s="2"/>
    </row>
    <row r="1823" spans="18:18" x14ac:dyDescent="0.25">
      <c r="R1823" s="2"/>
    </row>
    <row r="1824" spans="18:18" x14ac:dyDescent="0.25">
      <c r="R1824" s="2"/>
    </row>
    <row r="1825" spans="18:18" x14ac:dyDescent="0.25">
      <c r="R1825" s="2"/>
    </row>
    <row r="1826" spans="18:18" x14ac:dyDescent="0.25">
      <c r="R1826" s="2"/>
    </row>
    <row r="1827" spans="18:18" x14ac:dyDescent="0.25">
      <c r="R1827" s="2"/>
    </row>
    <row r="1828" spans="18:18" x14ac:dyDescent="0.25">
      <c r="R1828" s="2"/>
    </row>
    <row r="1829" spans="18:18" x14ac:dyDescent="0.25">
      <c r="R1829" s="2"/>
    </row>
    <row r="1830" spans="18:18" x14ac:dyDescent="0.25">
      <c r="R1830" s="2"/>
    </row>
    <row r="1831" spans="18:18" x14ac:dyDescent="0.25">
      <c r="R1831" s="2"/>
    </row>
    <row r="1832" spans="18:18" x14ac:dyDescent="0.25">
      <c r="R1832" s="2"/>
    </row>
    <row r="1833" spans="18:18" x14ac:dyDescent="0.25">
      <c r="R1833" s="2"/>
    </row>
    <row r="1834" spans="18:18" x14ac:dyDescent="0.25">
      <c r="R1834" s="2"/>
    </row>
    <row r="1835" spans="18:18" x14ac:dyDescent="0.25">
      <c r="R1835" s="2"/>
    </row>
    <row r="1836" spans="18:18" x14ac:dyDescent="0.25">
      <c r="R1836" s="2"/>
    </row>
    <row r="1837" spans="18:18" x14ac:dyDescent="0.25">
      <c r="R1837" s="2"/>
    </row>
    <row r="1838" spans="18:18" x14ac:dyDescent="0.25">
      <c r="R1838" s="2"/>
    </row>
    <row r="1839" spans="18:18" x14ac:dyDescent="0.25">
      <c r="R1839" s="2"/>
    </row>
    <row r="1840" spans="18:18" x14ac:dyDescent="0.25">
      <c r="R1840" s="2"/>
    </row>
    <row r="1841" spans="18:18" x14ac:dyDescent="0.25">
      <c r="R1841" s="2"/>
    </row>
    <row r="1842" spans="18:18" x14ac:dyDescent="0.25">
      <c r="R1842" s="2"/>
    </row>
    <row r="1843" spans="18:18" x14ac:dyDescent="0.25">
      <c r="R1843" s="2"/>
    </row>
    <row r="1844" spans="18:18" x14ac:dyDescent="0.25">
      <c r="R1844" s="2"/>
    </row>
    <row r="1845" spans="18:18" x14ac:dyDescent="0.25">
      <c r="R1845" s="2"/>
    </row>
    <row r="1846" spans="18:18" x14ac:dyDescent="0.25">
      <c r="R1846" s="2"/>
    </row>
    <row r="1847" spans="18:18" x14ac:dyDescent="0.25">
      <c r="R1847" s="2"/>
    </row>
    <row r="1848" spans="18:18" x14ac:dyDescent="0.25">
      <c r="R1848" s="2"/>
    </row>
    <row r="1849" spans="18:18" x14ac:dyDescent="0.25">
      <c r="R1849" s="2"/>
    </row>
    <row r="1850" spans="18:18" x14ac:dyDescent="0.25">
      <c r="R1850" s="2"/>
    </row>
    <row r="1851" spans="18:18" x14ac:dyDescent="0.25">
      <c r="R1851" s="2"/>
    </row>
    <row r="1852" spans="18:18" x14ac:dyDescent="0.25">
      <c r="R1852" s="2"/>
    </row>
    <row r="1853" spans="18:18" x14ac:dyDescent="0.25">
      <c r="R1853" s="2"/>
    </row>
    <row r="1854" spans="18:18" x14ac:dyDescent="0.25">
      <c r="R1854" s="2"/>
    </row>
    <row r="1855" spans="18:18" x14ac:dyDescent="0.25">
      <c r="R1855" s="2"/>
    </row>
    <row r="1856" spans="18:18" x14ac:dyDescent="0.25">
      <c r="R1856" s="2"/>
    </row>
    <row r="1857" spans="18:18" x14ac:dyDescent="0.25">
      <c r="R1857" s="2"/>
    </row>
    <row r="1858" spans="18:18" x14ac:dyDescent="0.25">
      <c r="R1858" s="2"/>
    </row>
    <row r="1859" spans="18:18" x14ac:dyDescent="0.25">
      <c r="R1859" s="2"/>
    </row>
    <row r="1860" spans="18:18" x14ac:dyDescent="0.25">
      <c r="R1860" s="2"/>
    </row>
    <row r="1861" spans="18:18" x14ac:dyDescent="0.25">
      <c r="R1861" s="2"/>
    </row>
    <row r="1862" spans="18:18" x14ac:dyDescent="0.25">
      <c r="R1862" s="2"/>
    </row>
    <row r="1863" spans="18:18" x14ac:dyDescent="0.25">
      <c r="R1863" s="2"/>
    </row>
    <row r="1864" spans="18:18" x14ac:dyDescent="0.25">
      <c r="R1864" s="2"/>
    </row>
    <row r="1865" spans="18:18" x14ac:dyDescent="0.25">
      <c r="R1865" s="2"/>
    </row>
    <row r="1866" spans="18:18" x14ac:dyDescent="0.25">
      <c r="R1866" s="2"/>
    </row>
    <row r="1867" spans="18:18" x14ac:dyDescent="0.25">
      <c r="R1867" s="2"/>
    </row>
    <row r="1868" spans="18:18" x14ac:dyDescent="0.25">
      <c r="R1868" s="2"/>
    </row>
    <row r="1869" spans="18:18" x14ac:dyDescent="0.25">
      <c r="R1869" s="2"/>
    </row>
    <row r="1870" spans="18:18" x14ac:dyDescent="0.25">
      <c r="R1870" s="2"/>
    </row>
    <row r="1871" spans="18:18" x14ac:dyDescent="0.25">
      <c r="R1871" s="2"/>
    </row>
    <row r="1872" spans="18:18" x14ac:dyDescent="0.25">
      <c r="R1872" s="2"/>
    </row>
    <row r="1873" spans="18:18" x14ac:dyDescent="0.25">
      <c r="R1873" s="2"/>
    </row>
    <row r="1874" spans="18:18" x14ac:dyDescent="0.25">
      <c r="R1874" s="2"/>
    </row>
    <row r="1875" spans="18:18" x14ac:dyDescent="0.25">
      <c r="R1875" s="2"/>
    </row>
    <row r="1876" spans="18:18" x14ac:dyDescent="0.25">
      <c r="R1876" s="2"/>
    </row>
    <row r="1877" spans="18:18" x14ac:dyDescent="0.25">
      <c r="R1877" s="2"/>
    </row>
    <row r="1878" spans="18:18" x14ac:dyDescent="0.25">
      <c r="R1878" s="2"/>
    </row>
    <row r="1879" spans="18:18" x14ac:dyDescent="0.25">
      <c r="R1879" s="2"/>
    </row>
    <row r="1880" spans="18:18" x14ac:dyDescent="0.25">
      <c r="R1880" s="2"/>
    </row>
    <row r="1881" spans="18:18" x14ac:dyDescent="0.25">
      <c r="R1881" s="2"/>
    </row>
    <row r="1882" spans="18:18" x14ac:dyDescent="0.25">
      <c r="R1882" s="2"/>
    </row>
    <row r="1883" spans="18:18" x14ac:dyDescent="0.25">
      <c r="R1883" s="2"/>
    </row>
    <row r="1884" spans="18:18" x14ac:dyDescent="0.25">
      <c r="R1884" s="2"/>
    </row>
    <row r="1885" spans="18:18" x14ac:dyDescent="0.25">
      <c r="R1885" s="2"/>
    </row>
    <row r="1886" spans="18:18" x14ac:dyDescent="0.25">
      <c r="R1886" s="2"/>
    </row>
    <row r="1887" spans="18:18" x14ac:dyDescent="0.25">
      <c r="R1887" s="2"/>
    </row>
    <row r="1888" spans="18:18" x14ac:dyDescent="0.25">
      <c r="R1888" s="2"/>
    </row>
    <row r="1889" spans="18:18" x14ac:dyDescent="0.25">
      <c r="R1889" s="2"/>
    </row>
    <row r="1890" spans="18:18" x14ac:dyDescent="0.25">
      <c r="R1890" s="2"/>
    </row>
    <row r="1891" spans="18:18" x14ac:dyDescent="0.25">
      <c r="R1891" s="2"/>
    </row>
    <row r="1892" spans="18:18" x14ac:dyDescent="0.25">
      <c r="R1892" s="2"/>
    </row>
    <row r="1893" spans="18:18" x14ac:dyDescent="0.25">
      <c r="R1893" s="2"/>
    </row>
    <row r="1894" spans="18:18" x14ac:dyDescent="0.25">
      <c r="R1894" s="2"/>
    </row>
    <row r="1895" spans="18:18" x14ac:dyDescent="0.25">
      <c r="R1895" s="2"/>
    </row>
    <row r="1896" spans="18:18" x14ac:dyDescent="0.25">
      <c r="R1896" s="2"/>
    </row>
    <row r="1897" spans="18:18" x14ac:dyDescent="0.25">
      <c r="R1897" s="2"/>
    </row>
    <row r="1898" spans="18:18" x14ac:dyDescent="0.25">
      <c r="R1898" s="2"/>
    </row>
    <row r="1899" spans="18:18" x14ac:dyDescent="0.25">
      <c r="R1899" s="2"/>
    </row>
    <row r="1900" spans="18:18" x14ac:dyDescent="0.25">
      <c r="R1900" s="2"/>
    </row>
    <row r="1901" spans="18:18" x14ac:dyDescent="0.25">
      <c r="R1901" s="2"/>
    </row>
    <row r="1902" spans="18:18" x14ac:dyDescent="0.25">
      <c r="R1902" s="2"/>
    </row>
    <row r="1903" spans="18:18" x14ac:dyDescent="0.25">
      <c r="R1903" s="2"/>
    </row>
    <row r="1904" spans="18:18" x14ac:dyDescent="0.25">
      <c r="R1904" s="2"/>
    </row>
    <row r="1905" spans="18:18" x14ac:dyDescent="0.25">
      <c r="R1905" s="2"/>
    </row>
    <row r="1906" spans="18:18" x14ac:dyDescent="0.25">
      <c r="R1906" s="2"/>
    </row>
    <row r="1907" spans="18:18" x14ac:dyDescent="0.25">
      <c r="R1907" s="2"/>
    </row>
    <row r="1908" spans="18:18" x14ac:dyDescent="0.25">
      <c r="R1908" s="2"/>
    </row>
    <row r="1909" spans="18:18" x14ac:dyDescent="0.25">
      <c r="R1909" s="2"/>
    </row>
    <row r="1910" spans="18:18" x14ac:dyDescent="0.25">
      <c r="R1910" s="2"/>
    </row>
    <row r="1911" spans="18:18" x14ac:dyDescent="0.25">
      <c r="R1911" s="2"/>
    </row>
    <row r="1912" spans="18:18" x14ac:dyDescent="0.25">
      <c r="R1912" s="2"/>
    </row>
    <row r="1913" spans="18:18" x14ac:dyDescent="0.25">
      <c r="R1913" s="2"/>
    </row>
    <row r="1914" spans="18:18" x14ac:dyDescent="0.25">
      <c r="R1914" s="2"/>
    </row>
    <row r="1915" spans="18:18" x14ac:dyDescent="0.25">
      <c r="R1915" s="2"/>
    </row>
    <row r="1916" spans="18:18" x14ac:dyDescent="0.25">
      <c r="R1916" s="2"/>
    </row>
    <row r="1917" spans="18:18" x14ac:dyDescent="0.25">
      <c r="R1917" s="2"/>
    </row>
    <row r="1918" spans="18:18" x14ac:dyDescent="0.25">
      <c r="R1918" s="2"/>
    </row>
    <row r="1919" spans="18:18" x14ac:dyDescent="0.25">
      <c r="R1919" s="2"/>
    </row>
    <row r="1920" spans="18:18" x14ac:dyDescent="0.25">
      <c r="R1920" s="2"/>
    </row>
    <row r="1921" spans="18:18" x14ac:dyDescent="0.25">
      <c r="R1921" s="2"/>
    </row>
    <row r="1922" spans="18:18" x14ac:dyDescent="0.25">
      <c r="R1922" s="2"/>
    </row>
    <row r="1923" spans="18:18" x14ac:dyDescent="0.25">
      <c r="R1923" s="2"/>
    </row>
    <row r="1924" spans="18:18" x14ac:dyDescent="0.25">
      <c r="R1924" s="2"/>
    </row>
    <row r="1925" spans="18:18" x14ac:dyDescent="0.25">
      <c r="R1925" s="2"/>
    </row>
    <row r="1926" spans="18:18" x14ac:dyDescent="0.25">
      <c r="R1926" s="2"/>
    </row>
    <row r="1927" spans="18:18" x14ac:dyDescent="0.25">
      <c r="R1927" s="2"/>
    </row>
    <row r="1928" spans="18:18" x14ac:dyDescent="0.25">
      <c r="R1928" s="2"/>
    </row>
    <row r="1929" spans="18:18" x14ac:dyDescent="0.25">
      <c r="R1929" s="2"/>
    </row>
    <row r="1930" spans="18:18" x14ac:dyDescent="0.25">
      <c r="R1930" s="2"/>
    </row>
    <row r="1931" spans="18:18" x14ac:dyDescent="0.25">
      <c r="R1931" s="2"/>
    </row>
    <row r="1932" spans="18:18" x14ac:dyDescent="0.25">
      <c r="R1932" s="2"/>
    </row>
    <row r="1933" spans="18:18" x14ac:dyDescent="0.25">
      <c r="R1933" s="2"/>
    </row>
    <row r="1934" spans="18:18" x14ac:dyDescent="0.25">
      <c r="R1934" s="2"/>
    </row>
    <row r="1935" spans="18:18" x14ac:dyDescent="0.25">
      <c r="R1935" s="2"/>
    </row>
    <row r="1936" spans="18:18" x14ac:dyDescent="0.25">
      <c r="R1936" s="2"/>
    </row>
    <row r="1937" spans="18:18" x14ac:dyDescent="0.25">
      <c r="R1937" s="2"/>
    </row>
    <row r="1938" spans="18:18" x14ac:dyDescent="0.25">
      <c r="R1938" s="2"/>
    </row>
    <row r="1939" spans="18:18" x14ac:dyDescent="0.25">
      <c r="R1939" s="2"/>
    </row>
    <row r="1940" spans="18:18" x14ac:dyDescent="0.25">
      <c r="R1940" s="2"/>
    </row>
    <row r="1941" spans="18:18" x14ac:dyDescent="0.25">
      <c r="R1941" s="2"/>
    </row>
    <row r="1942" spans="18:18" x14ac:dyDescent="0.25">
      <c r="R1942" s="2"/>
    </row>
    <row r="1943" spans="18:18" x14ac:dyDescent="0.25">
      <c r="R1943" s="2"/>
    </row>
    <row r="1944" spans="18:18" x14ac:dyDescent="0.25">
      <c r="R1944" s="2"/>
    </row>
    <row r="1945" spans="18:18" x14ac:dyDescent="0.25">
      <c r="R1945" s="2"/>
    </row>
    <row r="1946" spans="18:18" x14ac:dyDescent="0.25">
      <c r="R1946" s="2"/>
    </row>
    <row r="1947" spans="18:18" x14ac:dyDescent="0.25">
      <c r="R1947" s="2"/>
    </row>
    <row r="1948" spans="18:18" x14ac:dyDescent="0.25">
      <c r="R1948" s="2"/>
    </row>
    <row r="1949" spans="18:18" x14ac:dyDescent="0.25">
      <c r="R1949" s="2"/>
    </row>
    <row r="1950" spans="18:18" x14ac:dyDescent="0.25">
      <c r="R1950" s="2"/>
    </row>
    <row r="1951" spans="18:18" x14ac:dyDescent="0.25">
      <c r="R1951" s="2"/>
    </row>
    <row r="1952" spans="18:18" x14ac:dyDescent="0.25">
      <c r="R1952" s="2"/>
    </row>
    <row r="1953" spans="18:18" x14ac:dyDescent="0.25">
      <c r="R1953" s="2"/>
    </row>
    <row r="1954" spans="18:18" x14ac:dyDescent="0.25">
      <c r="R1954" s="2"/>
    </row>
    <row r="1955" spans="18:18" x14ac:dyDescent="0.25">
      <c r="R1955" s="2"/>
    </row>
    <row r="1956" spans="18:18" x14ac:dyDescent="0.25">
      <c r="R1956" s="2"/>
    </row>
    <row r="1957" spans="18:18" x14ac:dyDescent="0.25">
      <c r="R1957" s="2"/>
    </row>
    <row r="1958" spans="18:18" x14ac:dyDescent="0.25">
      <c r="R1958" s="2"/>
    </row>
    <row r="1959" spans="18:18" x14ac:dyDescent="0.25">
      <c r="R1959" s="2"/>
    </row>
    <row r="1960" spans="18:18" x14ac:dyDescent="0.25">
      <c r="R1960" s="2"/>
    </row>
    <row r="1961" spans="18:18" x14ac:dyDescent="0.25">
      <c r="R1961" s="2"/>
    </row>
    <row r="1962" spans="18:18" x14ac:dyDescent="0.25">
      <c r="R1962" s="2"/>
    </row>
    <row r="1963" spans="18:18" x14ac:dyDescent="0.25">
      <c r="R1963" s="2"/>
    </row>
    <row r="1964" spans="18:18" x14ac:dyDescent="0.25">
      <c r="R1964" s="2"/>
    </row>
    <row r="1965" spans="18:18" x14ac:dyDescent="0.25">
      <c r="R1965" s="2"/>
    </row>
    <row r="1966" spans="18:18" x14ac:dyDescent="0.25">
      <c r="R1966" s="2"/>
    </row>
    <row r="1967" spans="18:18" x14ac:dyDescent="0.25">
      <c r="R1967" s="2"/>
    </row>
    <row r="1968" spans="18:18" x14ac:dyDescent="0.25">
      <c r="R1968" s="2"/>
    </row>
    <row r="1969" spans="18:18" x14ac:dyDescent="0.25">
      <c r="R1969" s="2"/>
    </row>
    <row r="1970" spans="18:18" x14ac:dyDescent="0.25">
      <c r="R1970" s="2"/>
    </row>
    <row r="1971" spans="18:18" x14ac:dyDescent="0.25">
      <c r="R1971" s="2"/>
    </row>
    <row r="1972" spans="18:18" x14ac:dyDescent="0.25">
      <c r="R1972" s="2"/>
    </row>
    <row r="1973" spans="18:18" x14ac:dyDescent="0.25">
      <c r="R1973" s="2"/>
    </row>
    <row r="1974" spans="18:18" x14ac:dyDescent="0.25">
      <c r="R1974" s="2"/>
    </row>
    <row r="1975" spans="18:18" x14ac:dyDescent="0.25">
      <c r="R1975" s="2"/>
    </row>
    <row r="1976" spans="18:18" x14ac:dyDescent="0.25">
      <c r="R1976" s="2"/>
    </row>
    <row r="1977" spans="18:18" x14ac:dyDescent="0.25">
      <c r="R1977" s="2"/>
    </row>
    <row r="1978" spans="18:18" x14ac:dyDescent="0.25">
      <c r="R1978" s="2"/>
    </row>
    <row r="1979" spans="18:18" x14ac:dyDescent="0.25">
      <c r="R1979" s="2"/>
    </row>
    <row r="1980" spans="18:18" x14ac:dyDescent="0.25">
      <c r="R1980" s="2"/>
    </row>
    <row r="1981" spans="18:18" x14ac:dyDescent="0.25">
      <c r="R1981" s="2"/>
    </row>
    <row r="1982" spans="18:18" x14ac:dyDescent="0.25">
      <c r="R1982" s="2"/>
    </row>
    <row r="1983" spans="18:18" x14ac:dyDescent="0.25">
      <c r="R1983" s="2"/>
    </row>
    <row r="1984" spans="18:18" x14ac:dyDescent="0.25">
      <c r="R1984" s="2"/>
    </row>
    <row r="1985" spans="18:18" x14ac:dyDescent="0.25">
      <c r="R1985" s="2"/>
    </row>
    <row r="1986" spans="18:18" x14ac:dyDescent="0.25">
      <c r="R1986" s="2"/>
    </row>
    <row r="1987" spans="18:18" x14ac:dyDescent="0.25">
      <c r="R1987" s="2"/>
    </row>
    <row r="1988" spans="18:18" x14ac:dyDescent="0.25">
      <c r="R1988" s="2"/>
    </row>
    <row r="1989" spans="18:18" x14ac:dyDescent="0.25">
      <c r="R1989" s="2"/>
    </row>
    <row r="1990" spans="18:18" x14ac:dyDescent="0.25">
      <c r="R1990" s="2"/>
    </row>
    <row r="1991" spans="18:18" x14ac:dyDescent="0.25">
      <c r="R1991" s="2"/>
    </row>
    <row r="1992" spans="18:18" x14ac:dyDescent="0.25">
      <c r="R1992" s="2"/>
    </row>
    <row r="1993" spans="18:18" x14ac:dyDescent="0.25">
      <c r="R1993" s="2"/>
    </row>
    <row r="1994" spans="18:18" x14ac:dyDescent="0.25">
      <c r="R1994" s="2"/>
    </row>
    <row r="1995" spans="18:18" x14ac:dyDescent="0.25">
      <c r="R1995" s="2"/>
    </row>
    <row r="1996" spans="18:18" x14ac:dyDescent="0.25">
      <c r="R1996" s="2"/>
    </row>
    <row r="1997" spans="18:18" x14ac:dyDescent="0.25">
      <c r="R1997" s="2"/>
    </row>
    <row r="1998" spans="18:18" x14ac:dyDescent="0.25">
      <c r="R1998" s="2"/>
    </row>
    <row r="1999" spans="18:18" x14ac:dyDescent="0.25">
      <c r="R1999" s="2"/>
    </row>
    <row r="2000" spans="18:18" x14ac:dyDescent="0.25">
      <c r="R2000" s="2"/>
    </row>
    <row r="2001" spans="18:18" x14ac:dyDescent="0.25">
      <c r="R2001" s="2"/>
    </row>
    <row r="2002" spans="18:18" x14ac:dyDescent="0.25">
      <c r="R2002" s="2"/>
    </row>
    <row r="2003" spans="18:18" x14ac:dyDescent="0.25">
      <c r="R2003" s="2"/>
    </row>
    <row r="2004" spans="18:18" x14ac:dyDescent="0.25">
      <c r="R2004" s="2"/>
    </row>
    <row r="2005" spans="18:18" x14ac:dyDescent="0.25">
      <c r="R2005" s="2"/>
    </row>
    <row r="2006" spans="18:18" x14ac:dyDescent="0.25">
      <c r="R2006" s="2"/>
    </row>
    <row r="2007" spans="18:18" x14ac:dyDescent="0.25">
      <c r="R2007" s="2"/>
    </row>
    <row r="2008" spans="18:18" x14ac:dyDescent="0.25">
      <c r="R2008" s="2"/>
    </row>
    <row r="2009" spans="18:18" x14ac:dyDescent="0.25">
      <c r="R2009" s="2"/>
    </row>
    <row r="2010" spans="18:18" x14ac:dyDescent="0.25">
      <c r="R2010" s="2"/>
    </row>
    <row r="2011" spans="18:18" x14ac:dyDescent="0.25">
      <c r="R2011" s="2"/>
    </row>
    <row r="2012" spans="18:18" x14ac:dyDescent="0.25">
      <c r="R2012" s="2"/>
    </row>
    <row r="2013" spans="18:18" x14ac:dyDescent="0.25">
      <c r="R2013" s="2"/>
    </row>
    <row r="2014" spans="18:18" x14ac:dyDescent="0.25">
      <c r="R2014" s="2"/>
    </row>
    <row r="2015" spans="18:18" x14ac:dyDescent="0.25">
      <c r="R2015" s="2"/>
    </row>
    <row r="2016" spans="18:18" x14ac:dyDescent="0.25">
      <c r="R2016" s="2"/>
    </row>
    <row r="2017" spans="18:18" x14ac:dyDescent="0.25">
      <c r="R2017" s="2"/>
    </row>
    <row r="2018" spans="18:18" x14ac:dyDescent="0.25">
      <c r="R2018" s="2"/>
    </row>
    <row r="2019" spans="18:18" x14ac:dyDescent="0.25">
      <c r="R2019" s="2"/>
    </row>
    <row r="2020" spans="18:18" x14ac:dyDescent="0.25">
      <c r="R2020" s="2"/>
    </row>
    <row r="2021" spans="18:18" x14ac:dyDescent="0.25">
      <c r="R2021" s="2"/>
    </row>
    <row r="2022" spans="18:18" x14ac:dyDescent="0.25">
      <c r="R2022" s="2"/>
    </row>
    <row r="2023" spans="18:18" x14ac:dyDescent="0.25">
      <c r="R2023" s="2"/>
    </row>
    <row r="2024" spans="18:18" x14ac:dyDescent="0.25">
      <c r="R2024" s="2"/>
    </row>
    <row r="2025" spans="18:18" x14ac:dyDescent="0.25">
      <c r="R2025" s="2"/>
    </row>
    <row r="2026" spans="18:18" x14ac:dyDescent="0.25">
      <c r="R2026" s="2"/>
    </row>
    <row r="2027" spans="18:18" x14ac:dyDescent="0.25">
      <c r="R2027" s="2"/>
    </row>
    <row r="2028" spans="18:18" x14ac:dyDescent="0.25">
      <c r="R2028" s="2"/>
    </row>
    <row r="2029" spans="18:18" x14ac:dyDescent="0.25">
      <c r="R2029" s="2"/>
    </row>
    <row r="2030" spans="18:18" x14ac:dyDescent="0.25">
      <c r="R2030" s="2"/>
    </row>
    <row r="2031" spans="18:18" x14ac:dyDescent="0.25">
      <c r="R2031" s="2"/>
    </row>
    <row r="2032" spans="18:18" x14ac:dyDescent="0.25">
      <c r="R2032" s="2"/>
    </row>
    <row r="2033" spans="18:18" x14ac:dyDescent="0.25">
      <c r="R2033" s="2"/>
    </row>
    <row r="2034" spans="18:18" x14ac:dyDescent="0.25">
      <c r="R2034" s="2"/>
    </row>
    <row r="2035" spans="18:18" x14ac:dyDescent="0.25">
      <c r="R2035" s="2"/>
    </row>
    <row r="2036" spans="18:18" x14ac:dyDescent="0.25">
      <c r="R2036" s="2"/>
    </row>
    <row r="2037" spans="18:18" x14ac:dyDescent="0.25">
      <c r="R2037" s="2"/>
    </row>
    <row r="2038" spans="18:18" x14ac:dyDescent="0.25">
      <c r="R2038" s="2"/>
    </row>
    <row r="2039" spans="18:18" x14ac:dyDescent="0.25">
      <c r="R2039" s="2"/>
    </row>
    <row r="2040" spans="18:18" x14ac:dyDescent="0.25">
      <c r="R2040" s="2"/>
    </row>
    <row r="2041" spans="18:18" x14ac:dyDescent="0.25">
      <c r="R2041" s="2"/>
    </row>
    <row r="2042" spans="18:18" x14ac:dyDescent="0.25">
      <c r="R2042" s="2"/>
    </row>
    <row r="2043" spans="18:18" x14ac:dyDescent="0.25">
      <c r="R2043" s="2"/>
    </row>
    <row r="2044" spans="18:18" x14ac:dyDescent="0.25">
      <c r="R2044" s="2"/>
    </row>
    <row r="2045" spans="18:18" x14ac:dyDescent="0.25">
      <c r="R2045" s="2"/>
    </row>
    <row r="2046" spans="18:18" x14ac:dyDescent="0.25">
      <c r="R2046" s="2"/>
    </row>
    <row r="2047" spans="18:18" x14ac:dyDescent="0.25">
      <c r="R2047" s="2"/>
    </row>
    <row r="2048" spans="18:18" x14ac:dyDescent="0.25">
      <c r="R2048" s="2"/>
    </row>
    <row r="2049" spans="18:18" x14ac:dyDescent="0.25">
      <c r="R2049" s="2"/>
    </row>
    <row r="2050" spans="18:18" x14ac:dyDescent="0.25">
      <c r="R2050" s="2"/>
    </row>
    <row r="2051" spans="18:18" x14ac:dyDescent="0.25">
      <c r="R2051" s="2"/>
    </row>
    <row r="2052" spans="18:18" x14ac:dyDescent="0.25">
      <c r="R2052" s="2"/>
    </row>
    <row r="2053" spans="18:18" x14ac:dyDescent="0.25">
      <c r="R2053" s="2"/>
    </row>
    <row r="2054" spans="18:18" x14ac:dyDescent="0.25">
      <c r="R2054" s="2"/>
    </row>
    <row r="2055" spans="18:18" x14ac:dyDescent="0.25">
      <c r="R2055" s="2"/>
    </row>
    <row r="2056" spans="18:18" x14ac:dyDescent="0.25">
      <c r="R2056" s="2"/>
    </row>
    <row r="2057" spans="18:18" x14ac:dyDescent="0.25">
      <c r="R2057" s="2"/>
    </row>
    <row r="2058" spans="18:18" x14ac:dyDescent="0.25">
      <c r="R2058" s="2"/>
    </row>
    <row r="2059" spans="18:18" x14ac:dyDescent="0.25">
      <c r="R2059" s="2"/>
    </row>
    <row r="2060" spans="18:18" x14ac:dyDescent="0.25">
      <c r="R2060" s="2"/>
    </row>
    <row r="2061" spans="18:18" x14ac:dyDescent="0.25">
      <c r="R2061" s="2"/>
    </row>
    <row r="2062" spans="18:18" x14ac:dyDescent="0.25">
      <c r="R2062" s="2"/>
    </row>
    <row r="2063" spans="18:18" x14ac:dyDescent="0.25">
      <c r="R2063" s="2"/>
    </row>
    <row r="2064" spans="18:18" x14ac:dyDescent="0.25">
      <c r="R2064" s="2"/>
    </row>
    <row r="2065" spans="18:18" x14ac:dyDescent="0.25">
      <c r="R2065" s="2"/>
    </row>
    <row r="2066" spans="18:18" x14ac:dyDescent="0.25">
      <c r="R2066" s="2"/>
    </row>
    <row r="2067" spans="18:18" x14ac:dyDescent="0.25">
      <c r="R2067" s="2"/>
    </row>
    <row r="2068" spans="18:18" x14ac:dyDescent="0.25">
      <c r="R2068" s="2"/>
    </row>
    <row r="2069" spans="18:18" x14ac:dyDescent="0.25">
      <c r="R2069" s="2"/>
    </row>
    <row r="2070" spans="18:18" x14ac:dyDescent="0.25">
      <c r="R2070" s="2"/>
    </row>
    <row r="2071" spans="18:18" x14ac:dyDescent="0.25">
      <c r="R2071" s="2"/>
    </row>
    <row r="2072" spans="18:18" x14ac:dyDescent="0.25">
      <c r="R2072" s="2"/>
    </row>
    <row r="2073" spans="18:18" x14ac:dyDescent="0.25">
      <c r="R2073" s="2"/>
    </row>
    <row r="2074" spans="18:18" x14ac:dyDescent="0.25">
      <c r="R2074" s="2"/>
    </row>
    <row r="2075" spans="18:18" x14ac:dyDescent="0.25">
      <c r="R2075" s="2"/>
    </row>
    <row r="2076" spans="18:18" x14ac:dyDescent="0.25">
      <c r="R2076" s="2"/>
    </row>
    <row r="2077" spans="18:18" x14ac:dyDescent="0.25">
      <c r="R2077" s="2"/>
    </row>
    <row r="2078" spans="18:18" x14ac:dyDescent="0.25">
      <c r="R2078" s="2"/>
    </row>
    <row r="2079" spans="18:18" x14ac:dyDescent="0.25">
      <c r="R2079" s="2"/>
    </row>
    <row r="2080" spans="18:18" x14ac:dyDescent="0.25">
      <c r="R2080" s="2"/>
    </row>
    <row r="2081" spans="18:18" x14ac:dyDescent="0.25">
      <c r="R2081" s="2"/>
    </row>
    <row r="2082" spans="18:18" x14ac:dyDescent="0.25">
      <c r="R2082" s="2"/>
    </row>
    <row r="2083" spans="18:18" x14ac:dyDescent="0.25">
      <c r="R2083" s="2"/>
    </row>
    <row r="2084" spans="18:18" x14ac:dyDescent="0.25">
      <c r="R2084" s="2"/>
    </row>
    <row r="2085" spans="18:18" x14ac:dyDescent="0.25">
      <c r="R2085" s="2"/>
    </row>
    <row r="2086" spans="18:18" x14ac:dyDescent="0.25">
      <c r="R2086" s="2"/>
    </row>
    <row r="2087" spans="18:18" x14ac:dyDescent="0.25">
      <c r="R2087" s="2"/>
    </row>
    <row r="2088" spans="18:18" x14ac:dyDescent="0.25">
      <c r="R2088" s="2"/>
    </row>
    <row r="2089" spans="18:18" x14ac:dyDescent="0.25">
      <c r="R2089" s="2"/>
    </row>
    <row r="2090" spans="18:18" x14ac:dyDescent="0.25">
      <c r="R2090" s="2"/>
    </row>
    <row r="2091" spans="18:18" x14ac:dyDescent="0.25">
      <c r="R2091" s="2"/>
    </row>
    <row r="2092" spans="18:18" x14ac:dyDescent="0.25">
      <c r="R2092" s="2"/>
    </row>
    <row r="2093" spans="18:18" x14ac:dyDescent="0.25">
      <c r="R2093" s="2"/>
    </row>
    <row r="2094" spans="18:18" x14ac:dyDescent="0.25">
      <c r="R2094" s="2"/>
    </row>
    <row r="2095" spans="18:18" x14ac:dyDescent="0.25">
      <c r="R2095" s="2"/>
    </row>
    <row r="2096" spans="18:18" x14ac:dyDescent="0.25">
      <c r="R2096" s="2"/>
    </row>
    <row r="2097" spans="18:18" x14ac:dyDescent="0.25">
      <c r="R2097" s="2"/>
    </row>
    <row r="2098" spans="18:18" x14ac:dyDescent="0.25">
      <c r="R2098" s="2"/>
    </row>
    <row r="2099" spans="18:18" x14ac:dyDescent="0.25">
      <c r="R2099" s="2"/>
    </row>
    <row r="2100" spans="18:18" x14ac:dyDescent="0.25">
      <c r="R2100" s="2"/>
    </row>
    <row r="2101" spans="18:18" x14ac:dyDescent="0.25">
      <c r="R2101" s="2"/>
    </row>
    <row r="2102" spans="18:18" x14ac:dyDescent="0.25">
      <c r="R2102" s="2"/>
    </row>
    <row r="2103" spans="18:18" x14ac:dyDescent="0.25">
      <c r="R2103" s="2"/>
    </row>
    <row r="2104" spans="18:18" x14ac:dyDescent="0.25">
      <c r="R2104" s="2"/>
    </row>
    <row r="2105" spans="18:18" x14ac:dyDescent="0.25">
      <c r="R2105" s="2"/>
    </row>
    <row r="2106" spans="18:18" x14ac:dyDescent="0.25">
      <c r="R2106" s="2"/>
    </row>
    <row r="2107" spans="18:18" x14ac:dyDescent="0.25">
      <c r="R2107" s="2"/>
    </row>
    <row r="2108" spans="18:18" x14ac:dyDescent="0.25">
      <c r="R2108" s="2"/>
    </row>
    <row r="2109" spans="18:18" x14ac:dyDescent="0.25">
      <c r="R2109" s="2"/>
    </row>
    <row r="2110" spans="18:18" x14ac:dyDescent="0.25">
      <c r="R2110" s="2"/>
    </row>
    <row r="2111" spans="18:18" x14ac:dyDescent="0.25">
      <c r="R2111" s="2"/>
    </row>
    <row r="2112" spans="18:18" x14ac:dyDescent="0.25">
      <c r="R2112" s="2"/>
    </row>
    <row r="2113" spans="18:18" x14ac:dyDescent="0.25">
      <c r="R2113" s="2"/>
    </row>
    <row r="2114" spans="18:18" x14ac:dyDescent="0.25">
      <c r="R2114" s="2"/>
    </row>
    <row r="2115" spans="18:18" x14ac:dyDescent="0.25">
      <c r="R2115" s="2"/>
    </row>
    <row r="2116" spans="18:18" x14ac:dyDescent="0.25">
      <c r="R2116" s="2"/>
    </row>
    <row r="2117" spans="18:18" x14ac:dyDescent="0.25">
      <c r="R2117" s="2"/>
    </row>
    <row r="2118" spans="18:18" x14ac:dyDescent="0.25">
      <c r="R2118" s="2"/>
    </row>
    <row r="2119" spans="18:18" x14ac:dyDescent="0.25">
      <c r="R2119" s="2"/>
    </row>
    <row r="2120" spans="18:18" x14ac:dyDescent="0.25">
      <c r="R2120" s="2"/>
    </row>
    <row r="2121" spans="18:18" x14ac:dyDescent="0.25">
      <c r="R2121" s="2"/>
    </row>
    <row r="2122" spans="18:18" x14ac:dyDescent="0.25">
      <c r="R2122" s="2"/>
    </row>
    <row r="2123" spans="18:18" x14ac:dyDescent="0.25">
      <c r="R2123" s="2"/>
    </row>
    <row r="2124" spans="18:18" x14ac:dyDescent="0.25">
      <c r="R2124" s="2"/>
    </row>
    <row r="2125" spans="18:18" x14ac:dyDescent="0.25">
      <c r="R2125" s="2"/>
    </row>
    <row r="2126" spans="18:18" x14ac:dyDescent="0.25">
      <c r="R2126" s="2"/>
    </row>
    <row r="2127" spans="18:18" x14ac:dyDescent="0.25">
      <c r="R2127" s="2"/>
    </row>
    <row r="2128" spans="18:18" x14ac:dyDescent="0.25">
      <c r="R2128" s="2"/>
    </row>
    <row r="2129" spans="18:18" x14ac:dyDescent="0.25">
      <c r="R2129" s="2"/>
    </row>
    <row r="2130" spans="18:18" x14ac:dyDescent="0.25">
      <c r="R2130" s="2"/>
    </row>
    <row r="2131" spans="18:18" x14ac:dyDescent="0.25">
      <c r="R2131" s="2"/>
    </row>
    <row r="2132" spans="18:18" x14ac:dyDescent="0.25">
      <c r="R2132" s="2"/>
    </row>
    <row r="2133" spans="18:18" x14ac:dyDescent="0.25">
      <c r="R2133" s="2"/>
    </row>
    <row r="2134" spans="18:18" x14ac:dyDescent="0.25">
      <c r="R2134" s="2"/>
    </row>
    <row r="2135" spans="18:18" x14ac:dyDescent="0.25">
      <c r="R2135" s="2"/>
    </row>
    <row r="2136" spans="18:18" x14ac:dyDescent="0.25">
      <c r="R2136" s="2"/>
    </row>
    <row r="2137" spans="18:18" x14ac:dyDescent="0.25">
      <c r="R2137" s="2"/>
    </row>
    <row r="2138" spans="18:18" x14ac:dyDescent="0.25">
      <c r="R2138" s="2"/>
    </row>
    <row r="2139" spans="18:18" x14ac:dyDescent="0.25">
      <c r="R2139" s="2"/>
    </row>
    <row r="2140" spans="18:18" x14ac:dyDescent="0.25">
      <c r="R2140" s="2"/>
    </row>
    <row r="2141" spans="18:18" x14ac:dyDescent="0.25">
      <c r="R2141" s="2"/>
    </row>
    <row r="2142" spans="18:18" x14ac:dyDescent="0.25">
      <c r="R2142" s="2"/>
    </row>
    <row r="2143" spans="18:18" x14ac:dyDescent="0.25">
      <c r="R2143" s="2"/>
    </row>
    <row r="2144" spans="18:18" x14ac:dyDescent="0.25">
      <c r="R2144" s="2"/>
    </row>
    <row r="2145" spans="18:18" x14ac:dyDescent="0.25">
      <c r="R2145" s="2"/>
    </row>
    <row r="2146" spans="18:18" x14ac:dyDescent="0.25">
      <c r="R2146" s="2"/>
    </row>
    <row r="2147" spans="18:18" x14ac:dyDescent="0.25">
      <c r="R2147" s="2"/>
    </row>
    <row r="2148" spans="18:18" x14ac:dyDescent="0.25">
      <c r="R2148" s="2"/>
    </row>
    <row r="2149" spans="18:18" x14ac:dyDescent="0.25">
      <c r="R2149" s="2"/>
    </row>
    <row r="2150" spans="18:18" x14ac:dyDescent="0.25">
      <c r="R2150" s="2"/>
    </row>
    <row r="2151" spans="18:18" x14ac:dyDescent="0.25">
      <c r="R2151" s="2"/>
    </row>
    <row r="2152" spans="18:18" x14ac:dyDescent="0.25">
      <c r="R2152" s="2"/>
    </row>
    <row r="2153" spans="18:18" x14ac:dyDescent="0.25">
      <c r="R2153" s="2"/>
    </row>
    <row r="2154" spans="18:18" x14ac:dyDescent="0.25">
      <c r="R2154" s="2"/>
    </row>
    <row r="2155" spans="18:18" x14ac:dyDescent="0.25">
      <c r="R2155" s="2"/>
    </row>
    <row r="2156" spans="18:18" x14ac:dyDescent="0.25">
      <c r="R2156" s="2"/>
    </row>
    <row r="2157" spans="18:18" x14ac:dyDescent="0.25">
      <c r="R2157" s="2"/>
    </row>
    <row r="2158" spans="18:18" x14ac:dyDescent="0.25">
      <c r="R2158" s="2"/>
    </row>
    <row r="2159" spans="18:18" x14ac:dyDescent="0.25">
      <c r="R2159" s="2"/>
    </row>
    <row r="2160" spans="18:18" x14ac:dyDescent="0.25">
      <c r="R2160" s="2"/>
    </row>
    <row r="2161" spans="18:18" x14ac:dyDescent="0.25">
      <c r="R2161" s="2"/>
    </row>
    <row r="2162" spans="18:18" x14ac:dyDescent="0.25">
      <c r="R2162" s="2"/>
    </row>
    <row r="2163" spans="18:18" x14ac:dyDescent="0.25">
      <c r="R2163" s="2"/>
    </row>
    <row r="2164" spans="18:18" x14ac:dyDescent="0.25">
      <c r="R2164" s="2"/>
    </row>
    <row r="2165" spans="18:18" x14ac:dyDescent="0.25">
      <c r="R2165" s="2"/>
    </row>
    <row r="2166" spans="18:18" x14ac:dyDescent="0.25">
      <c r="R2166" s="2"/>
    </row>
    <row r="2167" spans="18:18" x14ac:dyDescent="0.25">
      <c r="R2167" s="2"/>
    </row>
    <row r="2168" spans="18:18" x14ac:dyDescent="0.25">
      <c r="R2168" s="2"/>
    </row>
    <row r="2169" spans="18:18" x14ac:dyDescent="0.25">
      <c r="R2169" s="2"/>
    </row>
    <row r="2170" spans="18:18" x14ac:dyDescent="0.25">
      <c r="R2170" s="2"/>
    </row>
    <row r="2171" spans="18:18" x14ac:dyDescent="0.25">
      <c r="R2171" s="2"/>
    </row>
    <row r="2172" spans="18:18" x14ac:dyDescent="0.25">
      <c r="R2172" s="2"/>
    </row>
    <row r="2173" spans="18:18" x14ac:dyDescent="0.25">
      <c r="R2173" s="2"/>
    </row>
    <row r="2174" spans="18:18" x14ac:dyDescent="0.25">
      <c r="R2174" s="2"/>
    </row>
    <row r="2175" spans="18:18" x14ac:dyDescent="0.25">
      <c r="R2175" s="2"/>
    </row>
    <row r="2176" spans="18:18" x14ac:dyDescent="0.25">
      <c r="R2176" s="2"/>
    </row>
    <row r="2177" spans="18:18" x14ac:dyDescent="0.25">
      <c r="R2177" s="2"/>
    </row>
    <row r="2178" spans="18:18" x14ac:dyDescent="0.25">
      <c r="R2178" s="2"/>
    </row>
    <row r="2179" spans="18:18" x14ac:dyDescent="0.25">
      <c r="R2179" s="2"/>
    </row>
    <row r="2180" spans="18:18" x14ac:dyDescent="0.25">
      <c r="R2180" s="2"/>
    </row>
    <row r="2181" spans="18:18" x14ac:dyDescent="0.25">
      <c r="R2181" s="2"/>
    </row>
    <row r="2182" spans="18:18" x14ac:dyDescent="0.25">
      <c r="R2182" s="2"/>
    </row>
    <row r="2183" spans="18:18" x14ac:dyDescent="0.25">
      <c r="R2183" s="2"/>
    </row>
    <row r="2184" spans="18:18" x14ac:dyDescent="0.25">
      <c r="R2184" s="2"/>
    </row>
    <row r="2185" spans="18:18" x14ac:dyDescent="0.25">
      <c r="R2185" s="2"/>
    </row>
    <row r="2186" spans="18:18" x14ac:dyDescent="0.25">
      <c r="R2186" s="2"/>
    </row>
    <row r="2187" spans="18:18" x14ac:dyDescent="0.25">
      <c r="R2187" s="2"/>
    </row>
    <row r="2188" spans="18:18" x14ac:dyDescent="0.25">
      <c r="R2188" s="2"/>
    </row>
    <row r="2189" spans="18:18" x14ac:dyDescent="0.25">
      <c r="R2189" s="2"/>
    </row>
    <row r="2190" spans="18:18" x14ac:dyDescent="0.25">
      <c r="R2190" s="2"/>
    </row>
    <row r="2191" spans="18:18" x14ac:dyDescent="0.25">
      <c r="R2191" s="2"/>
    </row>
    <row r="2192" spans="18:18" x14ac:dyDescent="0.25">
      <c r="R2192" s="2"/>
    </row>
    <row r="2193" spans="18:18" x14ac:dyDescent="0.25">
      <c r="R2193" s="2"/>
    </row>
    <row r="2194" spans="18:18" x14ac:dyDescent="0.25">
      <c r="R2194" s="2"/>
    </row>
    <row r="2195" spans="18:18" x14ac:dyDescent="0.25">
      <c r="R2195" s="2"/>
    </row>
    <row r="2196" spans="18:18" x14ac:dyDescent="0.25">
      <c r="R2196" s="2"/>
    </row>
    <row r="2197" spans="18:18" x14ac:dyDescent="0.25">
      <c r="R2197" s="2"/>
    </row>
    <row r="2198" spans="18:18" x14ac:dyDescent="0.25">
      <c r="R2198" s="2"/>
    </row>
    <row r="2199" spans="18:18" x14ac:dyDescent="0.25">
      <c r="R2199" s="2"/>
    </row>
    <row r="2200" spans="18:18" x14ac:dyDescent="0.25">
      <c r="R2200" s="2"/>
    </row>
    <row r="2201" spans="18:18" x14ac:dyDescent="0.25">
      <c r="R2201" s="2"/>
    </row>
    <row r="2202" spans="18:18" x14ac:dyDescent="0.25">
      <c r="R2202" s="2"/>
    </row>
    <row r="2203" spans="18:18" x14ac:dyDescent="0.25">
      <c r="R2203" s="2"/>
    </row>
    <row r="2204" spans="18:18" x14ac:dyDescent="0.25">
      <c r="R2204" s="2"/>
    </row>
    <row r="2205" spans="18:18" x14ac:dyDescent="0.25">
      <c r="R2205" s="2"/>
    </row>
    <row r="2206" spans="18:18" x14ac:dyDescent="0.25">
      <c r="R2206" s="2"/>
    </row>
    <row r="2207" spans="18:18" x14ac:dyDescent="0.25">
      <c r="R2207" s="2"/>
    </row>
    <row r="2208" spans="18:18" x14ac:dyDescent="0.25">
      <c r="R2208" s="2"/>
    </row>
    <row r="2209" spans="18:18" x14ac:dyDescent="0.25">
      <c r="R2209" s="2"/>
    </row>
    <row r="2210" spans="18:18" x14ac:dyDescent="0.25">
      <c r="R2210" s="2"/>
    </row>
    <row r="2211" spans="18:18" x14ac:dyDescent="0.25">
      <c r="R2211" s="2"/>
    </row>
    <row r="2212" spans="18:18" x14ac:dyDescent="0.25">
      <c r="R2212" s="2"/>
    </row>
    <row r="2213" spans="18:18" x14ac:dyDescent="0.25">
      <c r="R2213" s="2"/>
    </row>
    <row r="2214" spans="18:18" x14ac:dyDescent="0.25">
      <c r="R2214" s="2"/>
    </row>
    <row r="2215" spans="18:18" x14ac:dyDescent="0.25">
      <c r="R2215" s="2"/>
    </row>
    <row r="2216" spans="18:18" x14ac:dyDescent="0.25">
      <c r="R2216" s="2"/>
    </row>
    <row r="2217" spans="18:18" x14ac:dyDescent="0.25">
      <c r="R2217" s="2"/>
    </row>
    <row r="2218" spans="18:18" x14ac:dyDescent="0.25">
      <c r="R2218" s="2"/>
    </row>
    <row r="2219" spans="18:18" x14ac:dyDescent="0.25">
      <c r="R2219" s="2"/>
    </row>
    <row r="2220" spans="18:18" x14ac:dyDescent="0.25">
      <c r="R2220" s="2"/>
    </row>
    <row r="2221" spans="18:18" x14ac:dyDescent="0.25">
      <c r="R2221" s="2"/>
    </row>
    <row r="2222" spans="18:18" x14ac:dyDescent="0.25">
      <c r="R2222" s="2"/>
    </row>
    <row r="2223" spans="18:18" x14ac:dyDescent="0.25">
      <c r="R2223" s="2"/>
    </row>
    <row r="2224" spans="18:18" x14ac:dyDescent="0.25">
      <c r="R2224" s="2"/>
    </row>
    <row r="2225" spans="18:18" x14ac:dyDescent="0.25">
      <c r="R2225" s="2"/>
    </row>
    <row r="2226" spans="18:18" x14ac:dyDescent="0.25">
      <c r="R2226" s="2"/>
    </row>
    <row r="2227" spans="18:18" x14ac:dyDescent="0.25">
      <c r="R2227" s="2"/>
    </row>
    <row r="2228" spans="18:18" x14ac:dyDescent="0.25">
      <c r="R2228" s="2"/>
    </row>
    <row r="2229" spans="18:18" x14ac:dyDescent="0.25">
      <c r="R2229" s="2"/>
    </row>
    <row r="2230" spans="18:18" x14ac:dyDescent="0.25">
      <c r="R2230" s="2"/>
    </row>
    <row r="2231" spans="18:18" x14ac:dyDescent="0.25">
      <c r="R2231" s="2"/>
    </row>
    <row r="2232" spans="18:18" x14ac:dyDescent="0.25">
      <c r="R2232" s="2"/>
    </row>
    <row r="2233" spans="18:18" x14ac:dyDescent="0.25">
      <c r="R2233" s="2"/>
    </row>
    <row r="2234" spans="18:18" x14ac:dyDescent="0.25">
      <c r="R2234" s="2"/>
    </row>
    <row r="2235" spans="18:18" x14ac:dyDescent="0.25">
      <c r="R2235" s="2"/>
    </row>
    <row r="2236" spans="18:18" x14ac:dyDescent="0.25">
      <c r="R2236" s="2"/>
    </row>
    <row r="2237" spans="18:18" x14ac:dyDescent="0.25">
      <c r="R2237" s="2"/>
    </row>
    <row r="2238" spans="18:18" x14ac:dyDescent="0.25">
      <c r="R2238" s="2"/>
    </row>
    <row r="2239" spans="18:18" x14ac:dyDescent="0.25">
      <c r="R2239" s="2"/>
    </row>
    <row r="2240" spans="18:18" x14ac:dyDescent="0.25">
      <c r="R2240" s="2"/>
    </row>
    <row r="2241" spans="18:18" x14ac:dyDescent="0.25">
      <c r="R2241" s="2"/>
    </row>
    <row r="2242" spans="18:18" x14ac:dyDescent="0.25">
      <c r="R2242" s="2"/>
    </row>
    <row r="2243" spans="18:18" x14ac:dyDescent="0.25">
      <c r="R2243" s="2"/>
    </row>
    <row r="2244" spans="18:18" x14ac:dyDescent="0.25">
      <c r="R2244" s="2"/>
    </row>
    <row r="2245" spans="18:18" x14ac:dyDescent="0.25">
      <c r="R2245" s="2"/>
    </row>
    <row r="2246" spans="18:18" x14ac:dyDescent="0.25">
      <c r="R2246" s="2"/>
    </row>
    <row r="2247" spans="18:18" x14ac:dyDescent="0.25">
      <c r="R2247" s="2"/>
    </row>
    <row r="2248" spans="18:18" x14ac:dyDescent="0.25">
      <c r="R2248" s="2"/>
    </row>
    <row r="2249" spans="18:18" x14ac:dyDescent="0.25">
      <c r="R2249" s="2"/>
    </row>
    <row r="2250" spans="18:18" x14ac:dyDescent="0.25">
      <c r="R2250" s="2"/>
    </row>
    <row r="2251" spans="18:18" x14ac:dyDescent="0.25">
      <c r="R2251" s="2"/>
    </row>
    <row r="2252" spans="18:18" x14ac:dyDescent="0.25">
      <c r="R2252" s="2"/>
    </row>
    <row r="2253" spans="18:18" x14ac:dyDescent="0.25">
      <c r="R2253" s="2"/>
    </row>
    <row r="2254" spans="18:18" x14ac:dyDescent="0.25">
      <c r="R2254" s="2"/>
    </row>
    <row r="2255" spans="18:18" x14ac:dyDescent="0.25">
      <c r="R2255" s="2"/>
    </row>
    <row r="2256" spans="18:18" x14ac:dyDescent="0.25">
      <c r="R2256" s="2"/>
    </row>
    <row r="2257" spans="18:18" x14ac:dyDescent="0.25">
      <c r="R2257" s="2"/>
    </row>
    <row r="2258" spans="18:18" x14ac:dyDescent="0.25">
      <c r="R2258" s="2"/>
    </row>
    <row r="2259" spans="18:18" x14ac:dyDescent="0.25">
      <c r="R2259" s="2"/>
    </row>
    <row r="2260" spans="18:18" x14ac:dyDescent="0.25">
      <c r="R2260" s="2"/>
    </row>
    <row r="2261" spans="18:18" x14ac:dyDescent="0.25">
      <c r="R2261" s="2"/>
    </row>
    <row r="2262" spans="18:18" x14ac:dyDescent="0.25">
      <c r="R2262" s="2"/>
    </row>
    <row r="2263" spans="18:18" x14ac:dyDescent="0.25">
      <c r="R2263" s="2"/>
    </row>
    <row r="2264" spans="18:18" x14ac:dyDescent="0.25">
      <c r="R2264" s="2"/>
    </row>
    <row r="2265" spans="18:18" x14ac:dyDescent="0.25">
      <c r="R2265" s="2"/>
    </row>
    <row r="2266" spans="18:18" x14ac:dyDescent="0.25">
      <c r="R2266" s="2"/>
    </row>
    <row r="2267" spans="18:18" x14ac:dyDescent="0.25">
      <c r="R2267" s="2"/>
    </row>
    <row r="2268" spans="18:18" x14ac:dyDescent="0.25">
      <c r="R2268" s="2"/>
    </row>
    <row r="2269" spans="18:18" x14ac:dyDescent="0.25">
      <c r="R2269" s="2"/>
    </row>
    <row r="2270" spans="18:18" x14ac:dyDescent="0.25">
      <c r="R2270" s="2"/>
    </row>
    <row r="2271" spans="18:18" x14ac:dyDescent="0.25">
      <c r="R2271" s="2"/>
    </row>
    <row r="2272" spans="18:18" x14ac:dyDescent="0.25">
      <c r="R2272" s="2"/>
    </row>
    <row r="2273" spans="18:18" x14ac:dyDescent="0.25">
      <c r="R2273" s="2"/>
    </row>
    <row r="2274" spans="18:18" x14ac:dyDescent="0.25">
      <c r="R2274" s="2"/>
    </row>
    <row r="2275" spans="18:18" x14ac:dyDescent="0.25">
      <c r="R2275" s="2"/>
    </row>
    <row r="2276" spans="18:18" x14ac:dyDescent="0.25">
      <c r="R2276" s="2"/>
    </row>
    <row r="2277" spans="18:18" x14ac:dyDescent="0.25">
      <c r="R2277" s="2"/>
    </row>
    <row r="2278" spans="18:18" x14ac:dyDescent="0.25">
      <c r="R2278" s="2"/>
    </row>
    <row r="2279" spans="18:18" x14ac:dyDescent="0.25">
      <c r="R2279" s="2"/>
    </row>
    <row r="2280" spans="18:18" x14ac:dyDescent="0.25">
      <c r="R2280" s="2"/>
    </row>
    <row r="2281" spans="18:18" x14ac:dyDescent="0.25">
      <c r="R2281" s="2"/>
    </row>
    <row r="2282" spans="18:18" x14ac:dyDescent="0.25">
      <c r="R2282" s="2"/>
    </row>
    <row r="2283" spans="18:18" x14ac:dyDescent="0.25">
      <c r="R2283" s="2"/>
    </row>
    <row r="2284" spans="18:18" x14ac:dyDescent="0.25">
      <c r="R2284" s="2"/>
    </row>
    <row r="2285" spans="18:18" x14ac:dyDescent="0.25">
      <c r="R2285" s="2"/>
    </row>
    <row r="2286" spans="18:18" x14ac:dyDescent="0.25">
      <c r="R2286" s="2"/>
    </row>
    <row r="2287" spans="18:18" x14ac:dyDescent="0.25">
      <c r="R2287" s="2"/>
    </row>
    <row r="2288" spans="18:18" x14ac:dyDescent="0.25">
      <c r="R2288" s="2"/>
    </row>
    <row r="2289" spans="18:18" x14ac:dyDescent="0.25">
      <c r="R2289" s="2"/>
    </row>
    <row r="2290" spans="18:18" x14ac:dyDescent="0.25">
      <c r="R2290" s="2"/>
    </row>
    <row r="2291" spans="18:18" x14ac:dyDescent="0.25">
      <c r="R2291" s="2"/>
    </row>
    <row r="2292" spans="18:18" x14ac:dyDescent="0.25">
      <c r="R2292" s="2"/>
    </row>
    <row r="2293" spans="18:18" x14ac:dyDescent="0.25">
      <c r="R2293" s="2"/>
    </row>
    <row r="2294" spans="18:18" x14ac:dyDescent="0.25">
      <c r="R2294" s="2"/>
    </row>
    <row r="2295" spans="18:18" x14ac:dyDescent="0.25">
      <c r="R2295" s="2"/>
    </row>
    <row r="2296" spans="18:18" x14ac:dyDescent="0.25">
      <c r="R2296" s="2"/>
    </row>
    <row r="2297" spans="18:18" x14ac:dyDescent="0.25">
      <c r="R2297" s="2"/>
    </row>
    <row r="2298" spans="18:18" x14ac:dyDescent="0.25">
      <c r="R2298" s="2"/>
    </row>
    <row r="2299" spans="18:18" x14ac:dyDescent="0.25">
      <c r="R2299" s="2"/>
    </row>
    <row r="2300" spans="18:18" x14ac:dyDescent="0.25">
      <c r="R2300" s="2"/>
    </row>
    <row r="2301" spans="18:18" x14ac:dyDescent="0.25">
      <c r="R2301" s="2"/>
    </row>
    <row r="2302" spans="18:18" x14ac:dyDescent="0.25">
      <c r="R2302" s="2"/>
    </row>
    <row r="2303" spans="18:18" x14ac:dyDescent="0.25">
      <c r="R2303" s="2"/>
    </row>
    <row r="2304" spans="18:18" x14ac:dyDescent="0.25">
      <c r="R2304" s="2"/>
    </row>
    <row r="2305" spans="18:18" x14ac:dyDescent="0.25">
      <c r="R2305" s="2"/>
    </row>
    <row r="2306" spans="18:18" x14ac:dyDescent="0.25">
      <c r="R2306" s="2"/>
    </row>
    <row r="2307" spans="18:18" x14ac:dyDescent="0.25">
      <c r="R2307" s="2"/>
    </row>
    <row r="2308" spans="18:18" x14ac:dyDescent="0.25">
      <c r="R2308" s="2"/>
    </row>
    <row r="2309" spans="18:18" x14ac:dyDescent="0.25">
      <c r="R2309" s="2"/>
    </row>
    <row r="2310" spans="18:18" x14ac:dyDescent="0.25">
      <c r="R2310" s="2"/>
    </row>
    <row r="2311" spans="18:18" x14ac:dyDescent="0.25">
      <c r="R2311" s="2"/>
    </row>
    <row r="2312" spans="18:18" x14ac:dyDescent="0.25">
      <c r="R2312" s="2"/>
    </row>
    <row r="2313" spans="18:18" x14ac:dyDescent="0.25">
      <c r="R2313" s="2"/>
    </row>
    <row r="2314" spans="18:18" x14ac:dyDescent="0.25">
      <c r="R2314" s="2"/>
    </row>
    <row r="2315" spans="18:18" x14ac:dyDescent="0.25">
      <c r="R2315" s="2"/>
    </row>
    <row r="2316" spans="18:18" x14ac:dyDescent="0.25">
      <c r="R2316" s="2"/>
    </row>
    <row r="2317" spans="18:18" x14ac:dyDescent="0.25">
      <c r="R2317" s="2"/>
    </row>
    <row r="2318" spans="18:18" x14ac:dyDescent="0.25">
      <c r="R2318" s="2"/>
    </row>
    <row r="2319" spans="18:18" x14ac:dyDescent="0.25">
      <c r="R2319" s="2"/>
    </row>
    <row r="2320" spans="18:18" x14ac:dyDescent="0.25">
      <c r="R2320" s="2"/>
    </row>
    <row r="2321" spans="18:18" x14ac:dyDescent="0.25">
      <c r="R2321" s="2"/>
    </row>
    <row r="2322" spans="18:18" x14ac:dyDescent="0.25">
      <c r="R2322" s="2"/>
    </row>
    <row r="2323" spans="18:18" x14ac:dyDescent="0.25">
      <c r="R2323" s="2"/>
    </row>
    <row r="2324" spans="18:18" x14ac:dyDescent="0.25">
      <c r="R2324" s="2"/>
    </row>
    <row r="2325" spans="18:18" x14ac:dyDescent="0.25">
      <c r="R2325" s="2"/>
    </row>
    <row r="2326" spans="18:18" x14ac:dyDescent="0.25">
      <c r="R2326" s="2"/>
    </row>
    <row r="2327" spans="18:18" x14ac:dyDescent="0.25">
      <c r="R2327" s="2"/>
    </row>
    <row r="2328" spans="18:18" x14ac:dyDescent="0.25">
      <c r="R2328" s="2"/>
    </row>
    <row r="2329" spans="18:18" x14ac:dyDescent="0.25">
      <c r="R2329" s="2"/>
    </row>
    <row r="2330" spans="18:18" x14ac:dyDescent="0.25">
      <c r="R2330" s="2"/>
    </row>
    <row r="2331" spans="18:18" x14ac:dyDescent="0.25">
      <c r="R2331" s="2"/>
    </row>
    <row r="2332" spans="18:18" x14ac:dyDescent="0.25">
      <c r="R2332" s="2"/>
    </row>
    <row r="2333" spans="18:18" x14ac:dyDescent="0.25">
      <c r="R2333" s="2"/>
    </row>
    <row r="2334" spans="18:18" x14ac:dyDescent="0.25">
      <c r="R2334" s="2"/>
    </row>
    <row r="2335" spans="18:18" x14ac:dyDescent="0.25">
      <c r="R2335" s="2"/>
    </row>
    <row r="2336" spans="18:18" x14ac:dyDescent="0.25">
      <c r="R2336" s="2"/>
    </row>
    <row r="2337" spans="18:18" x14ac:dyDescent="0.25">
      <c r="R2337" s="2"/>
    </row>
    <row r="2338" spans="18:18" x14ac:dyDescent="0.25">
      <c r="R2338" s="2"/>
    </row>
    <row r="2339" spans="18:18" x14ac:dyDescent="0.25">
      <c r="R2339" s="2"/>
    </row>
    <row r="2340" spans="18:18" x14ac:dyDescent="0.25">
      <c r="R2340" s="2"/>
    </row>
    <row r="2341" spans="18:18" x14ac:dyDescent="0.25">
      <c r="R2341" s="2"/>
    </row>
    <row r="2342" spans="18:18" x14ac:dyDescent="0.25">
      <c r="R2342" s="2"/>
    </row>
    <row r="2343" spans="18:18" x14ac:dyDescent="0.25">
      <c r="R2343" s="2"/>
    </row>
    <row r="2344" spans="18:18" x14ac:dyDescent="0.25">
      <c r="R2344" s="2"/>
    </row>
    <row r="2345" spans="18:18" x14ac:dyDescent="0.25">
      <c r="R2345" s="2"/>
    </row>
    <row r="2346" spans="18:18" x14ac:dyDescent="0.25">
      <c r="R2346" s="2"/>
    </row>
    <row r="2347" spans="18:18" x14ac:dyDescent="0.25">
      <c r="R2347" s="2"/>
    </row>
    <row r="2348" spans="18:18" x14ac:dyDescent="0.25">
      <c r="R2348" s="2"/>
    </row>
    <row r="2349" spans="18:18" x14ac:dyDescent="0.25">
      <c r="R2349" s="2"/>
    </row>
    <row r="2350" spans="18:18" x14ac:dyDescent="0.25">
      <c r="R2350" s="2"/>
    </row>
    <row r="2351" spans="18:18" x14ac:dyDescent="0.25">
      <c r="R2351" s="2"/>
    </row>
    <row r="2352" spans="18:18" x14ac:dyDescent="0.25">
      <c r="R2352" s="2"/>
    </row>
    <row r="2353" spans="18:18" x14ac:dyDescent="0.25">
      <c r="R2353" s="2"/>
    </row>
    <row r="2354" spans="18:18" x14ac:dyDescent="0.25">
      <c r="R2354" s="2"/>
    </row>
    <row r="2355" spans="18:18" x14ac:dyDescent="0.25">
      <c r="R2355" s="2"/>
    </row>
    <row r="2356" spans="18:18" x14ac:dyDescent="0.25">
      <c r="R2356" s="2"/>
    </row>
    <row r="2357" spans="18:18" x14ac:dyDescent="0.25">
      <c r="R2357" s="2"/>
    </row>
    <row r="2358" spans="18:18" x14ac:dyDescent="0.25">
      <c r="R2358" s="2"/>
    </row>
    <row r="2359" spans="18:18" x14ac:dyDescent="0.25">
      <c r="R2359" s="2"/>
    </row>
    <row r="2360" spans="18:18" x14ac:dyDescent="0.25">
      <c r="R2360" s="2"/>
    </row>
    <row r="2361" spans="18:18" x14ac:dyDescent="0.25">
      <c r="R2361" s="2"/>
    </row>
    <row r="2362" spans="18:18" x14ac:dyDescent="0.25">
      <c r="R2362" s="2"/>
    </row>
    <row r="2363" spans="18:18" x14ac:dyDescent="0.25">
      <c r="R2363" s="2"/>
    </row>
    <row r="2364" spans="18:18" x14ac:dyDescent="0.25">
      <c r="R2364" s="2"/>
    </row>
    <row r="2365" spans="18:18" x14ac:dyDescent="0.25">
      <c r="R2365" s="2"/>
    </row>
    <row r="2366" spans="18:18" x14ac:dyDescent="0.25">
      <c r="R2366" s="2"/>
    </row>
    <row r="2367" spans="18:18" x14ac:dyDescent="0.25">
      <c r="R2367" s="2"/>
    </row>
    <row r="2368" spans="18:18" x14ac:dyDescent="0.25">
      <c r="R2368" s="2"/>
    </row>
    <row r="2369" spans="18:18" x14ac:dyDescent="0.25">
      <c r="R2369" s="2"/>
    </row>
    <row r="2370" spans="18:18" x14ac:dyDescent="0.25">
      <c r="R2370" s="2"/>
    </row>
    <row r="2371" spans="18:18" x14ac:dyDescent="0.25">
      <c r="R2371" s="2"/>
    </row>
    <row r="2372" spans="18:18" x14ac:dyDescent="0.25">
      <c r="R2372" s="2"/>
    </row>
    <row r="2373" spans="18:18" x14ac:dyDescent="0.25">
      <c r="R2373" s="2"/>
    </row>
    <row r="2374" spans="18:18" x14ac:dyDescent="0.25">
      <c r="R2374" s="2"/>
    </row>
    <row r="2375" spans="18:18" x14ac:dyDescent="0.25">
      <c r="R2375" s="2"/>
    </row>
    <row r="2376" spans="18:18" x14ac:dyDescent="0.25">
      <c r="R2376" s="2"/>
    </row>
    <row r="2377" spans="18:18" x14ac:dyDescent="0.25">
      <c r="R2377" s="2"/>
    </row>
    <row r="2378" spans="18:18" x14ac:dyDescent="0.25">
      <c r="R2378" s="2"/>
    </row>
    <row r="2379" spans="18:18" x14ac:dyDescent="0.25">
      <c r="R2379" s="2"/>
    </row>
    <row r="2380" spans="18:18" x14ac:dyDescent="0.25">
      <c r="R2380" s="2"/>
    </row>
    <row r="2381" spans="18:18" x14ac:dyDescent="0.25">
      <c r="R2381" s="2"/>
    </row>
    <row r="2382" spans="18:18" x14ac:dyDescent="0.25">
      <c r="R2382" s="2"/>
    </row>
    <row r="2383" spans="18:18" x14ac:dyDescent="0.25">
      <c r="R2383" s="2"/>
    </row>
    <row r="2384" spans="18:18" x14ac:dyDescent="0.25">
      <c r="R2384" s="2"/>
    </row>
    <row r="2385" spans="18:18" x14ac:dyDescent="0.25">
      <c r="R2385" s="2"/>
    </row>
    <row r="2386" spans="18:18" x14ac:dyDescent="0.25">
      <c r="R2386" s="2"/>
    </row>
    <row r="2387" spans="18:18" x14ac:dyDescent="0.25">
      <c r="R2387" s="2"/>
    </row>
    <row r="2388" spans="18:18" x14ac:dyDescent="0.25">
      <c r="R2388" s="2"/>
    </row>
    <row r="2389" spans="18:18" x14ac:dyDescent="0.25">
      <c r="R2389" s="2"/>
    </row>
    <row r="2390" spans="18:18" x14ac:dyDescent="0.25">
      <c r="R2390" s="2"/>
    </row>
    <row r="2391" spans="18:18" x14ac:dyDescent="0.25">
      <c r="R2391" s="2"/>
    </row>
    <row r="2392" spans="18:18" x14ac:dyDescent="0.25">
      <c r="R2392" s="2"/>
    </row>
    <row r="2393" spans="18:18" x14ac:dyDescent="0.25">
      <c r="R2393" s="2"/>
    </row>
    <row r="2394" spans="18:18" x14ac:dyDescent="0.25">
      <c r="R2394" s="2"/>
    </row>
    <row r="2395" spans="18:18" x14ac:dyDescent="0.25">
      <c r="R2395" s="2"/>
    </row>
    <row r="2396" spans="18:18" x14ac:dyDescent="0.25">
      <c r="R2396" s="2"/>
    </row>
    <row r="2397" spans="18:18" x14ac:dyDescent="0.25">
      <c r="R2397" s="2"/>
    </row>
    <row r="2398" spans="18:18" x14ac:dyDescent="0.25">
      <c r="R2398" s="2"/>
    </row>
    <row r="2399" spans="18:18" x14ac:dyDescent="0.25">
      <c r="R2399" s="2"/>
    </row>
    <row r="2400" spans="18:18" x14ac:dyDescent="0.25">
      <c r="R2400" s="2"/>
    </row>
    <row r="2401" spans="18:18" x14ac:dyDescent="0.25">
      <c r="R2401" s="2"/>
    </row>
    <row r="2402" spans="18:18" x14ac:dyDescent="0.25">
      <c r="R2402" s="2"/>
    </row>
    <row r="2403" spans="18:18" x14ac:dyDescent="0.25">
      <c r="R2403" s="2"/>
    </row>
    <row r="2404" spans="18:18" x14ac:dyDescent="0.25">
      <c r="R2404" s="2"/>
    </row>
    <row r="2405" spans="18:18" x14ac:dyDescent="0.25">
      <c r="R2405" s="2"/>
    </row>
    <row r="2406" spans="18:18" x14ac:dyDescent="0.25">
      <c r="R2406" s="2"/>
    </row>
    <row r="2407" spans="18:18" x14ac:dyDescent="0.25">
      <c r="R2407" s="2"/>
    </row>
    <row r="2408" spans="18:18" x14ac:dyDescent="0.25">
      <c r="R2408" s="2"/>
    </row>
    <row r="2409" spans="18:18" x14ac:dyDescent="0.25">
      <c r="R2409" s="2"/>
    </row>
    <row r="2410" spans="18:18" x14ac:dyDescent="0.25">
      <c r="R2410" s="2"/>
    </row>
    <row r="2411" spans="18:18" x14ac:dyDescent="0.25">
      <c r="R2411" s="2"/>
    </row>
    <row r="2412" spans="18:18" x14ac:dyDescent="0.25">
      <c r="R2412" s="2"/>
    </row>
    <row r="2413" spans="18:18" x14ac:dyDescent="0.25">
      <c r="R2413" s="2"/>
    </row>
    <row r="2414" spans="18:18" x14ac:dyDescent="0.25">
      <c r="R2414" s="2"/>
    </row>
    <row r="2415" spans="18:18" x14ac:dyDescent="0.25">
      <c r="R2415" s="2"/>
    </row>
    <row r="2416" spans="18:18" x14ac:dyDescent="0.25">
      <c r="R2416" s="2"/>
    </row>
    <row r="2417" spans="18:18" x14ac:dyDescent="0.25">
      <c r="R2417" s="2"/>
    </row>
    <row r="2418" spans="18:18" x14ac:dyDescent="0.25">
      <c r="R2418" s="2"/>
    </row>
    <row r="2419" spans="18:18" x14ac:dyDescent="0.25">
      <c r="R2419" s="2"/>
    </row>
    <row r="2420" spans="18:18" x14ac:dyDescent="0.25">
      <c r="R2420" s="2"/>
    </row>
    <row r="2421" spans="18:18" x14ac:dyDescent="0.25">
      <c r="R2421" s="2"/>
    </row>
    <row r="2422" spans="18:18" x14ac:dyDescent="0.25">
      <c r="R2422" s="2"/>
    </row>
    <row r="2423" spans="18:18" x14ac:dyDescent="0.25">
      <c r="R2423" s="2"/>
    </row>
    <row r="2424" spans="18:18" x14ac:dyDescent="0.25">
      <c r="R2424" s="2"/>
    </row>
    <row r="2425" spans="18:18" x14ac:dyDescent="0.25">
      <c r="R2425" s="2"/>
    </row>
    <row r="2426" spans="18:18" x14ac:dyDescent="0.25">
      <c r="R2426" s="2"/>
    </row>
    <row r="2427" spans="18:18" x14ac:dyDescent="0.25">
      <c r="R2427" s="2"/>
    </row>
    <row r="2428" spans="18:18" x14ac:dyDescent="0.25">
      <c r="R2428" s="2"/>
    </row>
    <row r="2429" spans="18:18" x14ac:dyDescent="0.25">
      <c r="R2429" s="2"/>
    </row>
    <row r="2430" spans="18:18" x14ac:dyDescent="0.25">
      <c r="R2430" s="2"/>
    </row>
    <row r="2431" spans="18:18" x14ac:dyDescent="0.25">
      <c r="R2431" s="2"/>
    </row>
    <row r="2432" spans="18:18" x14ac:dyDescent="0.25">
      <c r="R2432" s="2"/>
    </row>
    <row r="2433" spans="18:18" x14ac:dyDescent="0.25">
      <c r="R2433" s="2"/>
    </row>
    <row r="2434" spans="18:18" x14ac:dyDescent="0.25">
      <c r="R2434" s="2"/>
    </row>
    <row r="2435" spans="18:18" x14ac:dyDescent="0.25">
      <c r="R2435" s="2"/>
    </row>
    <row r="2436" spans="18:18" x14ac:dyDescent="0.25">
      <c r="R2436" s="2"/>
    </row>
    <row r="2437" spans="18:18" x14ac:dyDescent="0.25">
      <c r="R2437" s="2"/>
    </row>
    <row r="2438" spans="18:18" x14ac:dyDescent="0.25">
      <c r="R2438" s="2"/>
    </row>
    <row r="2439" spans="18:18" x14ac:dyDescent="0.25">
      <c r="R2439" s="2"/>
    </row>
    <row r="2440" spans="18:18" x14ac:dyDescent="0.25">
      <c r="R2440" s="2"/>
    </row>
    <row r="2441" spans="18:18" x14ac:dyDescent="0.25">
      <c r="R2441" s="2"/>
    </row>
    <row r="2442" spans="18:18" x14ac:dyDescent="0.25">
      <c r="R2442" s="2"/>
    </row>
    <row r="2443" spans="18:18" x14ac:dyDescent="0.25">
      <c r="R2443" s="2"/>
    </row>
    <row r="2444" spans="18:18" x14ac:dyDescent="0.25">
      <c r="R2444" s="2"/>
    </row>
    <row r="2445" spans="18:18" x14ac:dyDescent="0.25">
      <c r="R2445" s="2"/>
    </row>
    <row r="2446" spans="18:18" x14ac:dyDescent="0.25">
      <c r="R2446" s="2"/>
    </row>
    <row r="2447" spans="18:18" x14ac:dyDescent="0.25">
      <c r="R2447" s="2"/>
    </row>
    <row r="2448" spans="18:18" x14ac:dyDescent="0.25">
      <c r="R2448" s="2"/>
    </row>
    <row r="2449" spans="18:18" x14ac:dyDescent="0.25">
      <c r="R2449" s="2"/>
    </row>
    <row r="2450" spans="18:18" x14ac:dyDescent="0.25">
      <c r="R2450" s="2"/>
    </row>
    <row r="2451" spans="18:18" x14ac:dyDescent="0.25">
      <c r="R2451" s="2"/>
    </row>
    <row r="2452" spans="18:18" x14ac:dyDescent="0.25">
      <c r="R2452" s="2"/>
    </row>
    <row r="2453" spans="18:18" x14ac:dyDescent="0.25">
      <c r="R2453" s="2"/>
    </row>
    <row r="2454" spans="18:18" x14ac:dyDescent="0.25">
      <c r="R2454" s="2"/>
    </row>
    <row r="2455" spans="18:18" x14ac:dyDescent="0.25">
      <c r="R2455" s="2"/>
    </row>
    <row r="2456" spans="18:18" x14ac:dyDescent="0.25">
      <c r="R2456" s="2"/>
    </row>
    <row r="2457" spans="18:18" x14ac:dyDescent="0.25">
      <c r="R2457" s="2"/>
    </row>
    <row r="2458" spans="18:18" x14ac:dyDescent="0.25">
      <c r="R2458" s="2"/>
    </row>
    <row r="2459" spans="18:18" x14ac:dyDescent="0.25">
      <c r="R2459" s="2"/>
    </row>
    <row r="2460" spans="18:18" x14ac:dyDescent="0.25">
      <c r="R2460" s="2"/>
    </row>
    <row r="2461" spans="18:18" x14ac:dyDescent="0.25">
      <c r="R2461" s="2"/>
    </row>
    <row r="2462" spans="18:18" x14ac:dyDescent="0.25">
      <c r="R2462" s="2"/>
    </row>
    <row r="2463" spans="18:18" x14ac:dyDescent="0.25">
      <c r="R2463" s="2"/>
    </row>
    <row r="2464" spans="18:18" x14ac:dyDescent="0.25">
      <c r="R2464" s="2"/>
    </row>
    <row r="2465" spans="18:18" x14ac:dyDescent="0.25">
      <c r="R2465" s="2"/>
    </row>
    <row r="2466" spans="18:18" x14ac:dyDescent="0.25">
      <c r="R2466" s="2"/>
    </row>
    <row r="2467" spans="18:18" x14ac:dyDescent="0.25">
      <c r="R2467" s="2"/>
    </row>
    <row r="2468" spans="18:18" x14ac:dyDescent="0.25">
      <c r="R2468" s="2"/>
    </row>
    <row r="2469" spans="18:18" x14ac:dyDescent="0.25">
      <c r="R2469" s="2"/>
    </row>
    <row r="2470" spans="18:18" x14ac:dyDescent="0.25">
      <c r="R2470" s="2"/>
    </row>
    <row r="2471" spans="18:18" x14ac:dyDescent="0.25">
      <c r="R2471" s="2"/>
    </row>
    <row r="2472" spans="18:18" x14ac:dyDescent="0.25">
      <c r="R2472" s="2"/>
    </row>
    <row r="2473" spans="18:18" x14ac:dyDescent="0.25">
      <c r="R2473" s="2"/>
    </row>
    <row r="2474" spans="18:18" x14ac:dyDescent="0.25">
      <c r="R2474" s="2"/>
    </row>
    <row r="2475" spans="18:18" x14ac:dyDescent="0.25">
      <c r="R2475" s="2"/>
    </row>
    <row r="2476" spans="18:18" x14ac:dyDescent="0.25">
      <c r="R2476" s="2"/>
    </row>
    <row r="2477" spans="18:18" x14ac:dyDescent="0.25">
      <c r="R2477" s="2"/>
    </row>
    <row r="2478" spans="18:18" x14ac:dyDescent="0.25">
      <c r="R2478" s="2"/>
    </row>
    <row r="2479" spans="18:18" x14ac:dyDescent="0.25">
      <c r="R2479" s="2"/>
    </row>
    <row r="2480" spans="18:18" x14ac:dyDescent="0.25">
      <c r="R2480" s="2"/>
    </row>
    <row r="2481" spans="18:18" x14ac:dyDescent="0.25">
      <c r="R2481" s="2"/>
    </row>
    <row r="2482" spans="18:18" x14ac:dyDescent="0.25">
      <c r="R2482" s="2"/>
    </row>
    <row r="2483" spans="18:18" x14ac:dyDescent="0.25">
      <c r="R2483" s="2"/>
    </row>
    <row r="2484" spans="18:18" x14ac:dyDescent="0.25">
      <c r="R2484" s="2"/>
    </row>
    <row r="2485" spans="18:18" x14ac:dyDescent="0.25">
      <c r="R2485" s="2"/>
    </row>
    <row r="2486" spans="18:18" x14ac:dyDescent="0.25">
      <c r="R2486" s="2"/>
    </row>
    <row r="2487" spans="18:18" x14ac:dyDescent="0.25">
      <c r="R2487" s="2"/>
    </row>
    <row r="2488" spans="18:18" x14ac:dyDescent="0.25">
      <c r="R2488" s="2"/>
    </row>
    <row r="2489" spans="18:18" x14ac:dyDescent="0.25">
      <c r="R2489" s="2"/>
    </row>
    <row r="2490" spans="18:18" x14ac:dyDescent="0.25">
      <c r="R2490" s="2"/>
    </row>
    <row r="2491" spans="18:18" x14ac:dyDescent="0.25">
      <c r="R2491" s="2"/>
    </row>
    <row r="2492" spans="18:18" x14ac:dyDescent="0.25">
      <c r="R2492" s="2"/>
    </row>
    <row r="2493" spans="18:18" x14ac:dyDescent="0.25">
      <c r="R2493" s="2"/>
    </row>
    <row r="2494" spans="18:18" x14ac:dyDescent="0.25">
      <c r="R2494" s="2"/>
    </row>
    <row r="2495" spans="18:18" x14ac:dyDescent="0.25">
      <c r="R2495" s="2"/>
    </row>
    <row r="2496" spans="18:18" x14ac:dyDescent="0.25">
      <c r="R2496" s="2"/>
    </row>
    <row r="2497" spans="18:18" x14ac:dyDescent="0.25">
      <c r="R2497" s="2"/>
    </row>
    <row r="2498" spans="18:18" x14ac:dyDescent="0.25">
      <c r="R2498" s="2"/>
    </row>
    <row r="2499" spans="18:18" x14ac:dyDescent="0.25">
      <c r="R2499" s="2"/>
    </row>
    <row r="2500" spans="18:18" x14ac:dyDescent="0.25">
      <c r="R2500" s="2"/>
    </row>
    <row r="2501" spans="18:18" x14ac:dyDescent="0.25">
      <c r="R2501" s="2"/>
    </row>
    <row r="2502" spans="18:18" x14ac:dyDescent="0.25">
      <c r="R2502" s="2"/>
    </row>
    <row r="2503" spans="18:18" x14ac:dyDescent="0.25">
      <c r="R2503" s="2"/>
    </row>
    <row r="2504" spans="18:18" x14ac:dyDescent="0.25">
      <c r="R2504" s="2"/>
    </row>
    <row r="2505" spans="18:18" x14ac:dyDescent="0.25">
      <c r="R2505" s="2"/>
    </row>
    <row r="2506" spans="18:18" x14ac:dyDescent="0.25">
      <c r="R2506" s="2"/>
    </row>
    <row r="2507" spans="18:18" x14ac:dyDescent="0.25">
      <c r="R2507" s="2"/>
    </row>
    <row r="2508" spans="18:18" x14ac:dyDescent="0.25">
      <c r="R2508" s="2"/>
    </row>
    <row r="2509" spans="18:18" x14ac:dyDescent="0.25">
      <c r="R2509" s="2"/>
    </row>
    <row r="2510" spans="18:18" x14ac:dyDescent="0.25">
      <c r="R2510" s="2"/>
    </row>
    <row r="2511" spans="18:18" x14ac:dyDescent="0.25">
      <c r="R2511" s="2"/>
    </row>
    <row r="2512" spans="18:18" x14ac:dyDescent="0.25">
      <c r="R2512" s="2"/>
    </row>
    <row r="2513" spans="18:18" x14ac:dyDescent="0.25">
      <c r="R2513" s="2"/>
    </row>
    <row r="2514" spans="18:18" x14ac:dyDescent="0.25">
      <c r="R2514" s="2"/>
    </row>
    <row r="2515" spans="18:18" x14ac:dyDescent="0.25">
      <c r="R2515" s="2"/>
    </row>
    <row r="2516" spans="18:18" x14ac:dyDescent="0.25">
      <c r="R2516" s="2"/>
    </row>
    <row r="2517" spans="18:18" x14ac:dyDescent="0.25">
      <c r="R2517" s="2"/>
    </row>
    <row r="2518" spans="18:18" x14ac:dyDescent="0.25">
      <c r="R2518" s="2"/>
    </row>
    <row r="2519" spans="18:18" x14ac:dyDescent="0.25">
      <c r="R2519" s="2"/>
    </row>
    <row r="2520" spans="18:18" x14ac:dyDescent="0.25">
      <c r="R2520" s="2"/>
    </row>
    <row r="2521" spans="18:18" x14ac:dyDescent="0.25">
      <c r="R2521" s="2"/>
    </row>
    <row r="2522" spans="18:18" x14ac:dyDescent="0.25">
      <c r="R2522" s="2"/>
    </row>
    <row r="2523" spans="18:18" x14ac:dyDescent="0.25">
      <c r="R2523" s="2"/>
    </row>
    <row r="2524" spans="18:18" x14ac:dyDescent="0.25">
      <c r="R2524" s="2"/>
    </row>
    <row r="2525" spans="18:18" x14ac:dyDescent="0.25">
      <c r="R2525" s="2"/>
    </row>
    <row r="2526" spans="18:18" x14ac:dyDescent="0.25">
      <c r="R2526" s="2"/>
    </row>
    <row r="2527" spans="18:18" x14ac:dyDescent="0.25">
      <c r="R2527" s="2"/>
    </row>
    <row r="2528" spans="18:18" x14ac:dyDescent="0.25">
      <c r="R2528" s="2"/>
    </row>
    <row r="2529" spans="18:18" x14ac:dyDescent="0.25">
      <c r="R2529" s="2"/>
    </row>
    <row r="2530" spans="18:18" x14ac:dyDescent="0.25">
      <c r="R2530" s="2"/>
    </row>
    <row r="2531" spans="18:18" x14ac:dyDescent="0.25">
      <c r="R2531" s="2"/>
    </row>
    <row r="2532" spans="18:18" x14ac:dyDescent="0.25">
      <c r="R2532" s="2"/>
    </row>
    <row r="2533" spans="18:18" x14ac:dyDescent="0.25">
      <c r="R2533" s="2"/>
    </row>
    <row r="2534" spans="18:18" x14ac:dyDescent="0.25">
      <c r="R2534" s="2"/>
    </row>
    <row r="2535" spans="18:18" x14ac:dyDescent="0.25">
      <c r="R2535" s="2"/>
    </row>
    <row r="2536" spans="18:18" x14ac:dyDescent="0.25">
      <c r="R2536" s="2"/>
    </row>
    <row r="2537" spans="18:18" x14ac:dyDescent="0.25">
      <c r="R2537" s="2"/>
    </row>
    <row r="2538" spans="18:18" x14ac:dyDescent="0.25">
      <c r="R2538" s="2"/>
    </row>
    <row r="2539" spans="18:18" x14ac:dyDescent="0.25">
      <c r="R2539" s="2"/>
    </row>
    <row r="2540" spans="18:18" x14ac:dyDescent="0.25">
      <c r="R2540" s="2"/>
    </row>
    <row r="2541" spans="18:18" x14ac:dyDescent="0.25">
      <c r="R2541" s="2"/>
    </row>
    <row r="2542" spans="18:18" x14ac:dyDescent="0.25">
      <c r="R2542" s="2"/>
    </row>
    <row r="2543" spans="18:18" x14ac:dyDescent="0.25">
      <c r="R2543" s="2"/>
    </row>
    <row r="2544" spans="18:18" x14ac:dyDescent="0.25">
      <c r="R2544" s="2"/>
    </row>
    <row r="2545" spans="18:18" x14ac:dyDescent="0.25">
      <c r="R2545" s="2"/>
    </row>
    <row r="2546" spans="18:18" x14ac:dyDescent="0.25">
      <c r="R2546" s="2"/>
    </row>
    <row r="2547" spans="18:18" x14ac:dyDescent="0.25">
      <c r="R2547" s="2"/>
    </row>
    <row r="2548" spans="18:18" x14ac:dyDescent="0.25">
      <c r="R2548" s="2"/>
    </row>
    <row r="2549" spans="18:18" x14ac:dyDescent="0.25">
      <c r="R2549" s="2"/>
    </row>
    <row r="2550" spans="18:18" x14ac:dyDescent="0.25">
      <c r="R2550" s="2"/>
    </row>
    <row r="2551" spans="18:18" x14ac:dyDescent="0.25">
      <c r="R2551" s="2"/>
    </row>
    <row r="2552" spans="18:18" x14ac:dyDescent="0.25">
      <c r="R2552" s="2"/>
    </row>
    <row r="2553" spans="18:18" x14ac:dyDescent="0.25">
      <c r="R2553" s="2"/>
    </row>
    <row r="2554" spans="18:18" x14ac:dyDescent="0.25">
      <c r="R2554" s="2"/>
    </row>
    <row r="2555" spans="18:18" x14ac:dyDescent="0.25">
      <c r="R2555" s="2"/>
    </row>
    <row r="2556" spans="18:18" x14ac:dyDescent="0.25">
      <c r="R2556" s="2"/>
    </row>
    <row r="2557" spans="18:18" x14ac:dyDescent="0.25">
      <c r="R2557" s="2"/>
    </row>
    <row r="2558" spans="18:18" x14ac:dyDescent="0.25">
      <c r="R2558" s="2"/>
    </row>
    <row r="2559" spans="18:18" x14ac:dyDescent="0.25">
      <c r="R2559" s="2"/>
    </row>
    <row r="2560" spans="18:18" x14ac:dyDescent="0.25">
      <c r="R2560" s="2"/>
    </row>
    <row r="2561" spans="18:18" x14ac:dyDescent="0.25">
      <c r="R2561" s="2"/>
    </row>
    <row r="2562" spans="18:18" x14ac:dyDescent="0.25">
      <c r="R2562" s="2"/>
    </row>
    <row r="2563" spans="18:18" x14ac:dyDescent="0.25">
      <c r="R2563" s="2"/>
    </row>
    <row r="2564" spans="18:18" x14ac:dyDescent="0.25">
      <c r="R2564" s="2"/>
    </row>
    <row r="2565" spans="18:18" x14ac:dyDescent="0.25">
      <c r="R2565" s="2"/>
    </row>
    <row r="2566" spans="18:18" x14ac:dyDescent="0.25">
      <c r="R2566" s="2"/>
    </row>
    <row r="2567" spans="18:18" x14ac:dyDescent="0.25">
      <c r="R2567" s="2"/>
    </row>
    <row r="2568" spans="18:18" x14ac:dyDescent="0.25">
      <c r="R2568" s="2"/>
    </row>
    <row r="2569" spans="18:18" x14ac:dyDescent="0.25">
      <c r="R2569" s="2"/>
    </row>
    <row r="2570" spans="18:18" x14ac:dyDescent="0.25">
      <c r="R2570" s="2"/>
    </row>
    <row r="2571" spans="18:18" x14ac:dyDescent="0.25">
      <c r="R2571" s="2"/>
    </row>
    <row r="2572" spans="18:18" x14ac:dyDescent="0.25">
      <c r="R2572" s="2"/>
    </row>
    <row r="2573" spans="18:18" x14ac:dyDescent="0.25">
      <c r="R2573" s="2"/>
    </row>
    <row r="2574" spans="18:18" x14ac:dyDescent="0.25">
      <c r="R2574" s="2"/>
    </row>
    <row r="2575" spans="18:18" x14ac:dyDescent="0.25">
      <c r="R2575" s="2"/>
    </row>
    <row r="2576" spans="18:18" x14ac:dyDescent="0.25">
      <c r="R2576" s="2"/>
    </row>
    <row r="2577" spans="18:18" x14ac:dyDescent="0.25">
      <c r="R2577" s="2"/>
    </row>
    <row r="2578" spans="18:18" x14ac:dyDescent="0.25">
      <c r="R2578" s="2"/>
    </row>
    <row r="2579" spans="18:18" x14ac:dyDescent="0.25">
      <c r="R2579" s="2"/>
    </row>
    <row r="2580" spans="18:18" x14ac:dyDescent="0.25">
      <c r="R2580" s="2"/>
    </row>
    <row r="2581" spans="18:18" x14ac:dyDescent="0.25">
      <c r="R2581" s="2"/>
    </row>
    <row r="2582" spans="18:18" x14ac:dyDescent="0.25">
      <c r="R2582" s="2"/>
    </row>
    <row r="2583" spans="18:18" x14ac:dyDescent="0.25">
      <c r="R2583" s="2"/>
    </row>
    <row r="2584" spans="18:18" x14ac:dyDescent="0.25">
      <c r="R2584" s="2"/>
    </row>
    <row r="2585" spans="18:18" x14ac:dyDescent="0.25">
      <c r="R2585" s="2"/>
    </row>
    <row r="2586" spans="18:18" x14ac:dyDescent="0.25">
      <c r="R2586" s="2"/>
    </row>
    <row r="2587" spans="18:18" x14ac:dyDescent="0.25">
      <c r="R2587" s="2"/>
    </row>
    <row r="2588" spans="18:18" x14ac:dyDescent="0.25">
      <c r="R2588" s="2"/>
    </row>
    <row r="2589" spans="18:18" x14ac:dyDescent="0.25">
      <c r="R2589" s="2"/>
    </row>
    <row r="2590" spans="18:18" x14ac:dyDescent="0.25">
      <c r="R2590" s="2"/>
    </row>
    <row r="2591" spans="18:18" x14ac:dyDescent="0.25">
      <c r="R2591" s="2"/>
    </row>
    <row r="2592" spans="18:18" x14ac:dyDescent="0.25">
      <c r="R2592" s="2"/>
    </row>
    <row r="2593" spans="18:18" x14ac:dyDescent="0.25">
      <c r="R2593" s="2"/>
    </row>
    <row r="2594" spans="18:18" x14ac:dyDescent="0.25">
      <c r="R2594" s="2"/>
    </row>
    <row r="2595" spans="18:18" x14ac:dyDescent="0.25">
      <c r="R2595" s="2"/>
    </row>
    <row r="2596" spans="18:18" x14ac:dyDescent="0.25">
      <c r="R2596" s="2"/>
    </row>
    <row r="2597" spans="18:18" x14ac:dyDescent="0.25">
      <c r="R2597" s="2"/>
    </row>
    <row r="2598" spans="18:18" x14ac:dyDescent="0.25">
      <c r="R2598" s="2"/>
    </row>
    <row r="2599" spans="18:18" x14ac:dyDescent="0.25">
      <c r="R2599" s="2"/>
    </row>
    <row r="2600" spans="18:18" x14ac:dyDescent="0.25">
      <c r="R2600" s="2"/>
    </row>
    <row r="2601" spans="18:18" x14ac:dyDescent="0.25">
      <c r="R2601" s="2"/>
    </row>
    <row r="2602" spans="18:18" x14ac:dyDescent="0.25">
      <c r="R2602" s="2"/>
    </row>
    <row r="2603" spans="18:18" x14ac:dyDescent="0.25">
      <c r="R2603" s="2"/>
    </row>
    <row r="2604" spans="18:18" x14ac:dyDescent="0.25">
      <c r="R2604" s="2"/>
    </row>
    <row r="2605" spans="18:18" x14ac:dyDescent="0.25">
      <c r="R2605" s="2"/>
    </row>
    <row r="2606" spans="18:18" x14ac:dyDescent="0.25">
      <c r="R2606" s="2"/>
    </row>
    <row r="2607" spans="18:18" x14ac:dyDescent="0.25">
      <c r="R2607" s="2"/>
    </row>
    <row r="2608" spans="18:18" x14ac:dyDescent="0.25">
      <c r="R2608" s="2"/>
    </row>
    <row r="2609" spans="18:18" x14ac:dyDescent="0.25">
      <c r="R2609" s="2"/>
    </row>
    <row r="2610" spans="18:18" x14ac:dyDescent="0.25">
      <c r="R2610" s="2"/>
    </row>
    <row r="2611" spans="18:18" x14ac:dyDescent="0.25">
      <c r="R2611" s="2"/>
    </row>
    <row r="2612" spans="18:18" x14ac:dyDescent="0.25">
      <c r="R2612" s="2"/>
    </row>
    <row r="2613" spans="18:18" x14ac:dyDescent="0.25">
      <c r="R2613" s="2"/>
    </row>
    <row r="2614" spans="18:18" x14ac:dyDescent="0.25">
      <c r="R2614" s="2"/>
    </row>
    <row r="2615" spans="18:18" x14ac:dyDescent="0.25">
      <c r="R2615" s="2"/>
    </row>
    <row r="2616" spans="18:18" x14ac:dyDescent="0.25">
      <c r="R2616" s="2"/>
    </row>
    <row r="2617" spans="18:18" x14ac:dyDescent="0.25">
      <c r="R2617" s="2"/>
    </row>
    <row r="2618" spans="18:18" x14ac:dyDescent="0.25">
      <c r="R2618" s="2"/>
    </row>
    <row r="2619" spans="18:18" x14ac:dyDescent="0.25">
      <c r="R2619" s="2"/>
    </row>
    <row r="2620" spans="18:18" x14ac:dyDescent="0.25">
      <c r="R2620" s="2"/>
    </row>
    <row r="2621" spans="18:18" x14ac:dyDescent="0.25">
      <c r="R2621" s="2"/>
    </row>
    <row r="2622" spans="18:18" x14ac:dyDescent="0.25">
      <c r="R2622" s="2"/>
    </row>
    <row r="2623" spans="18:18" x14ac:dyDescent="0.25">
      <c r="R2623" s="2"/>
    </row>
    <row r="2624" spans="18:18" x14ac:dyDescent="0.25">
      <c r="R2624" s="2"/>
    </row>
    <row r="2625" spans="18:18" x14ac:dyDescent="0.25">
      <c r="R2625" s="2"/>
    </row>
    <row r="2626" spans="18:18" x14ac:dyDescent="0.25">
      <c r="R2626" s="2"/>
    </row>
    <row r="2627" spans="18:18" x14ac:dyDescent="0.25">
      <c r="R2627" s="2"/>
    </row>
    <row r="2628" spans="18:18" x14ac:dyDescent="0.25">
      <c r="R2628" s="2"/>
    </row>
    <row r="2629" spans="18:18" x14ac:dyDescent="0.25">
      <c r="R2629" s="2"/>
    </row>
    <row r="2630" spans="18:18" x14ac:dyDescent="0.25">
      <c r="R2630" s="2"/>
    </row>
    <row r="2631" spans="18:18" x14ac:dyDescent="0.25">
      <c r="R2631" s="2"/>
    </row>
    <row r="2632" spans="18:18" x14ac:dyDescent="0.25">
      <c r="R2632" s="2"/>
    </row>
    <row r="2633" spans="18:18" x14ac:dyDescent="0.25">
      <c r="R2633" s="2"/>
    </row>
    <row r="2634" spans="18:18" x14ac:dyDescent="0.25">
      <c r="R2634" s="2"/>
    </row>
    <row r="2635" spans="18:18" x14ac:dyDescent="0.25">
      <c r="R2635" s="2"/>
    </row>
    <row r="2636" spans="18:18" x14ac:dyDescent="0.25">
      <c r="R2636" s="2"/>
    </row>
    <row r="2637" spans="18:18" x14ac:dyDescent="0.25">
      <c r="R2637" s="2"/>
    </row>
    <row r="2638" spans="18:18" x14ac:dyDescent="0.25">
      <c r="R2638" s="2"/>
    </row>
    <row r="2639" spans="18:18" x14ac:dyDescent="0.25">
      <c r="R2639" s="2"/>
    </row>
    <row r="2640" spans="18:18" x14ac:dyDescent="0.25">
      <c r="R2640" s="2"/>
    </row>
    <row r="2641" spans="18:18" x14ac:dyDescent="0.25">
      <c r="R2641" s="2"/>
    </row>
    <row r="2642" spans="18:18" x14ac:dyDescent="0.25">
      <c r="R2642" s="2"/>
    </row>
    <row r="2643" spans="18:18" x14ac:dyDescent="0.25">
      <c r="R2643" s="2"/>
    </row>
    <row r="2644" spans="18:18" x14ac:dyDescent="0.25">
      <c r="R2644" s="2"/>
    </row>
    <row r="2645" spans="18:18" x14ac:dyDescent="0.25">
      <c r="R2645" s="2"/>
    </row>
    <row r="2646" spans="18:18" x14ac:dyDescent="0.25">
      <c r="R2646" s="2"/>
    </row>
    <row r="2647" spans="18:18" x14ac:dyDescent="0.25">
      <c r="R2647" s="2"/>
    </row>
    <row r="2648" spans="18:18" x14ac:dyDescent="0.25">
      <c r="R2648" s="2"/>
    </row>
    <row r="2649" spans="18:18" x14ac:dyDescent="0.25">
      <c r="R2649" s="2"/>
    </row>
    <row r="2650" spans="18:18" x14ac:dyDescent="0.25">
      <c r="R2650" s="2"/>
    </row>
    <row r="2651" spans="18:18" x14ac:dyDescent="0.25">
      <c r="R2651" s="2"/>
    </row>
    <row r="2652" spans="18:18" x14ac:dyDescent="0.25">
      <c r="R2652" s="2"/>
    </row>
    <row r="2653" spans="18:18" x14ac:dyDescent="0.25">
      <c r="R2653" s="2"/>
    </row>
    <row r="2654" spans="18:18" x14ac:dyDescent="0.25">
      <c r="R2654" s="2"/>
    </row>
    <row r="2655" spans="18:18" x14ac:dyDescent="0.25">
      <c r="R2655" s="2"/>
    </row>
    <row r="2656" spans="18:18" x14ac:dyDescent="0.25">
      <c r="R2656" s="2"/>
    </row>
    <row r="2657" spans="18:18" x14ac:dyDescent="0.25">
      <c r="R2657" s="2"/>
    </row>
    <row r="2658" spans="18:18" x14ac:dyDescent="0.25">
      <c r="R2658" s="2"/>
    </row>
    <row r="2659" spans="18:18" x14ac:dyDescent="0.25">
      <c r="R2659" s="2"/>
    </row>
    <row r="2660" spans="18:18" x14ac:dyDescent="0.25">
      <c r="R2660" s="2"/>
    </row>
    <row r="2661" spans="18:18" x14ac:dyDescent="0.25">
      <c r="R2661" s="2"/>
    </row>
    <row r="2662" spans="18:18" x14ac:dyDescent="0.25">
      <c r="R2662" s="2"/>
    </row>
    <row r="2663" spans="18:18" x14ac:dyDescent="0.25">
      <c r="R2663" s="2"/>
    </row>
    <row r="2664" spans="18:18" x14ac:dyDescent="0.25">
      <c r="R2664" s="2"/>
    </row>
    <row r="2665" spans="18:18" x14ac:dyDescent="0.25">
      <c r="R2665" s="2"/>
    </row>
    <row r="2666" spans="18:18" x14ac:dyDescent="0.25">
      <c r="R2666" s="2"/>
    </row>
    <row r="2667" spans="18:18" x14ac:dyDescent="0.25">
      <c r="R2667" s="2"/>
    </row>
    <row r="2668" spans="18:18" x14ac:dyDescent="0.25">
      <c r="R2668" s="2"/>
    </row>
    <row r="2669" spans="18:18" x14ac:dyDescent="0.25">
      <c r="R2669" s="2"/>
    </row>
    <row r="2670" spans="18:18" x14ac:dyDescent="0.25">
      <c r="R2670" s="2"/>
    </row>
    <row r="2671" spans="18:18" x14ac:dyDescent="0.25">
      <c r="R2671" s="2"/>
    </row>
    <row r="2672" spans="18:18" x14ac:dyDescent="0.25">
      <c r="R2672" s="2"/>
    </row>
    <row r="2673" spans="18:18" x14ac:dyDescent="0.25">
      <c r="R2673" s="2"/>
    </row>
    <row r="2674" spans="18:18" x14ac:dyDescent="0.25">
      <c r="R2674" s="2"/>
    </row>
    <row r="2675" spans="18:18" x14ac:dyDescent="0.25">
      <c r="R2675" s="2"/>
    </row>
    <row r="2676" spans="18:18" x14ac:dyDescent="0.25">
      <c r="R2676" s="2"/>
    </row>
    <row r="2677" spans="18:18" x14ac:dyDescent="0.25">
      <c r="R2677" s="2"/>
    </row>
    <row r="2678" spans="18:18" x14ac:dyDescent="0.25">
      <c r="R2678" s="2"/>
    </row>
    <row r="2679" spans="18:18" x14ac:dyDescent="0.25">
      <c r="R2679" s="2"/>
    </row>
    <row r="2680" spans="18:18" x14ac:dyDescent="0.25">
      <c r="R2680" s="2"/>
    </row>
    <row r="2681" spans="18:18" x14ac:dyDescent="0.25">
      <c r="R2681" s="2"/>
    </row>
    <row r="2682" spans="18:18" x14ac:dyDescent="0.25">
      <c r="R2682" s="2"/>
    </row>
    <row r="2683" spans="18:18" x14ac:dyDescent="0.25">
      <c r="R2683" s="2"/>
    </row>
    <row r="2684" spans="18:18" x14ac:dyDescent="0.25">
      <c r="R2684" s="2"/>
    </row>
    <row r="2685" spans="18:18" x14ac:dyDescent="0.25">
      <c r="R2685" s="2"/>
    </row>
    <row r="2686" spans="18:18" x14ac:dyDescent="0.25">
      <c r="R2686" s="2"/>
    </row>
    <row r="2687" spans="18:18" x14ac:dyDescent="0.25">
      <c r="R2687" s="2"/>
    </row>
    <row r="2688" spans="18:18" x14ac:dyDescent="0.25">
      <c r="R2688" s="2"/>
    </row>
    <row r="2689" spans="18:18" x14ac:dyDescent="0.25">
      <c r="R2689" s="2"/>
    </row>
    <row r="2690" spans="18:18" x14ac:dyDescent="0.25">
      <c r="R2690" s="2"/>
    </row>
    <row r="2691" spans="18:18" x14ac:dyDescent="0.25">
      <c r="R2691" s="2"/>
    </row>
    <row r="2692" spans="18:18" x14ac:dyDescent="0.25">
      <c r="R2692" s="2"/>
    </row>
    <row r="2693" spans="18:18" x14ac:dyDescent="0.25">
      <c r="R2693" s="2"/>
    </row>
    <row r="2694" spans="18:18" x14ac:dyDescent="0.25">
      <c r="R2694" s="2"/>
    </row>
    <row r="2695" spans="18:18" x14ac:dyDescent="0.25">
      <c r="R2695" s="2"/>
    </row>
    <row r="2696" spans="18:18" x14ac:dyDescent="0.25">
      <c r="R2696" s="2"/>
    </row>
    <row r="2697" spans="18:18" x14ac:dyDescent="0.25">
      <c r="R2697" s="2"/>
    </row>
    <row r="2698" spans="18:18" x14ac:dyDescent="0.25">
      <c r="R2698" s="2"/>
    </row>
    <row r="2699" spans="18:18" x14ac:dyDescent="0.25">
      <c r="R2699" s="2"/>
    </row>
    <row r="2700" spans="18:18" x14ac:dyDescent="0.25">
      <c r="R2700" s="2"/>
    </row>
    <row r="2701" spans="18:18" x14ac:dyDescent="0.25">
      <c r="R2701" s="2"/>
    </row>
    <row r="2702" spans="18:18" x14ac:dyDescent="0.25">
      <c r="R2702" s="2"/>
    </row>
    <row r="2703" spans="18:18" x14ac:dyDescent="0.25">
      <c r="R2703" s="2"/>
    </row>
    <row r="2704" spans="18:18" x14ac:dyDescent="0.25">
      <c r="R2704" s="2"/>
    </row>
    <row r="2705" spans="18:18" x14ac:dyDescent="0.25">
      <c r="R2705" s="2"/>
    </row>
    <row r="2706" spans="18:18" x14ac:dyDescent="0.25">
      <c r="R2706" s="2"/>
    </row>
    <row r="2707" spans="18:18" x14ac:dyDescent="0.25">
      <c r="R2707" s="2"/>
    </row>
    <row r="2708" spans="18:18" x14ac:dyDescent="0.25">
      <c r="R2708" s="2"/>
    </row>
    <row r="2709" spans="18:18" x14ac:dyDescent="0.25">
      <c r="R2709" s="2"/>
    </row>
    <row r="2710" spans="18:18" x14ac:dyDescent="0.25">
      <c r="R2710" s="2"/>
    </row>
    <row r="2711" spans="18:18" x14ac:dyDescent="0.25">
      <c r="R2711" s="2"/>
    </row>
    <row r="2712" spans="18:18" x14ac:dyDescent="0.25">
      <c r="R2712" s="2"/>
    </row>
    <row r="2713" spans="18:18" x14ac:dyDescent="0.25">
      <c r="R2713" s="2"/>
    </row>
    <row r="2714" spans="18:18" x14ac:dyDescent="0.25">
      <c r="R2714" s="2"/>
    </row>
    <row r="2715" spans="18:18" x14ac:dyDescent="0.25">
      <c r="R2715" s="2"/>
    </row>
    <row r="2716" spans="18:18" x14ac:dyDescent="0.25">
      <c r="R2716" s="2"/>
    </row>
    <row r="2717" spans="18:18" x14ac:dyDescent="0.25">
      <c r="R2717" s="2"/>
    </row>
    <row r="2718" spans="18:18" x14ac:dyDescent="0.25">
      <c r="R2718" s="2"/>
    </row>
    <row r="2719" spans="18:18" x14ac:dyDescent="0.25">
      <c r="R2719" s="2"/>
    </row>
    <row r="2720" spans="18:18" x14ac:dyDescent="0.25">
      <c r="R2720" s="2"/>
    </row>
    <row r="2721" spans="18:18" x14ac:dyDescent="0.25">
      <c r="R2721" s="2"/>
    </row>
    <row r="2722" spans="18:18" x14ac:dyDescent="0.25">
      <c r="R2722" s="2"/>
    </row>
    <row r="2723" spans="18:18" x14ac:dyDescent="0.25">
      <c r="R2723" s="2"/>
    </row>
    <row r="2724" spans="18:18" x14ac:dyDescent="0.25">
      <c r="R2724" s="2"/>
    </row>
    <row r="2725" spans="18:18" x14ac:dyDescent="0.25">
      <c r="R2725" s="2"/>
    </row>
    <row r="2726" spans="18:18" x14ac:dyDescent="0.25">
      <c r="R2726" s="2"/>
    </row>
    <row r="2727" spans="18:18" x14ac:dyDescent="0.25">
      <c r="R2727" s="2"/>
    </row>
    <row r="2728" spans="18:18" x14ac:dyDescent="0.25">
      <c r="R2728" s="2"/>
    </row>
    <row r="2729" spans="18:18" x14ac:dyDescent="0.25">
      <c r="R2729" s="2"/>
    </row>
    <row r="2730" spans="18:18" x14ac:dyDescent="0.25">
      <c r="R2730" s="2"/>
    </row>
    <row r="2731" spans="18:18" x14ac:dyDescent="0.25">
      <c r="R2731" s="2"/>
    </row>
    <row r="2732" spans="18:18" x14ac:dyDescent="0.25">
      <c r="R2732" s="2"/>
    </row>
    <row r="2733" spans="18:18" x14ac:dyDescent="0.25">
      <c r="R2733" s="2"/>
    </row>
    <row r="2734" spans="18:18" x14ac:dyDescent="0.25">
      <c r="R2734" s="2"/>
    </row>
    <row r="2735" spans="18:18" x14ac:dyDescent="0.25">
      <c r="R2735" s="2"/>
    </row>
    <row r="2736" spans="18:18" x14ac:dyDescent="0.25">
      <c r="R2736" s="2"/>
    </row>
    <row r="2737" spans="18:18" x14ac:dyDescent="0.25">
      <c r="R2737" s="2"/>
    </row>
    <row r="2738" spans="18:18" x14ac:dyDescent="0.25">
      <c r="R2738" s="2"/>
    </row>
    <row r="2739" spans="18:18" x14ac:dyDescent="0.25">
      <c r="R2739" s="2"/>
    </row>
    <row r="2740" spans="18:18" x14ac:dyDescent="0.25">
      <c r="R2740" s="2"/>
    </row>
    <row r="2741" spans="18:18" x14ac:dyDescent="0.25">
      <c r="R2741" s="2"/>
    </row>
    <row r="2742" spans="18:18" x14ac:dyDescent="0.25">
      <c r="R2742" s="2"/>
    </row>
    <row r="2743" spans="18:18" x14ac:dyDescent="0.25">
      <c r="R2743" s="2"/>
    </row>
    <row r="2744" spans="18:18" x14ac:dyDescent="0.25">
      <c r="R2744" s="2"/>
    </row>
    <row r="2745" spans="18:18" x14ac:dyDescent="0.25">
      <c r="R2745" s="2"/>
    </row>
    <row r="2746" spans="18:18" x14ac:dyDescent="0.25">
      <c r="R2746" s="2"/>
    </row>
    <row r="2747" spans="18:18" x14ac:dyDescent="0.25">
      <c r="R2747" s="2"/>
    </row>
    <row r="2748" spans="18:18" x14ac:dyDescent="0.25">
      <c r="R2748" s="2"/>
    </row>
    <row r="2749" spans="18:18" x14ac:dyDescent="0.25">
      <c r="R2749" s="2"/>
    </row>
    <row r="2750" spans="18:18" x14ac:dyDescent="0.25">
      <c r="R2750" s="2"/>
    </row>
    <row r="2751" spans="18:18" x14ac:dyDescent="0.25">
      <c r="R2751" s="2"/>
    </row>
    <row r="2752" spans="18:18" x14ac:dyDescent="0.25">
      <c r="R2752" s="2"/>
    </row>
    <row r="2753" spans="18:18" x14ac:dyDescent="0.25">
      <c r="R2753" s="2"/>
    </row>
    <row r="2754" spans="18:18" x14ac:dyDescent="0.25">
      <c r="R2754" s="2"/>
    </row>
    <row r="2755" spans="18:18" x14ac:dyDescent="0.25">
      <c r="R2755" s="2"/>
    </row>
    <row r="2756" spans="18:18" x14ac:dyDescent="0.25">
      <c r="R2756" s="2"/>
    </row>
    <row r="2757" spans="18:18" x14ac:dyDescent="0.25">
      <c r="R2757" s="2"/>
    </row>
    <row r="2758" spans="18:18" x14ac:dyDescent="0.25">
      <c r="R2758" s="2"/>
    </row>
    <row r="2759" spans="18:18" x14ac:dyDescent="0.25">
      <c r="R2759" s="2"/>
    </row>
    <row r="2760" spans="18:18" x14ac:dyDescent="0.25">
      <c r="R2760" s="2"/>
    </row>
    <row r="2761" spans="18:18" x14ac:dyDescent="0.25">
      <c r="R2761" s="2"/>
    </row>
    <row r="2762" spans="18:18" x14ac:dyDescent="0.25">
      <c r="R2762" s="2"/>
    </row>
    <row r="2763" spans="18:18" x14ac:dyDescent="0.25">
      <c r="R2763" s="2"/>
    </row>
    <row r="2764" spans="18:18" x14ac:dyDescent="0.25">
      <c r="R2764" s="2"/>
    </row>
    <row r="2765" spans="18:18" x14ac:dyDescent="0.25">
      <c r="R2765" s="2"/>
    </row>
    <row r="2766" spans="18:18" x14ac:dyDescent="0.25">
      <c r="R2766" s="2"/>
    </row>
    <row r="2767" spans="18:18" x14ac:dyDescent="0.25">
      <c r="R2767" s="2"/>
    </row>
    <row r="2768" spans="18:18" x14ac:dyDescent="0.25">
      <c r="R2768" s="2"/>
    </row>
    <row r="2769" spans="18:18" x14ac:dyDescent="0.25">
      <c r="R2769" s="2"/>
    </row>
    <row r="2770" spans="18:18" x14ac:dyDescent="0.25">
      <c r="R2770" s="2"/>
    </row>
    <row r="2771" spans="18:18" x14ac:dyDescent="0.25">
      <c r="R2771" s="2"/>
    </row>
    <row r="2772" spans="18:18" x14ac:dyDescent="0.25">
      <c r="R2772" s="2"/>
    </row>
    <row r="2773" spans="18:18" x14ac:dyDescent="0.25">
      <c r="R2773" s="2"/>
    </row>
    <row r="2774" spans="18:18" x14ac:dyDescent="0.25">
      <c r="R2774" s="2"/>
    </row>
    <row r="2775" spans="18:18" x14ac:dyDescent="0.25">
      <c r="R2775" s="2"/>
    </row>
    <row r="2776" spans="18:18" x14ac:dyDescent="0.25">
      <c r="R2776" s="2"/>
    </row>
    <row r="2777" spans="18:18" x14ac:dyDescent="0.25">
      <c r="R2777" s="2"/>
    </row>
    <row r="2778" spans="18:18" x14ac:dyDescent="0.25">
      <c r="R2778" s="2"/>
    </row>
    <row r="2779" spans="18:18" x14ac:dyDescent="0.25">
      <c r="R2779" s="2"/>
    </row>
    <row r="2780" spans="18:18" x14ac:dyDescent="0.25">
      <c r="R2780" s="2"/>
    </row>
    <row r="2781" spans="18:18" x14ac:dyDescent="0.25">
      <c r="R2781" s="2"/>
    </row>
    <row r="2782" spans="18:18" x14ac:dyDescent="0.25">
      <c r="R2782" s="2"/>
    </row>
    <row r="2783" spans="18:18" x14ac:dyDescent="0.25">
      <c r="R2783" s="2"/>
    </row>
    <row r="2784" spans="18:18" x14ac:dyDescent="0.25">
      <c r="R2784" s="2"/>
    </row>
    <row r="2785" spans="18:18" x14ac:dyDescent="0.25">
      <c r="R2785" s="2"/>
    </row>
    <row r="2786" spans="18:18" x14ac:dyDescent="0.25">
      <c r="R2786" s="2"/>
    </row>
    <row r="2787" spans="18:18" x14ac:dyDescent="0.25">
      <c r="R2787" s="2"/>
    </row>
    <row r="2788" spans="18:18" x14ac:dyDescent="0.25">
      <c r="R2788" s="2"/>
    </row>
    <row r="2789" spans="18:18" x14ac:dyDescent="0.25">
      <c r="R2789" s="2"/>
    </row>
    <row r="2790" spans="18:18" x14ac:dyDescent="0.25">
      <c r="R2790" s="2"/>
    </row>
    <row r="2791" spans="18:18" x14ac:dyDescent="0.25">
      <c r="R2791" s="2"/>
    </row>
    <row r="2792" spans="18:18" x14ac:dyDescent="0.25">
      <c r="R2792" s="2"/>
    </row>
    <row r="2793" spans="18:18" x14ac:dyDescent="0.25">
      <c r="R2793" s="2"/>
    </row>
    <row r="2794" spans="18:18" x14ac:dyDescent="0.25">
      <c r="R2794" s="2"/>
    </row>
    <row r="2795" spans="18:18" x14ac:dyDescent="0.25">
      <c r="R2795" s="2"/>
    </row>
    <row r="2796" spans="18:18" x14ac:dyDescent="0.25">
      <c r="R2796" s="2"/>
    </row>
    <row r="2797" spans="18:18" x14ac:dyDescent="0.25">
      <c r="R2797" s="2"/>
    </row>
    <row r="2798" spans="18:18" x14ac:dyDescent="0.25">
      <c r="R2798" s="2"/>
    </row>
    <row r="2799" spans="18:18" x14ac:dyDescent="0.25">
      <c r="R2799" s="2"/>
    </row>
    <row r="2800" spans="18:18" x14ac:dyDescent="0.25">
      <c r="R2800" s="2"/>
    </row>
    <row r="2801" spans="18:18" x14ac:dyDescent="0.25">
      <c r="R2801" s="2"/>
    </row>
    <row r="2802" spans="18:18" x14ac:dyDescent="0.25">
      <c r="R2802" s="2"/>
    </row>
    <row r="2803" spans="18:18" x14ac:dyDescent="0.25">
      <c r="R2803" s="2"/>
    </row>
    <row r="2804" spans="18:18" x14ac:dyDescent="0.25">
      <c r="R2804" s="2"/>
    </row>
    <row r="2805" spans="18:18" x14ac:dyDescent="0.25">
      <c r="R2805" s="2"/>
    </row>
    <row r="2806" spans="18:18" x14ac:dyDescent="0.25">
      <c r="R2806" s="2"/>
    </row>
    <row r="2807" spans="18:18" x14ac:dyDescent="0.25">
      <c r="R2807" s="2"/>
    </row>
    <row r="2808" spans="18:18" x14ac:dyDescent="0.25">
      <c r="R2808" s="2"/>
    </row>
    <row r="2809" spans="18:18" x14ac:dyDescent="0.25">
      <c r="R2809" s="2"/>
    </row>
    <row r="2810" spans="18:18" x14ac:dyDescent="0.25">
      <c r="R2810" s="2"/>
    </row>
    <row r="2811" spans="18:18" x14ac:dyDescent="0.25">
      <c r="R2811" s="2"/>
    </row>
    <row r="2812" spans="18:18" x14ac:dyDescent="0.25">
      <c r="R2812" s="2"/>
    </row>
    <row r="2813" spans="18:18" x14ac:dyDescent="0.25">
      <c r="R2813" s="2"/>
    </row>
    <row r="2814" spans="18:18" x14ac:dyDescent="0.25">
      <c r="R2814" s="2"/>
    </row>
    <row r="2815" spans="18:18" x14ac:dyDescent="0.25">
      <c r="R2815" s="2"/>
    </row>
    <row r="2816" spans="18:18" x14ac:dyDescent="0.25">
      <c r="R2816" s="2"/>
    </row>
    <row r="2817" spans="18:18" x14ac:dyDescent="0.25">
      <c r="R2817" s="2"/>
    </row>
    <row r="2818" spans="18:18" x14ac:dyDescent="0.25">
      <c r="R2818" s="2"/>
    </row>
    <row r="2819" spans="18:18" x14ac:dyDescent="0.25">
      <c r="R2819" s="2"/>
    </row>
    <row r="2820" spans="18:18" x14ac:dyDescent="0.25">
      <c r="R2820" s="2"/>
    </row>
    <row r="2821" spans="18:18" x14ac:dyDescent="0.25">
      <c r="R2821" s="2"/>
    </row>
    <row r="2822" spans="18:18" x14ac:dyDescent="0.25">
      <c r="R2822" s="2"/>
    </row>
    <row r="2823" spans="18:18" x14ac:dyDescent="0.25">
      <c r="R2823" s="2"/>
    </row>
    <row r="2824" spans="18:18" x14ac:dyDescent="0.25">
      <c r="R2824" s="2"/>
    </row>
    <row r="2825" spans="18:18" x14ac:dyDescent="0.25">
      <c r="R2825" s="2"/>
    </row>
    <row r="2826" spans="18:18" x14ac:dyDescent="0.25">
      <c r="R2826" s="2"/>
    </row>
    <row r="2827" spans="18:18" x14ac:dyDescent="0.25">
      <c r="R2827" s="2"/>
    </row>
    <row r="2828" spans="18:18" x14ac:dyDescent="0.25">
      <c r="R2828" s="2"/>
    </row>
    <row r="2829" spans="18:18" x14ac:dyDescent="0.25">
      <c r="R2829" s="2"/>
    </row>
    <row r="2830" spans="18:18" x14ac:dyDescent="0.25">
      <c r="R2830" s="2"/>
    </row>
    <row r="2831" spans="18:18" x14ac:dyDescent="0.25">
      <c r="R2831" s="2"/>
    </row>
    <row r="2832" spans="18:18" x14ac:dyDescent="0.25">
      <c r="R2832" s="2"/>
    </row>
    <row r="2833" spans="18:18" x14ac:dyDescent="0.25">
      <c r="R2833" s="2"/>
    </row>
    <row r="2834" spans="18:18" x14ac:dyDescent="0.25">
      <c r="R2834" s="2"/>
    </row>
    <row r="2835" spans="18:18" x14ac:dyDescent="0.25">
      <c r="R2835" s="2"/>
    </row>
    <row r="2836" spans="18:18" x14ac:dyDescent="0.25">
      <c r="R2836" s="2"/>
    </row>
    <row r="2837" spans="18:18" x14ac:dyDescent="0.25">
      <c r="R2837" s="2"/>
    </row>
    <row r="2838" spans="18:18" x14ac:dyDescent="0.25">
      <c r="R2838" s="2"/>
    </row>
    <row r="2839" spans="18:18" x14ac:dyDescent="0.25">
      <c r="R2839" s="2"/>
    </row>
    <row r="2840" spans="18:18" x14ac:dyDescent="0.25">
      <c r="R2840" s="2"/>
    </row>
    <row r="2841" spans="18:18" x14ac:dyDescent="0.25">
      <c r="R2841" s="2"/>
    </row>
    <row r="2842" spans="18:18" x14ac:dyDescent="0.25">
      <c r="R2842" s="2"/>
    </row>
    <row r="2843" spans="18:18" x14ac:dyDescent="0.25">
      <c r="R2843" s="2"/>
    </row>
    <row r="2844" spans="18:18" x14ac:dyDescent="0.25">
      <c r="R2844" s="2"/>
    </row>
    <row r="2845" spans="18:18" x14ac:dyDescent="0.25">
      <c r="R2845" s="2"/>
    </row>
    <row r="2846" spans="18:18" x14ac:dyDescent="0.25">
      <c r="R2846" s="2"/>
    </row>
    <row r="2847" spans="18:18" x14ac:dyDescent="0.25">
      <c r="R2847" s="2"/>
    </row>
    <row r="2848" spans="18:18" x14ac:dyDescent="0.25">
      <c r="R2848" s="2"/>
    </row>
    <row r="2849" spans="18:18" x14ac:dyDescent="0.25">
      <c r="R2849" s="2"/>
    </row>
    <row r="2850" spans="18:18" x14ac:dyDescent="0.25">
      <c r="R2850" s="2"/>
    </row>
    <row r="2851" spans="18:18" x14ac:dyDescent="0.25">
      <c r="R2851" s="2"/>
    </row>
    <row r="2852" spans="18:18" x14ac:dyDescent="0.25">
      <c r="R2852" s="2"/>
    </row>
    <row r="2853" spans="18:18" x14ac:dyDescent="0.25">
      <c r="R2853" s="2"/>
    </row>
    <row r="2854" spans="18:18" x14ac:dyDescent="0.25">
      <c r="R2854" s="2"/>
    </row>
    <row r="2855" spans="18:18" x14ac:dyDescent="0.25">
      <c r="R2855" s="2"/>
    </row>
    <row r="2856" spans="18:18" x14ac:dyDescent="0.25">
      <c r="R2856" s="2"/>
    </row>
    <row r="2857" spans="18:18" x14ac:dyDescent="0.25">
      <c r="R2857" s="2"/>
    </row>
    <row r="2858" spans="18:18" x14ac:dyDescent="0.25">
      <c r="R2858" s="2"/>
    </row>
    <row r="2859" spans="18:18" x14ac:dyDescent="0.25">
      <c r="R2859" s="2"/>
    </row>
    <row r="2860" spans="18:18" x14ac:dyDescent="0.25">
      <c r="R2860" s="2"/>
    </row>
    <row r="2861" spans="18:18" x14ac:dyDescent="0.25">
      <c r="R2861" s="2"/>
    </row>
    <row r="2862" spans="18:18" x14ac:dyDescent="0.25">
      <c r="R2862" s="2"/>
    </row>
    <row r="2863" spans="18:18" x14ac:dyDescent="0.25">
      <c r="R2863" s="2"/>
    </row>
    <row r="2864" spans="18:18" x14ac:dyDescent="0.25">
      <c r="R2864" s="2"/>
    </row>
    <row r="2865" spans="18:18" x14ac:dyDescent="0.25">
      <c r="R2865" s="2"/>
    </row>
    <row r="2866" spans="18:18" x14ac:dyDescent="0.25">
      <c r="R2866" s="2"/>
    </row>
    <row r="2867" spans="18:18" x14ac:dyDescent="0.25">
      <c r="R2867" s="2"/>
    </row>
    <row r="2868" spans="18:18" x14ac:dyDescent="0.25">
      <c r="R2868" s="2"/>
    </row>
    <row r="2869" spans="18:18" x14ac:dyDescent="0.25">
      <c r="R2869" s="2"/>
    </row>
    <row r="2870" spans="18:18" x14ac:dyDescent="0.25">
      <c r="R2870" s="2"/>
    </row>
    <row r="2871" spans="18:18" x14ac:dyDescent="0.25">
      <c r="R2871" s="2"/>
    </row>
    <row r="2872" spans="18:18" x14ac:dyDescent="0.25">
      <c r="R2872" s="2"/>
    </row>
    <row r="2873" spans="18:18" x14ac:dyDescent="0.25">
      <c r="R2873" s="2"/>
    </row>
    <row r="2874" spans="18:18" x14ac:dyDescent="0.25">
      <c r="R2874" s="2"/>
    </row>
    <row r="2875" spans="18:18" x14ac:dyDescent="0.25">
      <c r="R2875" s="2"/>
    </row>
    <row r="2876" spans="18:18" x14ac:dyDescent="0.25">
      <c r="R2876" s="2"/>
    </row>
    <row r="2877" spans="18:18" x14ac:dyDescent="0.25">
      <c r="R2877" s="2"/>
    </row>
    <row r="2878" spans="18:18" x14ac:dyDescent="0.25">
      <c r="R2878" s="2"/>
    </row>
    <row r="2879" spans="18:18" x14ac:dyDescent="0.25">
      <c r="R2879" s="2"/>
    </row>
    <row r="2880" spans="18:18" x14ac:dyDescent="0.25">
      <c r="R2880" s="2"/>
    </row>
    <row r="2881" spans="18:18" x14ac:dyDescent="0.25">
      <c r="R2881" s="2"/>
    </row>
    <row r="2882" spans="18:18" x14ac:dyDescent="0.25">
      <c r="R2882" s="2"/>
    </row>
    <row r="2883" spans="18:18" x14ac:dyDescent="0.25">
      <c r="R2883" s="2"/>
    </row>
    <row r="2884" spans="18:18" x14ac:dyDescent="0.25">
      <c r="R2884" s="2"/>
    </row>
    <row r="2885" spans="18:18" x14ac:dyDescent="0.25">
      <c r="R2885" s="2"/>
    </row>
    <row r="2886" spans="18:18" x14ac:dyDescent="0.25">
      <c r="R2886" s="2"/>
    </row>
    <row r="2887" spans="18:18" x14ac:dyDescent="0.25">
      <c r="R2887" s="2"/>
    </row>
    <row r="2888" spans="18:18" x14ac:dyDescent="0.25">
      <c r="R2888" s="2"/>
    </row>
    <row r="2889" spans="18:18" x14ac:dyDescent="0.25">
      <c r="R2889" s="2"/>
    </row>
    <row r="2890" spans="18:18" x14ac:dyDescent="0.25">
      <c r="R2890" s="2"/>
    </row>
    <row r="2891" spans="18:18" x14ac:dyDescent="0.25">
      <c r="R2891" s="2"/>
    </row>
    <row r="2892" spans="18:18" x14ac:dyDescent="0.25">
      <c r="R2892" s="2"/>
    </row>
    <row r="2893" spans="18:18" x14ac:dyDescent="0.25">
      <c r="R2893" s="2"/>
    </row>
    <row r="2894" spans="18:18" x14ac:dyDescent="0.25">
      <c r="R2894" s="2"/>
    </row>
    <row r="2895" spans="18:18" x14ac:dyDescent="0.25">
      <c r="R2895" s="2"/>
    </row>
    <row r="2896" spans="18:18" x14ac:dyDescent="0.25">
      <c r="R2896" s="2"/>
    </row>
    <row r="2897" spans="18:18" x14ac:dyDescent="0.25">
      <c r="R2897" s="2"/>
    </row>
    <row r="2898" spans="18:18" x14ac:dyDescent="0.25">
      <c r="R2898" s="2"/>
    </row>
    <row r="2899" spans="18:18" x14ac:dyDescent="0.25">
      <c r="R2899" s="2"/>
    </row>
    <row r="2900" spans="18:18" x14ac:dyDescent="0.25">
      <c r="R2900" s="2"/>
    </row>
    <row r="2901" spans="18:18" x14ac:dyDescent="0.25">
      <c r="R2901" s="2"/>
    </row>
    <row r="2902" spans="18:18" x14ac:dyDescent="0.25">
      <c r="R2902" s="2"/>
    </row>
    <row r="2903" spans="18:18" x14ac:dyDescent="0.25">
      <c r="R2903" s="2"/>
    </row>
    <row r="2904" spans="18:18" x14ac:dyDescent="0.25">
      <c r="R2904" s="2"/>
    </row>
    <row r="2905" spans="18:18" x14ac:dyDescent="0.25">
      <c r="R2905" s="2"/>
    </row>
    <row r="2906" spans="18:18" x14ac:dyDescent="0.25">
      <c r="R2906" s="2"/>
    </row>
    <row r="2907" spans="18:18" x14ac:dyDescent="0.25">
      <c r="R2907" s="2"/>
    </row>
    <row r="2908" spans="18:18" x14ac:dyDescent="0.25">
      <c r="R2908" s="2"/>
    </row>
    <row r="2909" spans="18:18" x14ac:dyDescent="0.25">
      <c r="R2909" s="2"/>
    </row>
    <row r="2910" spans="18:18" x14ac:dyDescent="0.25">
      <c r="R2910" s="2"/>
    </row>
    <row r="2911" spans="18:18" x14ac:dyDescent="0.25">
      <c r="R2911" s="2"/>
    </row>
    <row r="2912" spans="18:18" x14ac:dyDescent="0.25">
      <c r="R2912" s="2"/>
    </row>
    <row r="2913" spans="18:18" x14ac:dyDescent="0.25">
      <c r="R2913" s="2"/>
    </row>
    <row r="2914" spans="18:18" x14ac:dyDescent="0.25">
      <c r="R2914" s="2"/>
    </row>
    <row r="2915" spans="18:18" x14ac:dyDescent="0.25">
      <c r="R2915" s="2"/>
    </row>
    <row r="2916" spans="18:18" x14ac:dyDescent="0.25">
      <c r="R2916" s="2"/>
    </row>
    <row r="2917" spans="18:18" x14ac:dyDescent="0.25">
      <c r="R2917" s="2"/>
    </row>
    <row r="2918" spans="18:18" x14ac:dyDescent="0.25">
      <c r="R2918" s="2"/>
    </row>
    <row r="2919" spans="18:18" x14ac:dyDescent="0.25">
      <c r="R2919" s="2"/>
    </row>
    <row r="2920" spans="18:18" x14ac:dyDescent="0.25">
      <c r="R2920" s="2"/>
    </row>
    <row r="2921" spans="18:18" x14ac:dyDescent="0.25">
      <c r="R2921" s="2"/>
    </row>
    <row r="2922" spans="18:18" x14ac:dyDescent="0.25">
      <c r="R2922" s="2"/>
    </row>
    <row r="2923" spans="18:18" x14ac:dyDescent="0.25">
      <c r="R2923" s="2"/>
    </row>
    <row r="2924" spans="18:18" x14ac:dyDescent="0.25">
      <c r="R2924" s="2"/>
    </row>
    <row r="2925" spans="18:18" x14ac:dyDescent="0.25">
      <c r="R2925" s="2"/>
    </row>
    <row r="2926" spans="18:18" x14ac:dyDescent="0.25">
      <c r="R2926" s="2"/>
    </row>
    <row r="2927" spans="18:18" x14ac:dyDescent="0.25">
      <c r="R2927" s="2"/>
    </row>
    <row r="2928" spans="18:18" x14ac:dyDescent="0.25">
      <c r="R2928" s="2"/>
    </row>
    <row r="2929" spans="18:18" x14ac:dyDescent="0.25">
      <c r="R2929" s="2"/>
    </row>
    <row r="2930" spans="18:18" x14ac:dyDescent="0.25">
      <c r="R2930" s="2"/>
    </row>
    <row r="2931" spans="18:18" x14ac:dyDescent="0.25">
      <c r="R2931" s="2"/>
    </row>
    <row r="2932" spans="18:18" x14ac:dyDescent="0.25">
      <c r="R2932" s="2"/>
    </row>
    <row r="2933" spans="18:18" x14ac:dyDescent="0.25">
      <c r="R2933" s="2"/>
    </row>
    <row r="2934" spans="18:18" x14ac:dyDescent="0.25">
      <c r="R2934" s="2"/>
    </row>
    <row r="2935" spans="18:18" x14ac:dyDescent="0.25">
      <c r="R2935" s="2"/>
    </row>
    <row r="2936" spans="18:18" x14ac:dyDescent="0.25">
      <c r="R2936" s="2"/>
    </row>
    <row r="2937" spans="18:18" x14ac:dyDescent="0.25">
      <c r="R2937" s="2"/>
    </row>
    <row r="2938" spans="18:18" x14ac:dyDescent="0.25">
      <c r="R2938" s="2"/>
    </row>
    <row r="2939" spans="18:18" x14ac:dyDescent="0.25">
      <c r="R2939" s="2"/>
    </row>
    <row r="2940" spans="18:18" x14ac:dyDescent="0.25">
      <c r="R2940" s="2"/>
    </row>
    <row r="2941" spans="18:18" x14ac:dyDescent="0.25">
      <c r="R2941" s="2"/>
    </row>
    <row r="2942" spans="18:18" x14ac:dyDescent="0.25">
      <c r="R2942" s="2"/>
    </row>
    <row r="2943" spans="18:18" x14ac:dyDescent="0.25">
      <c r="R2943" s="2"/>
    </row>
    <row r="2944" spans="18:18" x14ac:dyDescent="0.25">
      <c r="R2944" s="2"/>
    </row>
    <row r="2945" spans="18:18" x14ac:dyDescent="0.25">
      <c r="R2945" s="2"/>
    </row>
    <row r="2946" spans="18:18" x14ac:dyDescent="0.25">
      <c r="R2946" s="2"/>
    </row>
    <row r="2947" spans="18:18" x14ac:dyDescent="0.25">
      <c r="R2947" s="2"/>
    </row>
    <row r="2948" spans="18:18" x14ac:dyDescent="0.25">
      <c r="R2948" s="2"/>
    </row>
    <row r="2949" spans="18:18" x14ac:dyDescent="0.25">
      <c r="R2949" s="2"/>
    </row>
    <row r="2950" spans="18:18" x14ac:dyDescent="0.25">
      <c r="R2950" s="2"/>
    </row>
    <row r="2951" spans="18:18" x14ac:dyDescent="0.25">
      <c r="R2951" s="2"/>
    </row>
    <row r="2952" spans="18:18" x14ac:dyDescent="0.25">
      <c r="R2952" s="2"/>
    </row>
    <row r="2953" spans="18:18" x14ac:dyDescent="0.25">
      <c r="R2953" s="2"/>
    </row>
    <row r="2954" spans="18:18" x14ac:dyDescent="0.25">
      <c r="R2954" s="2"/>
    </row>
    <row r="2955" spans="18:18" x14ac:dyDescent="0.25">
      <c r="R2955" s="2"/>
    </row>
    <row r="2956" spans="18:18" x14ac:dyDescent="0.25">
      <c r="R2956" s="2"/>
    </row>
    <row r="2957" spans="18:18" x14ac:dyDescent="0.25">
      <c r="R2957" s="2"/>
    </row>
    <row r="2958" spans="18:18" x14ac:dyDescent="0.25">
      <c r="R2958" s="2"/>
    </row>
    <row r="2959" spans="18:18" x14ac:dyDescent="0.25">
      <c r="R2959" s="2"/>
    </row>
    <row r="2960" spans="18:18" x14ac:dyDescent="0.25">
      <c r="R2960" s="2"/>
    </row>
    <row r="2961" spans="18:18" x14ac:dyDescent="0.25">
      <c r="R2961" s="2"/>
    </row>
    <row r="2962" spans="18:18" x14ac:dyDescent="0.25">
      <c r="R2962" s="2"/>
    </row>
    <row r="2963" spans="18:18" x14ac:dyDescent="0.25">
      <c r="R2963" s="2"/>
    </row>
    <row r="2964" spans="18:18" x14ac:dyDescent="0.25">
      <c r="R2964" s="2"/>
    </row>
    <row r="2965" spans="18:18" x14ac:dyDescent="0.25">
      <c r="R2965" s="2"/>
    </row>
    <row r="2966" spans="18:18" x14ac:dyDescent="0.25">
      <c r="R2966" s="2"/>
    </row>
    <row r="2967" spans="18:18" x14ac:dyDescent="0.25">
      <c r="R2967" s="2"/>
    </row>
    <row r="2968" spans="18:18" x14ac:dyDescent="0.25">
      <c r="R2968" s="2"/>
    </row>
    <row r="2969" spans="18:18" x14ac:dyDescent="0.25">
      <c r="R2969" s="2"/>
    </row>
    <row r="2970" spans="18:18" x14ac:dyDescent="0.25">
      <c r="R2970" s="2"/>
    </row>
    <row r="2971" spans="18:18" x14ac:dyDescent="0.25">
      <c r="R2971" s="2"/>
    </row>
    <row r="2972" spans="18:18" x14ac:dyDescent="0.25">
      <c r="R2972" s="2"/>
    </row>
    <row r="2973" spans="18:18" x14ac:dyDescent="0.25">
      <c r="R2973" s="2"/>
    </row>
    <row r="2974" spans="18:18" x14ac:dyDescent="0.25">
      <c r="R2974" s="2"/>
    </row>
    <row r="2975" spans="18:18" x14ac:dyDescent="0.25">
      <c r="R2975" s="2"/>
    </row>
    <row r="2976" spans="18:18" x14ac:dyDescent="0.25">
      <c r="R2976" s="2"/>
    </row>
    <row r="2977" spans="18:18" x14ac:dyDescent="0.25">
      <c r="R2977" s="2"/>
    </row>
    <row r="2978" spans="18:18" x14ac:dyDescent="0.25">
      <c r="R2978" s="2"/>
    </row>
    <row r="2979" spans="18:18" x14ac:dyDescent="0.25">
      <c r="R2979" s="2"/>
    </row>
    <row r="2980" spans="18:18" x14ac:dyDescent="0.25">
      <c r="R2980" s="2"/>
    </row>
    <row r="2981" spans="18:18" x14ac:dyDescent="0.25">
      <c r="R2981" s="2"/>
    </row>
    <row r="2982" spans="18:18" x14ac:dyDescent="0.25">
      <c r="R2982" s="2"/>
    </row>
    <row r="2983" spans="18:18" x14ac:dyDescent="0.25">
      <c r="R2983" s="2"/>
    </row>
    <row r="2984" spans="18:18" x14ac:dyDescent="0.25">
      <c r="R2984" s="2"/>
    </row>
    <row r="2985" spans="18:18" x14ac:dyDescent="0.25">
      <c r="R2985" s="2"/>
    </row>
    <row r="2986" spans="18:18" x14ac:dyDescent="0.25">
      <c r="R2986" s="2"/>
    </row>
    <row r="2987" spans="18:18" x14ac:dyDescent="0.25">
      <c r="R2987" s="2"/>
    </row>
    <row r="2988" spans="18:18" x14ac:dyDescent="0.25">
      <c r="R2988" s="2"/>
    </row>
    <row r="2989" spans="18:18" x14ac:dyDescent="0.25">
      <c r="R2989" s="2"/>
    </row>
    <row r="2990" spans="18:18" x14ac:dyDescent="0.25">
      <c r="R2990" s="2"/>
    </row>
    <row r="2991" spans="18:18" x14ac:dyDescent="0.25">
      <c r="R2991" s="2"/>
    </row>
    <row r="2992" spans="18:18" x14ac:dyDescent="0.25">
      <c r="R2992" s="2"/>
    </row>
    <row r="2993" spans="18:18" x14ac:dyDescent="0.25">
      <c r="R2993" s="2"/>
    </row>
    <row r="2994" spans="18:18" x14ac:dyDescent="0.25">
      <c r="R2994" s="2"/>
    </row>
    <row r="2995" spans="18:18" x14ac:dyDescent="0.25">
      <c r="R2995" s="2"/>
    </row>
    <row r="2996" spans="18:18" x14ac:dyDescent="0.25">
      <c r="R2996" s="2"/>
    </row>
    <row r="2997" spans="18:18" x14ac:dyDescent="0.25">
      <c r="R2997" s="2"/>
    </row>
    <row r="2998" spans="18:18" x14ac:dyDescent="0.25">
      <c r="R2998" s="2"/>
    </row>
    <row r="2999" spans="18:18" x14ac:dyDescent="0.25">
      <c r="R2999" s="2"/>
    </row>
    <row r="3000" spans="18:18" x14ac:dyDescent="0.25">
      <c r="R3000" s="2"/>
    </row>
    <row r="3001" spans="18:18" x14ac:dyDescent="0.25">
      <c r="R3001" s="2"/>
    </row>
    <row r="3002" spans="18:18" x14ac:dyDescent="0.25">
      <c r="R3002" s="2"/>
    </row>
    <row r="3003" spans="18:18" x14ac:dyDescent="0.25">
      <c r="R3003" s="2"/>
    </row>
    <row r="3004" spans="18:18" x14ac:dyDescent="0.25">
      <c r="R3004" s="2"/>
    </row>
    <row r="3005" spans="18:18" x14ac:dyDescent="0.25">
      <c r="R3005" s="2"/>
    </row>
    <row r="3006" spans="18:18" x14ac:dyDescent="0.25">
      <c r="R3006" s="2"/>
    </row>
    <row r="3007" spans="18:18" x14ac:dyDescent="0.25">
      <c r="R3007" s="2"/>
    </row>
    <row r="3008" spans="18:18" x14ac:dyDescent="0.25">
      <c r="R3008" s="2"/>
    </row>
    <row r="3009" spans="18:18" x14ac:dyDescent="0.25">
      <c r="R3009" s="2"/>
    </row>
    <row r="3010" spans="18:18" x14ac:dyDescent="0.25">
      <c r="R3010" s="2"/>
    </row>
    <row r="3011" spans="18:18" x14ac:dyDescent="0.25">
      <c r="R3011" s="2"/>
    </row>
    <row r="3012" spans="18:18" x14ac:dyDescent="0.25">
      <c r="R3012" s="2"/>
    </row>
    <row r="3013" spans="18:18" x14ac:dyDescent="0.25">
      <c r="R3013" s="2"/>
    </row>
    <row r="3014" spans="18:18" x14ac:dyDescent="0.25">
      <c r="R3014" s="2"/>
    </row>
    <row r="3015" spans="18:18" x14ac:dyDescent="0.25">
      <c r="R3015" s="2"/>
    </row>
    <row r="3016" spans="18:18" x14ac:dyDescent="0.25">
      <c r="R3016" s="2"/>
    </row>
    <row r="3017" spans="18:18" x14ac:dyDescent="0.25">
      <c r="R3017" s="2"/>
    </row>
    <row r="3018" spans="18:18" x14ac:dyDescent="0.25">
      <c r="R3018" s="2"/>
    </row>
    <row r="3019" spans="18:18" x14ac:dyDescent="0.25">
      <c r="R3019" s="2"/>
    </row>
    <row r="3020" spans="18:18" x14ac:dyDescent="0.25">
      <c r="R3020" s="2"/>
    </row>
    <row r="3021" spans="18:18" x14ac:dyDescent="0.25">
      <c r="R3021" s="2"/>
    </row>
    <row r="3022" spans="18:18" x14ac:dyDescent="0.25">
      <c r="R3022" s="2"/>
    </row>
    <row r="3023" spans="18:18" x14ac:dyDescent="0.25">
      <c r="R3023" s="2"/>
    </row>
    <row r="3024" spans="18:18" x14ac:dyDescent="0.25">
      <c r="R3024" s="2"/>
    </row>
    <row r="3025" spans="18:18" x14ac:dyDescent="0.25">
      <c r="R3025" s="2"/>
    </row>
    <row r="3026" spans="18:18" x14ac:dyDescent="0.25">
      <c r="R3026" s="2"/>
    </row>
    <row r="3027" spans="18:18" x14ac:dyDescent="0.25">
      <c r="R3027" s="2"/>
    </row>
    <row r="3028" spans="18:18" x14ac:dyDescent="0.25">
      <c r="R3028" s="2"/>
    </row>
    <row r="3029" spans="18:18" x14ac:dyDescent="0.25">
      <c r="R3029" s="2"/>
    </row>
    <row r="3030" spans="18:18" x14ac:dyDescent="0.25">
      <c r="R3030" s="2"/>
    </row>
    <row r="3031" spans="18:18" x14ac:dyDescent="0.25">
      <c r="R3031" s="2"/>
    </row>
    <row r="3032" spans="18:18" x14ac:dyDescent="0.25">
      <c r="R3032" s="2"/>
    </row>
    <row r="3033" spans="18:18" x14ac:dyDescent="0.25">
      <c r="R3033" s="2"/>
    </row>
    <row r="3034" spans="18:18" x14ac:dyDescent="0.25">
      <c r="R3034" s="2"/>
    </row>
    <row r="3035" spans="18:18" x14ac:dyDescent="0.25">
      <c r="R3035" s="2"/>
    </row>
    <row r="3036" spans="18:18" x14ac:dyDescent="0.25">
      <c r="R3036" s="2"/>
    </row>
    <row r="3037" spans="18:18" x14ac:dyDescent="0.25">
      <c r="R3037" s="2"/>
    </row>
    <row r="3038" spans="18:18" x14ac:dyDescent="0.25">
      <c r="R3038" s="2"/>
    </row>
    <row r="3039" spans="18:18" x14ac:dyDescent="0.25">
      <c r="R3039" s="2"/>
    </row>
    <row r="3040" spans="18:18" x14ac:dyDescent="0.25">
      <c r="R3040" s="2"/>
    </row>
    <row r="3041" spans="18:18" x14ac:dyDescent="0.25">
      <c r="R3041" s="2"/>
    </row>
    <row r="3042" spans="18:18" x14ac:dyDescent="0.25">
      <c r="R3042" s="2"/>
    </row>
    <row r="3043" spans="18:18" x14ac:dyDescent="0.25">
      <c r="R3043" s="2"/>
    </row>
    <row r="3044" spans="18:18" x14ac:dyDescent="0.25">
      <c r="R3044" s="2"/>
    </row>
    <row r="3045" spans="18:18" x14ac:dyDescent="0.25">
      <c r="R3045" s="2"/>
    </row>
    <row r="3046" spans="18:18" x14ac:dyDescent="0.25">
      <c r="R3046" s="2"/>
    </row>
    <row r="3047" spans="18:18" x14ac:dyDescent="0.25">
      <c r="R3047" s="2"/>
    </row>
    <row r="3048" spans="18:18" x14ac:dyDescent="0.25">
      <c r="R3048" s="2"/>
    </row>
    <row r="3049" spans="18:18" x14ac:dyDescent="0.25">
      <c r="R3049" s="2"/>
    </row>
    <row r="3050" spans="18:18" x14ac:dyDescent="0.25">
      <c r="R3050" s="2"/>
    </row>
    <row r="3051" spans="18:18" x14ac:dyDescent="0.25">
      <c r="R3051" s="2"/>
    </row>
    <row r="3052" spans="18:18" x14ac:dyDescent="0.25">
      <c r="R3052" s="2"/>
    </row>
    <row r="3053" spans="18:18" x14ac:dyDescent="0.25">
      <c r="R3053" s="2"/>
    </row>
    <row r="3054" spans="18:18" x14ac:dyDescent="0.25">
      <c r="R3054" s="2"/>
    </row>
    <row r="3055" spans="18:18" x14ac:dyDescent="0.25">
      <c r="R3055" s="2"/>
    </row>
    <row r="3056" spans="18:18" x14ac:dyDescent="0.25">
      <c r="R3056" s="2"/>
    </row>
    <row r="3057" spans="18:18" x14ac:dyDescent="0.25">
      <c r="R3057" s="2"/>
    </row>
    <row r="3058" spans="18:18" x14ac:dyDescent="0.25">
      <c r="R3058" s="2"/>
    </row>
    <row r="3059" spans="18:18" x14ac:dyDescent="0.25">
      <c r="R3059" s="2"/>
    </row>
    <row r="3060" spans="18:18" x14ac:dyDescent="0.25">
      <c r="R3060" s="2"/>
    </row>
    <row r="3061" spans="18:18" x14ac:dyDescent="0.25">
      <c r="R3061" s="2"/>
    </row>
    <row r="3062" spans="18:18" x14ac:dyDescent="0.25">
      <c r="R3062" s="2"/>
    </row>
    <row r="3063" spans="18:18" x14ac:dyDescent="0.25">
      <c r="R3063" s="2"/>
    </row>
    <row r="3064" spans="18:18" x14ac:dyDescent="0.25">
      <c r="R3064" s="2"/>
    </row>
    <row r="3065" spans="18:18" x14ac:dyDescent="0.25">
      <c r="R3065" s="2"/>
    </row>
    <row r="3066" spans="18:18" x14ac:dyDescent="0.25">
      <c r="R3066" s="2"/>
    </row>
    <row r="3067" spans="18:18" x14ac:dyDescent="0.25">
      <c r="R3067" s="2"/>
    </row>
    <row r="3068" spans="18:18" x14ac:dyDescent="0.25">
      <c r="R3068" s="2"/>
    </row>
    <row r="3069" spans="18:18" x14ac:dyDescent="0.25">
      <c r="R3069" s="2"/>
    </row>
    <row r="3070" spans="18:18" x14ac:dyDescent="0.25">
      <c r="R3070" s="2"/>
    </row>
    <row r="3071" spans="18:18" x14ac:dyDescent="0.25">
      <c r="R3071" s="2"/>
    </row>
    <row r="3072" spans="18:18" x14ac:dyDescent="0.25">
      <c r="R3072" s="2"/>
    </row>
    <row r="3073" spans="18:18" x14ac:dyDescent="0.25">
      <c r="R3073" s="2"/>
    </row>
    <row r="3074" spans="18:18" x14ac:dyDescent="0.25">
      <c r="R3074" s="2"/>
    </row>
    <row r="3075" spans="18:18" x14ac:dyDescent="0.25">
      <c r="R3075" s="2"/>
    </row>
    <row r="3076" spans="18:18" x14ac:dyDescent="0.25">
      <c r="R3076" s="2"/>
    </row>
    <row r="3077" spans="18:18" x14ac:dyDescent="0.25">
      <c r="R3077" s="2"/>
    </row>
    <row r="3078" spans="18:18" x14ac:dyDescent="0.25">
      <c r="R3078" s="2"/>
    </row>
    <row r="3079" spans="18:18" x14ac:dyDescent="0.25">
      <c r="R3079" s="2"/>
    </row>
    <row r="3080" spans="18:18" x14ac:dyDescent="0.25">
      <c r="R3080" s="2"/>
    </row>
    <row r="3081" spans="18:18" x14ac:dyDescent="0.25">
      <c r="R3081" s="2"/>
    </row>
    <row r="3082" spans="18:18" x14ac:dyDescent="0.25">
      <c r="R3082" s="2"/>
    </row>
    <row r="3083" spans="18:18" x14ac:dyDescent="0.25">
      <c r="R3083" s="2"/>
    </row>
    <row r="3084" spans="18:18" x14ac:dyDescent="0.25">
      <c r="R3084" s="2"/>
    </row>
    <row r="3085" spans="18:18" x14ac:dyDescent="0.25">
      <c r="R3085" s="2"/>
    </row>
    <row r="3086" spans="18:18" x14ac:dyDescent="0.25">
      <c r="R3086" s="2"/>
    </row>
    <row r="3087" spans="18:18" x14ac:dyDescent="0.25">
      <c r="R3087" s="2"/>
    </row>
    <row r="3088" spans="18:18" x14ac:dyDescent="0.25">
      <c r="R3088" s="2"/>
    </row>
    <row r="3089" spans="18:18" x14ac:dyDescent="0.25">
      <c r="R3089" s="2"/>
    </row>
    <row r="3090" spans="18:18" x14ac:dyDescent="0.25">
      <c r="R3090" s="2"/>
    </row>
    <row r="3091" spans="18:18" x14ac:dyDescent="0.25">
      <c r="R3091" s="2"/>
    </row>
    <row r="3092" spans="18:18" x14ac:dyDescent="0.25">
      <c r="R3092" s="2"/>
    </row>
    <row r="3093" spans="18:18" x14ac:dyDescent="0.25">
      <c r="R3093" s="2"/>
    </row>
    <row r="3094" spans="18:18" x14ac:dyDescent="0.25">
      <c r="R3094" s="2"/>
    </row>
    <row r="3095" spans="18:18" x14ac:dyDescent="0.25">
      <c r="R3095" s="2"/>
    </row>
    <row r="3096" spans="18:18" x14ac:dyDescent="0.25">
      <c r="R3096" s="2"/>
    </row>
    <row r="3097" spans="18:18" x14ac:dyDescent="0.25">
      <c r="R3097" s="2"/>
    </row>
    <row r="3098" spans="18:18" x14ac:dyDescent="0.25">
      <c r="R3098" s="2"/>
    </row>
    <row r="3099" spans="18:18" x14ac:dyDescent="0.25">
      <c r="R3099" s="2"/>
    </row>
    <row r="3100" spans="18:18" x14ac:dyDescent="0.25">
      <c r="R3100" s="2"/>
    </row>
    <row r="3101" spans="18:18" x14ac:dyDescent="0.25">
      <c r="R3101" s="2"/>
    </row>
    <row r="3102" spans="18:18" x14ac:dyDescent="0.25">
      <c r="R3102" s="2"/>
    </row>
    <row r="3103" spans="18:18" x14ac:dyDescent="0.25">
      <c r="R3103" s="2"/>
    </row>
    <row r="3104" spans="18:18" x14ac:dyDescent="0.25">
      <c r="R3104" s="2"/>
    </row>
    <row r="3105" spans="18:18" x14ac:dyDescent="0.25">
      <c r="R3105" s="2"/>
    </row>
    <row r="3106" spans="18:18" x14ac:dyDescent="0.25">
      <c r="R3106" s="2"/>
    </row>
    <row r="3107" spans="18:18" x14ac:dyDescent="0.25">
      <c r="R3107" s="2"/>
    </row>
    <row r="3108" spans="18:18" x14ac:dyDescent="0.25">
      <c r="R3108" s="2"/>
    </row>
    <row r="3109" spans="18:18" x14ac:dyDescent="0.25">
      <c r="R3109" s="2"/>
    </row>
    <row r="3110" spans="18:18" x14ac:dyDescent="0.25">
      <c r="R3110" s="2"/>
    </row>
    <row r="3111" spans="18:18" x14ac:dyDescent="0.25">
      <c r="R3111" s="2"/>
    </row>
    <row r="3112" spans="18:18" x14ac:dyDescent="0.25">
      <c r="R3112" s="2"/>
    </row>
    <row r="3113" spans="18:18" x14ac:dyDescent="0.25">
      <c r="R3113" s="2"/>
    </row>
    <row r="3114" spans="18:18" x14ac:dyDescent="0.25">
      <c r="R3114" s="2"/>
    </row>
    <row r="3115" spans="18:18" x14ac:dyDescent="0.25">
      <c r="R3115" s="2"/>
    </row>
    <row r="3116" spans="18:18" x14ac:dyDescent="0.25">
      <c r="R3116" s="2"/>
    </row>
    <row r="3117" spans="18:18" x14ac:dyDescent="0.25">
      <c r="R3117" s="2"/>
    </row>
    <row r="3118" spans="18:18" x14ac:dyDescent="0.25">
      <c r="R3118" s="2"/>
    </row>
    <row r="3119" spans="18:18" x14ac:dyDescent="0.25">
      <c r="R3119" s="2"/>
    </row>
    <row r="3120" spans="18:18" x14ac:dyDescent="0.25">
      <c r="R3120" s="2"/>
    </row>
    <row r="3121" spans="18:18" x14ac:dyDescent="0.25">
      <c r="R3121" s="2"/>
    </row>
    <row r="3122" spans="18:18" x14ac:dyDescent="0.25">
      <c r="R3122" s="2"/>
    </row>
    <row r="3123" spans="18:18" x14ac:dyDescent="0.25">
      <c r="R3123" s="2"/>
    </row>
    <row r="3124" spans="18:18" x14ac:dyDescent="0.25">
      <c r="R3124" s="2"/>
    </row>
    <row r="3125" spans="18:18" x14ac:dyDescent="0.25">
      <c r="R3125" s="2"/>
    </row>
    <row r="3126" spans="18:18" x14ac:dyDescent="0.25">
      <c r="R3126" s="2"/>
    </row>
    <row r="3127" spans="18:18" x14ac:dyDescent="0.25">
      <c r="R3127" s="2"/>
    </row>
    <row r="3128" spans="18:18" x14ac:dyDescent="0.25">
      <c r="R3128" s="2"/>
    </row>
    <row r="3129" spans="18:18" x14ac:dyDescent="0.25">
      <c r="R3129" s="2"/>
    </row>
    <row r="3130" spans="18:18" x14ac:dyDescent="0.25">
      <c r="R3130" s="2"/>
    </row>
    <row r="3131" spans="18:18" x14ac:dyDescent="0.25">
      <c r="R3131" s="2"/>
    </row>
    <row r="3132" spans="18:18" x14ac:dyDescent="0.25">
      <c r="R3132" s="2"/>
    </row>
    <row r="3133" spans="18:18" x14ac:dyDescent="0.25">
      <c r="R3133" s="2"/>
    </row>
    <row r="3134" spans="18:18" x14ac:dyDescent="0.25">
      <c r="R3134" s="2"/>
    </row>
    <row r="3135" spans="18:18" x14ac:dyDescent="0.25">
      <c r="R3135" s="2"/>
    </row>
    <row r="3136" spans="18:18" x14ac:dyDescent="0.25">
      <c r="R3136" s="2"/>
    </row>
    <row r="3137" spans="18:18" x14ac:dyDescent="0.25">
      <c r="R3137" s="2"/>
    </row>
    <row r="3138" spans="18:18" x14ac:dyDescent="0.25">
      <c r="R3138" s="2"/>
    </row>
    <row r="3139" spans="18:18" x14ac:dyDescent="0.25">
      <c r="R3139" s="2"/>
    </row>
    <row r="3140" spans="18:18" x14ac:dyDescent="0.25">
      <c r="R3140" s="2"/>
    </row>
    <row r="3141" spans="18:18" x14ac:dyDescent="0.25">
      <c r="R3141" s="2"/>
    </row>
    <row r="3142" spans="18:18" x14ac:dyDescent="0.25">
      <c r="R3142" s="2"/>
    </row>
    <row r="3143" spans="18:18" x14ac:dyDescent="0.25">
      <c r="R3143" s="2"/>
    </row>
    <row r="3144" spans="18:18" x14ac:dyDescent="0.25">
      <c r="R3144" s="2"/>
    </row>
    <row r="3145" spans="18:18" x14ac:dyDescent="0.25">
      <c r="R3145" s="2"/>
    </row>
    <row r="3146" spans="18:18" x14ac:dyDescent="0.25">
      <c r="R3146" s="2"/>
    </row>
    <row r="3147" spans="18:18" x14ac:dyDescent="0.25">
      <c r="R3147" s="2"/>
    </row>
    <row r="3148" spans="18:18" x14ac:dyDescent="0.25">
      <c r="R3148" s="2"/>
    </row>
    <row r="3149" spans="18:18" x14ac:dyDescent="0.25">
      <c r="R3149" s="2"/>
    </row>
    <row r="3150" spans="18:18" x14ac:dyDescent="0.25">
      <c r="R3150" s="2"/>
    </row>
    <row r="3151" spans="18:18" x14ac:dyDescent="0.25">
      <c r="R3151" s="2"/>
    </row>
    <row r="3152" spans="18:18" x14ac:dyDescent="0.25">
      <c r="R3152" s="2"/>
    </row>
    <row r="3153" spans="18:18" x14ac:dyDescent="0.25">
      <c r="R3153" s="2"/>
    </row>
    <row r="3154" spans="18:18" x14ac:dyDescent="0.25">
      <c r="R3154" s="2"/>
    </row>
    <row r="3155" spans="18:18" x14ac:dyDescent="0.25">
      <c r="R3155" s="2"/>
    </row>
    <row r="3156" spans="18:18" x14ac:dyDescent="0.25">
      <c r="R3156" s="2"/>
    </row>
    <row r="3157" spans="18:18" x14ac:dyDescent="0.25">
      <c r="R3157" s="2"/>
    </row>
    <row r="3158" spans="18:18" x14ac:dyDescent="0.25">
      <c r="R3158" s="2"/>
    </row>
    <row r="3159" spans="18:18" x14ac:dyDescent="0.25">
      <c r="R3159" s="2"/>
    </row>
    <row r="3160" spans="18:18" x14ac:dyDescent="0.25">
      <c r="R3160" s="2"/>
    </row>
    <row r="3161" spans="18:18" x14ac:dyDescent="0.25">
      <c r="R3161" s="2"/>
    </row>
    <row r="3162" spans="18:18" x14ac:dyDescent="0.25">
      <c r="R3162" s="2"/>
    </row>
    <row r="3163" spans="18:18" x14ac:dyDescent="0.25">
      <c r="R3163" s="2"/>
    </row>
    <row r="3164" spans="18:18" x14ac:dyDescent="0.25">
      <c r="R3164" s="2"/>
    </row>
    <row r="3165" spans="18:18" x14ac:dyDescent="0.25">
      <c r="R3165" s="2"/>
    </row>
    <row r="3166" spans="18:18" x14ac:dyDescent="0.25">
      <c r="R3166" s="2"/>
    </row>
    <row r="3167" spans="18:18" x14ac:dyDescent="0.25">
      <c r="R3167" s="2"/>
    </row>
    <row r="3168" spans="18:18" x14ac:dyDescent="0.25">
      <c r="R3168" s="2"/>
    </row>
    <row r="3169" spans="18:18" x14ac:dyDescent="0.25">
      <c r="R3169" s="2"/>
    </row>
    <row r="3170" spans="18:18" x14ac:dyDescent="0.25">
      <c r="R3170" s="2"/>
    </row>
    <row r="3171" spans="18:18" x14ac:dyDescent="0.25">
      <c r="R3171" s="2"/>
    </row>
    <row r="3172" spans="18:18" x14ac:dyDescent="0.25">
      <c r="R3172" s="2"/>
    </row>
    <row r="3173" spans="18:18" x14ac:dyDescent="0.25">
      <c r="R3173" s="2"/>
    </row>
    <row r="3174" spans="18:18" x14ac:dyDescent="0.25">
      <c r="R3174" s="2"/>
    </row>
    <row r="3175" spans="18:18" x14ac:dyDescent="0.25">
      <c r="R3175" s="2"/>
    </row>
    <row r="3176" spans="18:18" x14ac:dyDescent="0.25">
      <c r="R3176" s="2"/>
    </row>
    <row r="3177" spans="18:18" x14ac:dyDescent="0.25">
      <c r="R3177" s="2"/>
    </row>
    <row r="3178" spans="18:18" x14ac:dyDescent="0.25">
      <c r="R3178" s="2"/>
    </row>
    <row r="3179" spans="18:18" x14ac:dyDescent="0.25">
      <c r="R3179" s="2"/>
    </row>
    <row r="3180" spans="18:18" x14ac:dyDescent="0.25">
      <c r="R3180" s="2"/>
    </row>
    <row r="3181" spans="18:18" x14ac:dyDescent="0.25">
      <c r="R3181" s="2"/>
    </row>
    <row r="3182" spans="18:18" x14ac:dyDescent="0.25">
      <c r="R3182" s="2"/>
    </row>
    <row r="3183" spans="18:18" x14ac:dyDescent="0.25">
      <c r="R3183" s="2"/>
    </row>
    <row r="3184" spans="18:18" x14ac:dyDescent="0.25">
      <c r="R3184" s="2"/>
    </row>
    <row r="3185" spans="18:18" x14ac:dyDescent="0.25">
      <c r="R3185" s="2"/>
    </row>
    <row r="3186" spans="18:18" x14ac:dyDescent="0.25">
      <c r="R3186" s="2"/>
    </row>
    <row r="3187" spans="18:18" x14ac:dyDescent="0.25">
      <c r="R3187" s="2"/>
    </row>
    <row r="3188" spans="18:18" x14ac:dyDescent="0.25">
      <c r="R3188" s="2"/>
    </row>
    <row r="3189" spans="18:18" x14ac:dyDescent="0.25">
      <c r="R3189" s="2"/>
    </row>
    <row r="3190" spans="18:18" x14ac:dyDescent="0.25">
      <c r="R3190" s="2"/>
    </row>
    <row r="3191" spans="18:18" x14ac:dyDescent="0.25">
      <c r="R3191" s="2"/>
    </row>
    <row r="3192" spans="18:18" x14ac:dyDescent="0.25">
      <c r="R3192" s="2"/>
    </row>
    <row r="3193" spans="18:18" x14ac:dyDescent="0.25">
      <c r="R3193" s="2"/>
    </row>
    <row r="3194" spans="18:18" x14ac:dyDescent="0.25">
      <c r="R3194" s="2"/>
    </row>
    <row r="3195" spans="18:18" x14ac:dyDescent="0.25">
      <c r="R3195" s="2"/>
    </row>
    <row r="3196" spans="18:18" x14ac:dyDescent="0.25">
      <c r="R3196" s="2"/>
    </row>
    <row r="3197" spans="18:18" x14ac:dyDescent="0.25">
      <c r="R3197" s="2"/>
    </row>
    <row r="3198" spans="18:18" x14ac:dyDescent="0.25">
      <c r="R3198" s="2"/>
    </row>
    <row r="3199" spans="18:18" x14ac:dyDescent="0.25">
      <c r="R3199" s="2"/>
    </row>
    <row r="3200" spans="18:18" x14ac:dyDescent="0.25">
      <c r="R3200" s="2"/>
    </row>
    <row r="3201" spans="18:18" x14ac:dyDescent="0.25">
      <c r="R3201" s="2"/>
    </row>
    <row r="3202" spans="18:18" x14ac:dyDescent="0.25">
      <c r="R3202" s="2"/>
    </row>
    <row r="3203" spans="18:18" x14ac:dyDescent="0.25">
      <c r="R3203" s="2"/>
    </row>
    <row r="3204" spans="18:18" x14ac:dyDescent="0.25">
      <c r="R3204" s="2"/>
    </row>
    <row r="3205" spans="18:18" x14ac:dyDescent="0.25">
      <c r="R3205" s="2"/>
    </row>
    <row r="3206" spans="18:18" x14ac:dyDescent="0.25">
      <c r="R3206" s="2"/>
    </row>
    <row r="3207" spans="18:18" x14ac:dyDescent="0.25">
      <c r="R3207" s="2"/>
    </row>
    <row r="3208" spans="18:18" x14ac:dyDescent="0.25">
      <c r="R3208" s="2"/>
    </row>
    <row r="3209" spans="18:18" x14ac:dyDescent="0.25">
      <c r="R3209" s="2"/>
    </row>
    <row r="3210" spans="18:18" x14ac:dyDescent="0.25">
      <c r="R3210" s="2"/>
    </row>
    <row r="3211" spans="18:18" x14ac:dyDescent="0.25">
      <c r="R3211" s="2"/>
    </row>
    <row r="3212" spans="18:18" x14ac:dyDescent="0.25">
      <c r="R3212" s="2"/>
    </row>
    <row r="3213" spans="18:18" x14ac:dyDescent="0.25">
      <c r="R3213" s="2"/>
    </row>
    <row r="3214" spans="18:18" x14ac:dyDescent="0.25">
      <c r="R3214" s="2"/>
    </row>
    <row r="3215" spans="18:18" x14ac:dyDescent="0.25">
      <c r="R3215" s="2"/>
    </row>
    <row r="3216" spans="18:18" x14ac:dyDescent="0.25">
      <c r="R3216" s="2"/>
    </row>
    <row r="3217" spans="18:18" x14ac:dyDescent="0.25">
      <c r="R3217" s="2"/>
    </row>
    <row r="3218" spans="18:18" x14ac:dyDescent="0.25">
      <c r="R3218" s="2"/>
    </row>
    <row r="3219" spans="18:18" x14ac:dyDescent="0.25">
      <c r="R3219" s="2"/>
    </row>
    <row r="3220" spans="18:18" x14ac:dyDescent="0.25">
      <c r="R3220" s="2"/>
    </row>
    <row r="3221" spans="18:18" x14ac:dyDescent="0.25">
      <c r="R3221" s="2"/>
    </row>
    <row r="3222" spans="18:18" x14ac:dyDescent="0.25">
      <c r="R3222" s="2"/>
    </row>
    <row r="3223" spans="18:18" x14ac:dyDescent="0.25">
      <c r="R3223" s="2"/>
    </row>
    <row r="3224" spans="18:18" x14ac:dyDescent="0.25">
      <c r="R3224" s="2"/>
    </row>
    <row r="3225" spans="18:18" x14ac:dyDescent="0.25">
      <c r="R3225" s="2"/>
    </row>
    <row r="3226" spans="18:18" x14ac:dyDescent="0.25">
      <c r="R3226" s="2"/>
    </row>
    <row r="3227" spans="18:18" x14ac:dyDescent="0.25">
      <c r="R3227" s="2"/>
    </row>
    <row r="3228" spans="18:18" x14ac:dyDescent="0.25">
      <c r="R3228" s="2"/>
    </row>
    <row r="3229" spans="18:18" x14ac:dyDescent="0.25">
      <c r="R3229" s="2"/>
    </row>
    <row r="3230" spans="18:18" x14ac:dyDescent="0.25">
      <c r="R3230" s="2"/>
    </row>
    <row r="3231" spans="18:18" x14ac:dyDescent="0.25">
      <c r="R3231" s="2"/>
    </row>
    <row r="3232" spans="18:18" x14ac:dyDescent="0.25">
      <c r="R3232" s="2"/>
    </row>
    <row r="3233" spans="18:18" x14ac:dyDescent="0.25">
      <c r="R3233" s="2"/>
    </row>
    <row r="3234" spans="18:18" x14ac:dyDescent="0.25">
      <c r="R3234" s="2"/>
    </row>
    <row r="3235" spans="18:18" x14ac:dyDescent="0.25">
      <c r="R3235" s="2"/>
    </row>
    <row r="3236" spans="18:18" x14ac:dyDescent="0.25">
      <c r="R3236" s="2"/>
    </row>
    <row r="3237" spans="18:18" x14ac:dyDescent="0.25">
      <c r="R3237" s="2"/>
    </row>
    <row r="3238" spans="18:18" x14ac:dyDescent="0.25">
      <c r="R3238" s="2"/>
    </row>
    <row r="3239" spans="18:18" x14ac:dyDescent="0.25">
      <c r="R3239" s="2"/>
    </row>
    <row r="3240" spans="18:18" x14ac:dyDescent="0.25">
      <c r="R3240" s="2"/>
    </row>
    <row r="3241" spans="18:18" x14ac:dyDescent="0.25">
      <c r="R3241" s="2"/>
    </row>
    <row r="3242" spans="18:18" x14ac:dyDescent="0.25">
      <c r="R3242" s="2"/>
    </row>
    <row r="3243" spans="18:18" x14ac:dyDescent="0.25">
      <c r="R3243" s="2"/>
    </row>
    <row r="3244" spans="18:18" x14ac:dyDescent="0.25">
      <c r="R3244" s="2"/>
    </row>
    <row r="3245" spans="18:18" x14ac:dyDescent="0.25">
      <c r="R3245" s="2"/>
    </row>
    <row r="3246" spans="18:18" x14ac:dyDescent="0.25">
      <c r="R3246" s="2"/>
    </row>
    <row r="3247" spans="18:18" x14ac:dyDescent="0.25">
      <c r="R3247" s="2"/>
    </row>
    <row r="3248" spans="18:18" x14ac:dyDescent="0.25">
      <c r="R3248" s="2"/>
    </row>
    <row r="3249" spans="18:18" x14ac:dyDescent="0.25">
      <c r="R3249" s="2"/>
    </row>
    <row r="3250" spans="18:18" x14ac:dyDescent="0.25">
      <c r="R3250" s="2"/>
    </row>
    <row r="3251" spans="18:18" x14ac:dyDescent="0.25">
      <c r="R3251" s="2"/>
    </row>
    <row r="3252" spans="18:18" x14ac:dyDescent="0.25">
      <c r="R3252" s="2"/>
    </row>
    <row r="3253" spans="18:18" x14ac:dyDescent="0.25">
      <c r="R3253" s="2"/>
    </row>
    <row r="3254" spans="18:18" x14ac:dyDescent="0.25">
      <c r="R3254" s="2"/>
    </row>
    <row r="3255" spans="18:18" x14ac:dyDescent="0.25">
      <c r="R3255" s="2"/>
    </row>
    <row r="3256" spans="18:18" x14ac:dyDescent="0.25">
      <c r="R3256" s="2"/>
    </row>
    <row r="3257" spans="18:18" x14ac:dyDescent="0.25">
      <c r="R3257" s="2"/>
    </row>
    <row r="3258" spans="18:18" x14ac:dyDescent="0.25">
      <c r="R3258" s="2"/>
    </row>
    <row r="3259" spans="18:18" x14ac:dyDescent="0.25">
      <c r="R3259" s="2"/>
    </row>
    <row r="3260" spans="18:18" x14ac:dyDescent="0.25">
      <c r="R3260" s="2"/>
    </row>
    <row r="3261" spans="18:18" x14ac:dyDescent="0.25">
      <c r="R3261" s="2"/>
    </row>
    <row r="3262" spans="18:18" x14ac:dyDescent="0.25">
      <c r="R3262" s="2"/>
    </row>
    <row r="3263" spans="18:18" x14ac:dyDescent="0.25">
      <c r="R3263" s="2"/>
    </row>
    <row r="3264" spans="18:18" x14ac:dyDescent="0.25">
      <c r="R3264" s="2"/>
    </row>
    <row r="3265" spans="18:18" x14ac:dyDescent="0.25">
      <c r="R3265" s="2"/>
    </row>
    <row r="3266" spans="18:18" x14ac:dyDescent="0.25">
      <c r="R3266" s="2"/>
    </row>
    <row r="3267" spans="18:18" x14ac:dyDescent="0.25">
      <c r="R3267" s="2"/>
    </row>
    <row r="3268" spans="18:18" x14ac:dyDescent="0.25">
      <c r="R3268" s="2"/>
    </row>
    <row r="3269" spans="18:18" x14ac:dyDescent="0.25">
      <c r="R3269" s="2"/>
    </row>
    <row r="3270" spans="18:18" x14ac:dyDescent="0.25">
      <c r="R3270" s="2"/>
    </row>
    <row r="3271" spans="18:18" x14ac:dyDescent="0.25">
      <c r="R3271" s="2"/>
    </row>
    <row r="3272" spans="18:18" x14ac:dyDescent="0.25">
      <c r="R3272" s="2"/>
    </row>
    <row r="3273" spans="18:18" x14ac:dyDescent="0.25">
      <c r="R3273" s="2"/>
    </row>
    <row r="3274" spans="18:18" x14ac:dyDescent="0.25">
      <c r="R3274" s="2"/>
    </row>
    <row r="3275" spans="18:18" x14ac:dyDescent="0.25">
      <c r="R3275" s="2"/>
    </row>
    <row r="3276" spans="18:18" x14ac:dyDescent="0.25">
      <c r="R3276" s="2"/>
    </row>
    <row r="3277" spans="18:18" x14ac:dyDescent="0.25">
      <c r="R3277" s="2"/>
    </row>
    <row r="3278" spans="18:18" x14ac:dyDescent="0.25">
      <c r="R3278" s="2"/>
    </row>
    <row r="3279" spans="18:18" x14ac:dyDescent="0.25">
      <c r="R3279" s="2"/>
    </row>
    <row r="3280" spans="18:18" x14ac:dyDescent="0.25">
      <c r="R3280" s="2"/>
    </row>
    <row r="3281" spans="18:18" x14ac:dyDescent="0.25">
      <c r="R3281" s="2"/>
    </row>
    <row r="3282" spans="18:18" x14ac:dyDescent="0.25">
      <c r="R3282" s="2"/>
    </row>
    <row r="3283" spans="18:18" x14ac:dyDescent="0.25">
      <c r="R3283" s="2"/>
    </row>
    <row r="3284" spans="18:18" x14ac:dyDescent="0.25">
      <c r="R3284" s="2"/>
    </row>
    <row r="3285" spans="18:18" x14ac:dyDescent="0.25">
      <c r="R3285" s="2"/>
    </row>
    <row r="3286" spans="18:18" x14ac:dyDescent="0.25">
      <c r="R3286" s="2"/>
    </row>
    <row r="3287" spans="18:18" x14ac:dyDescent="0.25">
      <c r="R3287" s="2"/>
    </row>
    <row r="3288" spans="18:18" x14ac:dyDescent="0.25">
      <c r="R3288" s="2"/>
    </row>
    <row r="3289" spans="18:18" x14ac:dyDescent="0.25">
      <c r="R3289" s="2"/>
    </row>
    <row r="3290" spans="18:18" x14ac:dyDescent="0.25">
      <c r="R3290" s="2"/>
    </row>
    <row r="3291" spans="18:18" x14ac:dyDescent="0.25">
      <c r="R3291" s="2"/>
    </row>
    <row r="3292" spans="18:18" x14ac:dyDescent="0.25">
      <c r="R3292" s="2"/>
    </row>
    <row r="3293" spans="18:18" x14ac:dyDescent="0.25">
      <c r="R3293" s="2"/>
    </row>
    <row r="3294" spans="18:18" x14ac:dyDescent="0.25">
      <c r="R3294" s="2"/>
    </row>
    <row r="3295" spans="18:18" x14ac:dyDescent="0.25">
      <c r="R3295" s="2"/>
    </row>
    <row r="3296" spans="18:18" x14ac:dyDescent="0.25">
      <c r="R3296" s="2"/>
    </row>
    <row r="3297" spans="18:18" x14ac:dyDescent="0.25">
      <c r="R3297" s="2"/>
    </row>
    <row r="3298" spans="18:18" x14ac:dyDescent="0.25">
      <c r="R3298" s="2"/>
    </row>
    <row r="3299" spans="18:18" x14ac:dyDescent="0.25">
      <c r="R3299" s="2"/>
    </row>
    <row r="3300" spans="18:18" x14ac:dyDescent="0.25">
      <c r="R3300" s="2"/>
    </row>
    <row r="3301" spans="18:18" x14ac:dyDescent="0.25">
      <c r="R3301" s="2"/>
    </row>
    <row r="3302" spans="18:18" x14ac:dyDescent="0.25">
      <c r="R3302" s="2"/>
    </row>
    <row r="3303" spans="18:18" x14ac:dyDescent="0.25">
      <c r="R3303" s="2"/>
    </row>
    <row r="3304" spans="18:18" x14ac:dyDescent="0.25">
      <c r="R3304" s="2"/>
    </row>
    <row r="3305" spans="18:18" x14ac:dyDescent="0.25">
      <c r="R3305" s="2"/>
    </row>
    <row r="3306" spans="18:18" x14ac:dyDescent="0.25">
      <c r="R3306" s="2"/>
    </row>
    <row r="3307" spans="18:18" x14ac:dyDescent="0.25">
      <c r="R3307" s="2"/>
    </row>
    <row r="3308" spans="18:18" x14ac:dyDescent="0.25">
      <c r="R3308" s="2"/>
    </row>
    <row r="3309" spans="18:18" x14ac:dyDescent="0.25">
      <c r="R3309" s="2"/>
    </row>
    <row r="3310" spans="18:18" x14ac:dyDescent="0.25">
      <c r="R3310" s="2"/>
    </row>
    <row r="3311" spans="18:18" x14ac:dyDescent="0.25">
      <c r="R3311" s="2"/>
    </row>
    <row r="3312" spans="18:18" x14ac:dyDescent="0.25">
      <c r="R3312" s="2"/>
    </row>
    <row r="3313" spans="18:18" x14ac:dyDescent="0.25">
      <c r="R3313" s="2"/>
    </row>
    <row r="3314" spans="18:18" x14ac:dyDescent="0.25">
      <c r="R3314" s="2"/>
    </row>
    <row r="3315" spans="18:18" x14ac:dyDescent="0.25">
      <c r="R3315" s="2"/>
    </row>
    <row r="3316" spans="18:18" x14ac:dyDescent="0.25">
      <c r="R3316" s="2"/>
    </row>
    <row r="3317" spans="18:18" x14ac:dyDescent="0.25">
      <c r="R3317" s="2"/>
    </row>
    <row r="3318" spans="18:18" x14ac:dyDescent="0.25">
      <c r="R3318" s="2"/>
    </row>
    <row r="3319" spans="18:18" x14ac:dyDescent="0.25">
      <c r="R3319" s="2"/>
    </row>
    <row r="3320" spans="18:18" x14ac:dyDescent="0.25">
      <c r="R3320" s="2"/>
    </row>
    <row r="3321" spans="18:18" x14ac:dyDescent="0.25">
      <c r="R3321" s="2"/>
    </row>
    <row r="3322" spans="18:18" x14ac:dyDescent="0.25">
      <c r="R3322" s="2"/>
    </row>
    <row r="3323" spans="18:18" x14ac:dyDescent="0.25">
      <c r="R3323" s="2"/>
    </row>
    <row r="3324" spans="18:18" x14ac:dyDescent="0.25">
      <c r="R3324" s="2"/>
    </row>
    <row r="3325" spans="18:18" x14ac:dyDescent="0.25">
      <c r="R3325" s="2"/>
    </row>
    <row r="3326" spans="18:18" x14ac:dyDescent="0.25">
      <c r="R3326" s="2"/>
    </row>
    <row r="3327" spans="18:18" x14ac:dyDescent="0.25">
      <c r="R3327" s="2"/>
    </row>
    <row r="3328" spans="18:18" x14ac:dyDescent="0.25">
      <c r="R3328" s="2"/>
    </row>
    <row r="3329" spans="18:18" x14ac:dyDescent="0.25">
      <c r="R3329" s="2"/>
    </row>
    <row r="3330" spans="18:18" x14ac:dyDescent="0.25">
      <c r="R3330" s="2"/>
    </row>
    <row r="3331" spans="18:18" x14ac:dyDescent="0.25">
      <c r="R3331" s="2"/>
    </row>
    <row r="3332" spans="18:18" x14ac:dyDescent="0.25">
      <c r="R3332" s="2"/>
    </row>
    <row r="3333" spans="18:18" x14ac:dyDescent="0.25">
      <c r="R3333" s="2"/>
    </row>
    <row r="3334" spans="18:18" x14ac:dyDescent="0.25">
      <c r="R3334" s="2"/>
    </row>
    <row r="3335" spans="18:18" x14ac:dyDescent="0.25">
      <c r="R3335" s="2"/>
    </row>
    <row r="3336" spans="18:18" x14ac:dyDescent="0.25">
      <c r="R3336" s="2"/>
    </row>
    <row r="3337" spans="18:18" x14ac:dyDescent="0.25">
      <c r="R3337" s="2"/>
    </row>
    <row r="3338" spans="18:18" x14ac:dyDescent="0.25">
      <c r="R3338" s="2"/>
    </row>
    <row r="3339" spans="18:18" x14ac:dyDescent="0.25">
      <c r="R3339" s="2"/>
    </row>
    <row r="3340" spans="18:18" x14ac:dyDescent="0.25">
      <c r="R3340" s="2"/>
    </row>
    <row r="3341" spans="18:18" x14ac:dyDescent="0.25">
      <c r="R3341" s="2"/>
    </row>
    <row r="3342" spans="18:18" x14ac:dyDescent="0.25">
      <c r="R3342" s="2"/>
    </row>
    <row r="3343" spans="18:18" x14ac:dyDescent="0.25">
      <c r="R3343" s="2"/>
    </row>
    <row r="3344" spans="18:18" x14ac:dyDescent="0.25">
      <c r="R3344" s="2"/>
    </row>
    <row r="3345" spans="18:18" x14ac:dyDescent="0.25">
      <c r="R3345" s="2"/>
    </row>
    <row r="3346" spans="18:18" x14ac:dyDescent="0.25">
      <c r="R3346" s="2"/>
    </row>
    <row r="3347" spans="18:18" x14ac:dyDescent="0.25">
      <c r="R3347" s="2"/>
    </row>
    <row r="3348" spans="18:18" x14ac:dyDescent="0.25">
      <c r="R3348" s="2"/>
    </row>
    <row r="3349" spans="18:18" x14ac:dyDescent="0.25">
      <c r="R3349" s="2"/>
    </row>
    <row r="3350" spans="18:18" x14ac:dyDescent="0.25">
      <c r="R3350" s="2"/>
    </row>
    <row r="3351" spans="18:18" x14ac:dyDescent="0.25">
      <c r="R3351" s="2"/>
    </row>
    <row r="3352" spans="18:18" x14ac:dyDescent="0.25">
      <c r="R3352" s="2"/>
    </row>
    <row r="3353" spans="18:18" x14ac:dyDescent="0.25">
      <c r="R3353" s="2"/>
    </row>
    <row r="3354" spans="18:18" x14ac:dyDescent="0.25">
      <c r="R3354" s="2"/>
    </row>
    <row r="3355" spans="18:18" x14ac:dyDescent="0.25">
      <c r="R3355" s="2"/>
    </row>
    <row r="3356" spans="18:18" x14ac:dyDescent="0.25">
      <c r="R3356" s="2"/>
    </row>
    <row r="3357" spans="18:18" x14ac:dyDescent="0.25">
      <c r="R3357" s="2"/>
    </row>
    <row r="3358" spans="18:18" x14ac:dyDescent="0.25">
      <c r="R3358" s="2"/>
    </row>
    <row r="3359" spans="18:18" x14ac:dyDescent="0.25">
      <c r="R3359" s="2"/>
    </row>
    <row r="3360" spans="18:18" x14ac:dyDescent="0.25">
      <c r="R3360" s="2"/>
    </row>
    <row r="3361" spans="18:18" x14ac:dyDescent="0.25">
      <c r="R3361" s="2"/>
    </row>
    <row r="3362" spans="18:18" x14ac:dyDescent="0.25">
      <c r="R3362" s="2"/>
    </row>
    <row r="3363" spans="18:18" x14ac:dyDescent="0.25">
      <c r="R3363" s="2"/>
    </row>
    <row r="3364" spans="18:18" x14ac:dyDescent="0.25">
      <c r="R3364" s="2"/>
    </row>
    <row r="3365" spans="18:18" x14ac:dyDescent="0.25">
      <c r="R3365" s="2"/>
    </row>
    <row r="3366" spans="18:18" x14ac:dyDescent="0.25">
      <c r="R3366" s="2"/>
    </row>
    <row r="3367" spans="18:18" x14ac:dyDescent="0.25">
      <c r="R3367" s="2"/>
    </row>
    <row r="3368" spans="18:18" x14ac:dyDescent="0.25">
      <c r="R3368" s="2"/>
    </row>
    <row r="3369" spans="18:18" x14ac:dyDescent="0.25">
      <c r="R3369" s="2"/>
    </row>
    <row r="3370" spans="18:18" x14ac:dyDescent="0.25">
      <c r="R3370" s="2"/>
    </row>
    <row r="3371" spans="18:18" x14ac:dyDescent="0.25">
      <c r="R3371" s="2"/>
    </row>
    <row r="3372" spans="18:18" x14ac:dyDescent="0.25">
      <c r="R3372" s="2"/>
    </row>
    <row r="3373" spans="18:18" x14ac:dyDescent="0.25">
      <c r="R3373" s="2"/>
    </row>
    <row r="3374" spans="18:18" x14ac:dyDescent="0.25">
      <c r="R3374" s="2"/>
    </row>
    <row r="3375" spans="18:18" x14ac:dyDescent="0.25">
      <c r="R3375" s="2"/>
    </row>
    <row r="3376" spans="18:18" x14ac:dyDescent="0.25">
      <c r="R3376" s="2"/>
    </row>
    <row r="3377" spans="18:18" x14ac:dyDescent="0.25">
      <c r="R3377" s="2"/>
    </row>
    <row r="3378" spans="18:18" x14ac:dyDescent="0.25">
      <c r="R3378" s="2"/>
    </row>
    <row r="3379" spans="18:18" x14ac:dyDescent="0.25">
      <c r="R3379" s="2"/>
    </row>
    <row r="3380" spans="18:18" x14ac:dyDescent="0.25">
      <c r="R3380" s="2"/>
    </row>
    <row r="3381" spans="18:18" x14ac:dyDescent="0.25">
      <c r="R3381" s="2"/>
    </row>
    <row r="3382" spans="18:18" x14ac:dyDescent="0.25">
      <c r="R3382" s="2"/>
    </row>
    <row r="3383" spans="18:18" x14ac:dyDescent="0.25">
      <c r="R3383" s="2"/>
    </row>
    <row r="3384" spans="18:18" x14ac:dyDescent="0.25">
      <c r="R3384" s="2"/>
    </row>
    <row r="3385" spans="18:18" x14ac:dyDescent="0.25">
      <c r="R3385" s="2"/>
    </row>
    <row r="3386" spans="18:18" x14ac:dyDescent="0.25">
      <c r="R3386" s="2"/>
    </row>
    <row r="3387" spans="18:18" x14ac:dyDescent="0.25">
      <c r="R3387" s="2"/>
    </row>
    <row r="3388" spans="18:18" x14ac:dyDescent="0.25">
      <c r="R3388" s="2"/>
    </row>
    <row r="3389" spans="18:18" x14ac:dyDescent="0.25">
      <c r="R3389" s="2"/>
    </row>
    <row r="3390" spans="18:18" x14ac:dyDescent="0.25">
      <c r="R3390" s="2"/>
    </row>
    <row r="3391" spans="18:18" x14ac:dyDescent="0.25">
      <c r="R3391" s="2"/>
    </row>
    <row r="3392" spans="18:18" x14ac:dyDescent="0.25">
      <c r="R3392" s="2"/>
    </row>
    <row r="3393" spans="18:18" x14ac:dyDescent="0.25">
      <c r="R3393" s="2"/>
    </row>
    <row r="3394" spans="18:18" x14ac:dyDescent="0.25">
      <c r="R3394" s="2"/>
    </row>
    <row r="3395" spans="18:18" x14ac:dyDescent="0.25">
      <c r="R3395" s="2"/>
    </row>
    <row r="3396" spans="18:18" x14ac:dyDescent="0.25">
      <c r="R3396" s="2"/>
    </row>
    <row r="3397" spans="18:18" x14ac:dyDescent="0.25">
      <c r="R3397" s="2"/>
    </row>
    <row r="3398" spans="18:18" x14ac:dyDescent="0.25">
      <c r="R3398" s="2"/>
    </row>
    <row r="3399" spans="18:18" x14ac:dyDescent="0.25">
      <c r="R3399" s="2"/>
    </row>
    <row r="3400" spans="18:18" x14ac:dyDescent="0.25">
      <c r="R3400" s="2"/>
    </row>
    <row r="3401" spans="18:18" x14ac:dyDescent="0.25">
      <c r="R3401" s="2"/>
    </row>
    <row r="3402" spans="18:18" x14ac:dyDescent="0.25">
      <c r="R3402" s="2"/>
    </row>
    <row r="3403" spans="18:18" x14ac:dyDescent="0.25">
      <c r="R3403" s="2"/>
    </row>
    <row r="3404" spans="18:18" x14ac:dyDescent="0.25">
      <c r="R3404" s="2"/>
    </row>
    <row r="3405" spans="18:18" x14ac:dyDescent="0.25">
      <c r="R3405" s="2"/>
    </row>
    <row r="3406" spans="18:18" x14ac:dyDescent="0.25">
      <c r="R3406" s="2"/>
    </row>
    <row r="3407" spans="18:18" x14ac:dyDescent="0.25">
      <c r="R3407" s="2"/>
    </row>
    <row r="3408" spans="18:18" x14ac:dyDescent="0.25">
      <c r="R3408" s="2"/>
    </row>
    <row r="3409" spans="18:18" x14ac:dyDescent="0.25">
      <c r="R3409" s="2"/>
    </row>
    <row r="3410" spans="18:18" x14ac:dyDescent="0.25">
      <c r="R3410" s="2"/>
    </row>
    <row r="3411" spans="18:18" x14ac:dyDescent="0.25">
      <c r="R3411" s="2"/>
    </row>
    <row r="3412" spans="18:18" x14ac:dyDescent="0.25">
      <c r="R3412" s="2"/>
    </row>
    <row r="3413" spans="18:18" x14ac:dyDescent="0.25">
      <c r="R3413" s="2"/>
    </row>
    <row r="3414" spans="18:18" x14ac:dyDescent="0.25">
      <c r="R3414" s="2"/>
    </row>
    <row r="3415" spans="18:18" x14ac:dyDescent="0.25">
      <c r="R3415" s="2"/>
    </row>
    <row r="3416" spans="18:18" x14ac:dyDescent="0.25">
      <c r="R3416" s="2"/>
    </row>
    <row r="3417" spans="18:18" x14ac:dyDescent="0.25">
      <c r="R3417" s="2"/>
    </row>
    <row r="3418" spans="18:18" x14ac:dyDescent="0.25">
      <c r="R3418" s="2"/>
    </row>
    <row r="3419" spans="18:18" x14ac:dyDescent="0.25">
      <c r="R3419" s="2"/>
    </row>
    <row r="3420" spans="18:18" x14ac:dyDescent="0.25">
      <c r="R3420" s="2"/>
    </row>
    <row r="3421" spans="18:18" x14ac:dyDescent="0.25">
      <c r="R3421" s="2"/>
    </row>
    <row r="3422" spans="18:18" x14ac:dyDescent="0.25">
      <c r="R3422" s="2"/>
    </row>
    <row r="3423" spans="18:18" x14ac:dyDescent="0.25">
      <c r="R3423" s="2"/>
    </row>
    <row r="3424" spans="18:18" x14ac:dyDescent="0.25">
      <c r="R3424" s="2"/>
    </row>
    <row r="3425" spans="18:18" x14ac:dyDescent="0.25">
      <c r="R3425" s="2"/>
    </row>
    <row r="3426" spans="18:18" x14ac:dyDescent="0.25">
      <c r="R3426" s="2"/>
    </row>
    <row r="3427" spans="18:18" x14ac:dyDescent="0.25">
      <c r="R3427" s="2"/>
    </row>
    <row r="3428" spans="18:18" x14ac:dyDescent="0.25">
      <c r="R3428" s="2"/>
    </row>
    <row r="3429" spans="18:18" x14ac:dyDescent="0.25">
      <c r="R3429" s="2"/>
    </row>
    <row r="3430" spans="18:18" x14ac:dyDescent="0.25">
      <c r="R3430" s="2"/>
    </row>
    <row r="3431" spans="18:18" x14ac:dyDescent="0.25">
      <c r="R3431" s="2"/>
    </row>
    <row r="3432" spans="18:18" x14ac:dyDescent="0.25">
      <c r="R3432" s="2"/>
    </row>
    <row r="3433" spans="18:18" x14ac:dyDescent="0.25">
      <c r="R3433" s="2"/>
    </row>
    <row r="3434" spans="18:18" x14ac:dyDescent="0.25">
      <c r="R3434" s="2"/>
    </row>
    <row r="3435" spans="18:18" x14ac:dyDescent="0.25">
      <c r="R3435" s="2"/>
    </row>
    <row r="3436" spans="18:18" x14ac:dyDescent="0.25">
      <c r="R3436" s="2"/>
    </row>
    <row r="3437" spans="18:18" x14ac:dyDescent="0.25">
      <c r="R3437" s="2"/>
    </row>
    <row r="3438" spans="18:18" x14ac:dyDescent="0.25">
      <c r="R3438" s="2"/>
    </row>
    <row r="3439" spans="18:18" x14ac:dyDescent="0.25">
      <c r="R3439" s="2"/>
    </row>
    <row r="3440" spans="18:18" x14ac:dyDescent="0.25">
      <c r="R3440" s="2"/>
    </row>
    <row r="3441" spans="18:18" x14ac:dyDescent="0.25">
      <c r="R3441" s="2"/>
    </row>
    <row r="3442" spans="18:18" x14ac:dyDescent="0.25">
      <c r="R3442" s="2"/>
    </row>
    <row r="3443" spans="18:18" x14ac:dyDescent="0.25">
      <c r="R3443" s="2"/>
    </row>
    <row r="3444" spans="18:18" x14ac:dyDescent="0.25">
      <c r="R3444" s="2"/>
    </row>
    <row r="3445" spans="18:18" x14ac:dyDescent="0.25">
      <c r="R3445" s="2"/>
    </row>
    <row r="3446" spans="18:18" x14ac:dyDescent="0.25">
      <c r="R3446" s="2"/>
    </row>
    <row r="3447" spans="18:18" x14ac:dyDescent="0.25">
      <c r="R3447" s="2"/>
    </row>
    <row r="3448" spans="18:18" x14ac:dyDescent="0.25">
      <c r="R3448" s="2"/>
    </row>
    <row r="3449" spans="18:18" x14ac:dyDescent="0.25">
      <c r="R3449" s="2"/>
    </row>
    <row r="3450" spans="18:18" x14ac:dyDescent="0.25">
      <c r="R3450" s="2"/>
    </row>
    <row r="3451" spans="18:18" x14ac:dyDescent="0.25">
      <c r="R3451" s="2"/>
    </row>
    <row r="3452" spans="18:18" x14ac:dyDescent="0.25">
      <c r="R3452" s="2"/>
    </row>
    <row r="3453" spans="18:18" x14ac:dyDescent="0.25">
      <c r="R3453" s="2"/>
    </row>
    <row r="3454" spans="18:18" x14ac:dyDescent="0.25">
      <c r="R3454" s="2"/>
    </row>
    <row r="3455" spans="18:18" x14ac:dyDescent="0.25">
      <c r="R3455" s="2"/>
    </row>
    <row r="3456" spans="18:18" x14ac:dyDescent="0.25">
      <c r="R3456" s="2"/>
    </row>
    <row r="3457" spans="18:18" x14ac:dyDescent="0.25">
      <c r="R3457" s="2"/>
    </row>
    <row r="3458" spans="18:18" x14ac:dyDescent="0.25">
      <c r="R3458" s="2"/>
    </row>
    <row r="3459" spans="18:18" x14ac:dyDescent="0.25">
      <c r="R3459" s="2"/>
    </row>
    <row r="3460" spans="18:18" x14ac:dyDescent="0.25">
      <c r="R3460" s="2"/>
    </row>
    <row r="3461" spans="18:18" x14ac:dyDescent="0.25">
      <c r="R3461" s="2"/>
    </row>
    <row r="3462" spans="18:18" x14ac:dyDescent="0.25">
      <c r="R3462" s="2"/>
    </row>
    <row r="3463" spans="18:18" x14ac:dyDescent="0.25">
      <c r="R3463" s="2"/>
    </row>
    <row r="3464" spans="18:18" x14ac:dyDescent="0.25">
      <c r="R3464" s="2"/>
    </row>
    <row r="3465" spans="18:18" x14ac:dyDescent="0.25">
      <c r="R3465" s="2"/>
    </row>
    <row r="3466" spans="18:18" x14ac:dyDescent="0.25">
      <c r="R3466" s="2"/>
    </row>
    <row r="3467" spans="18:18" x14ac:dyDescent="0.25">
      <c r="R3467" s="2"/>
    </row>
    <row r="3468" spans="18:18" x14ac:dyDescent="0.25">
      <c r="R3468" s="2"/>
    </row>
    <row r="3469" spans="18:18" x14ac:dyDescent="0.25">
      <c r="R3469" s="2"/>
    </row>
    <row r="3470" spans="18:18" x14ac:dyDescent="0.25">
      <c r="R3470" s="2"/>
    </row>
    <row r="3471" spans="18:18" x14ac:dyDescent="0.25">
      <c r="R3471" s="2"/>
    </row>
    <row r="3472" spans="18:18" x14ac:dyDescent="0.25">
      <c r="R3472" s="2"/>
    </row>
    <row r="3473" spans="18:18" x14ac:dyDescent="0.25">
      <c r="R3473" s="2"/>
    </row>
    <row r="3474" spans="18:18" x14ac:dyDescent="0.25">
      <c r="R3474" s="2"/>
    </row>
    <row r="3475" spans="18:18" x14ac:dyDescent="0.25">
      <c r="R3475" s="2"/>
    </row>
    <row r="3476" spans="18:18" x14ac:dyDescent="0.25">
      <c r="R3476" s="2"/>
    </row>
    <row r="3477" spans="18:18" x14ac:dyDescent="0.25">
      <c r="R3477" s="2"/>
    </row>
    <row r="3478" spans="18:18" x14ac:dyDescent="0.25">
      <c r="R3478" s="2"/>
    </row>
    <row r="3479" spans="18:18" x14ac:dyDescent="0.25">
      <c r="R3479" s="2"/>
    </row>
    <row r="3480" spans="18:18" x14ac:dyDescent="0.25">
      <c r="R3480" s="2"/>
    </row>
    <row r="3481" spans="18:18" x14ac:dyDescent="0.25">
      <c r="R3481" s="2"/>
    </row>
    <row r="3482" spans="18:18" x14ac:dyDescent="0.25">
      <c r="R3482" s="2"/>
    </row>
    <row r="3483" spans="18:18" x14ac:dyDescent="0.25">
      <c r="R3483" s="2"/>
    </row>
    <row r="3484" spans="18:18" x14ac:dyDescent="0.25">
      <c r="R3484" s="2"/>
    </row>
    <row r="3485" spans="18:18" x14ac:dyDescent="0.25">
      <c r="R3485" s="2"/>
    </row>
    <row r="3486" spans="18:18" x14ac:dyDescent="0.25">
      <c r="R3486" s="2"/>
    </row>
    <row r="3487" spans="18:18" x14ac:dyDescent="0.25">
      <c r="R3487" s="2"/>
    </row>
    <row r="3488" spans="18:18" x14ac:dyDescent="0.25">
      <c r="R3488" s="2"/>
    </row>
    <row r="3489" spans="18:18" x14ac:dyDescent="0.25">
      <c r="R3489" s="2"/>
    </row>
    <row r="3490" spans="18:18" x14ac:dyDescent="0.25">
      <c r="R3490" s="2"/>
    </row>
    <row r="3491" spans="18:18" x14ac:dyDescent="0.25">
      <c r="R3491" s="2"/>
    </row>
    <row r="3492" spans="18:18" x14ac:dyDescent="0.25">
      <c r="R3492" s="2"/>
    </row>
    <row r="3493" spans="18:18" x14ac:dyDescent="0.25">
      <c r="R3493" s="2"/>
    </row>
    <row r="3494" spans="18:18" x14ac:dyDescent="0.25">
      <c r="R3494" s="2"/>
    </row>
    <row r="3495" spans="18:18" x14ac:dyDescent="0.25">
      <c r="R3495" s="2"/>
    </row>
    <row r="3496" spans="18:18" x14ac:dyDescent="0.25">
      <c r="R3496" s="2"/>
    </row>
    <row r="3497" spans="18:18" x14ac:dyDescent="0.25">
      <c r="R3497" s="2"/>
    </row>
    <row r="3498" spans="18:18" x14ac:dyDescent="0.25">
      <c r="R3498" s="2"/>
    </row>
    <row r="3499" spans="18:18" x14ac:dyDescent="0.25">
      <c r="R3499" s="2"/>
    </row>
    <row r="3500" spans="18:18" x14ac:dyDescent="0.25">
      <c r="R3500" s="2"/>
    </row>
    <row r="3501" spans="18:18" x14ac:dyDescent="0.25">
      <c r="R3501" s="2"/>
    </row>
    <row r="3502" spans="18:18" x14ac:dyDescent="0.25">
      <c r="R3502" s="2"/>
    </row>
    <row r="3503" spans="18:18" x14ac:dyDescent="0.25">
      <c r="R3503" s="2"/>
    </row>
    <row r="3504" spans="18:18" x14ac:dyDescent="0.25">
      <c r="R3504" s="2"/>
    </row>
    <row r="3505" spans="18:18" x14ac:dyDescent="0.25">
      <c r="R3505" s="2"/>
    </row>
    <row r="3506" spans="18:18" x14ac:dyDescent="0.25">
      <c r="R3506" s="2"/>
    </row>
    <row r="3507" spans="18:18" x14ac:dyDescent="0.25">
      <c r="R3507" s="2"/>
    </row>
    <row r="3508" spans="18:18" x14ac:dyDescent="0.25">
      <c r="R3508" s="2"/>
    </row>
    <row r="3509" spans="18:18" x14ac:dyDescent="0.25">
      <c r="R3509" s="2"/>
    </row>
    <row r="3510" spans="18:18" x14ac:dyDescent="0.25">
      <c r="R3510" s="2"/>
    </row>
    <row r="3511" spans="18:18" x14ac:dyDescent="0.25">
      <c r="R3511" s="2"/>
    </row>
    <row r="3512" spans="18:18" x14ac:dyDescent="0.25">
      <c r="R3512" s="2"/>
    </row>
    <row r="3513" spans="18:18" x14ac:dyDescent="0.25">
      <c r="R3513" s="2"/>
    </row>
    <row r="3514" spans="18:18" x14ac:dyDescent="0.25">
      <c r="R3514" s="2"/>
    </row>
    <row r="3515" spans="18:18" x14ac:dyDescent="0.25">
      <c r="R3515" s="2"/>
    </row>
    <row r="3516" spans="18:18" x14ac:dyDescent="0.25">
      <c r="R3516" s="2"/>
    </row>
    <row r="3517" spans="18:18" x14ac:dyDescent="0.25">
      <c r="R3517" s="2"/>
    </row>
    <row r="3518" spans="18:18" x14ac:dyDescent="0.25">
      <c r="R3518" s="2"/>
    </row>
    <row r="3519" spans="18:18" x14ac:dyDescent="0.25">
      <c r="R3519" s="2"/>
    </row>
    <row r="3520" spans="18:18" x14ac:dyDescent="0.25">
      <c r="R3520" s="2"/>
    </row>
    <row r="3521" spans="18:18" x14ac:dyDescent="0.25">
      <c r="R3521" s="2"/>
    </row>
    <row r="3522" spans="18:18" x14ac:dyDescent="0.25">
      <c r="R3522" s="2"/>
    </row>
    <row r="3523" spans="18:18" x14ac:dyDescent="0.25">
      <c r="R3523" s="2"/>
    </row>
    <row r="3524" spans="18:18" x14ac:dyDescent="0.25">
      <c r="R3524" s="2"/>
    </row>
    <row r="3525" spans="18:18" x14ac:dyDescent="0.25">
      <c r="R3525" s="2"/>
    </row>
    <row r="3526" spans="18:18" x14ac:dyDescent="0.25">
      <c r="R3526" s="2"/>
    </row>
    <row r="3527" spans="18:18" x14ac:dyDescent="0.25">
      <c r="R3527" s="2"/>
    </row>
    <row r="3528" spans="18:18" x14ac:dyDescent="0.25">
      <c r="R3528" s="2"/>
    </row>
    <row r="3529" spans="18:18" x14ac:dyDescent="0.25">
      <c r="R3529" s="2"/>
    </row>
    <row r="3530" spans="18:18" x14ac:dyDescent="0.25">
      <c r="R3530" s="2"/>
    </row>
    <row r="3531" spans="18:18" x14ac:dyDescent="0.25">
      <c r="R3531" s="2"/>
    </row>
    <row r="3532" spans="18:18" x14ac:dyDescent="0.25">
      <c r="R3532" s="2"/>
    </row>
    <row r="3533" spans="18:18" x14ac:dyDescent="0.25">
      <c r="R3533" s="2"/>
    </row>
    <row r="3534" spans="18:18" x14ac:dyDescent="0.25">
      <c r="R3534" s="2"/>
    </row>
    <row r="3535" spans="18:18" x14ac:dyDescent="0.25">
      <c r="R3535" s="2"/>
    </row>
    <row r="3536" spans="18:18" x14ac:dyDescent="0.25">
      <c r="R3536" s="2"/>
    </row>
    <row r="3537" spans="18:18" x14ac:dyDescent="0.25">
      <c r="R3537" s="2"/>
    </row>
    <row r="3538" spans="18:18" x14ac:dyDescent="0.25">
      <c r="R3538" s="2"/>
    </row>
    <row r="3539" spans="18:18" x14ac:dyDescent="0.25">
      <c r="R3539" s="2"/>
    </row>
    <row r="3540" spans="18:18" x14ac:dyDescent="0.25">
      <c r="R3540" s="2"/>
    </row>
    <row r="3541" spans="18:18" x14ac:dyDescent="0.25">
      <c r="R3541" s="2"/>
    </row>
    <row r="3542" spans="18:18" x14ac:dyDescent="0.25">
      <c r="R3542" s="2"/>
    </row>
    <row r="3543" spans="18:18" x14ac:dyDescent="0.25">
      <c r="R3543" s="2"/>
    </row>
    <row r="3544" spans="18:18" x14ac:dyDescent="0.25">
      <c r="R3544" s="2"/>
    </row>
    <row r="3545" spans="18:18" x14ac:dyDescent="0.25">
      <c r="R3545" s="2"/>
    </row>
    <row r="3546" spans="18:18" x14ac:dyDescent="0.25">
      <c r="R3546" s="2"/>
    </row>
    <row r="3547" spans="18:18" x14ac:dyDescent="0.25">
      <c r="R3547" s="2"/>
    </row>
    <row r="3548" spans="18:18" x14ac:dyDescent="0.25">
      <c r="R3548" s="2"/>
    </row>
    <row r="3549" spans="18:18" x14ac:dyDescent="0.25">
      <c r="R3549" s="2"/>
    </row>
    <row r="3550" spans="18:18" x14ac:dyDescent="0.25">
      <c r="R3550" s="2"/>
    </row>
    <row r="3551" spans="18:18" x14ac:dyDescent="0.25">
      <c r="R3551" s="2"/>
    </row>
    <row r="3552" spans="18:18" x14ac:dyDescent="0.25">
      <c r="R3552" s="2"/>
    </row>
    <row r="3553" spans="18:18" x14ac:dyDescent="0.25">
      <c r="R3553" s="2"/>
    </row>
    <row r="3554" spans="18:18" x14ac:dyDescent="0.25">
      <c r="R3554" s="2"/>
    </row>
    <row r="3555" spans="18:18" x14ac:dyDescent="0.25">
      <c r="R3555" s="2"/>
    </row>
    <row r="3556" spans="18:18" x14ac:dyDescent="0.25">
      <c r="R3556" s="2"/>
    </row>
    <row r="3557" spans="18:18" x14ac:dyDescent="0.25">
      <c r="R3557" s="2"/>
    </row>
    <row r="3558" spans="18:18" x14ac:dyDescent="0.25">
      <c r="R3558" s="2"/>
    </row>
    <row r="3559" spans="18:18" x14ac:dyDescent="0.25">
      <c r="R3559" s="2"/>
    </row>
    <row r="3560" spans="18:18" x14ac:dyDescent="0.25">
      <c r="R3560" s="2"/>
    </row>
    <row r="3561" spans="18:18" x14ac:dyDescent="0.25">
      <c r="R3561" s="2"/>
    </row>
    <row r="3562" spans="18:18" x14ac:dyDescent="0.25">
      <c r="R3562" s="2"/>
    </row>
    <row r="3563" spans="18:18" x14ac:dyDescent="0.25">
      <c r="R3563" s="2"/>
    </row>
    <row r="3564" spans="18:18" x14ac:dyDescent="0.25">
      <c r="R3564" s="2"/>
    </row>
    <row r="3565" spans="18:18" x14ac:dyDescent="0.25">
      <c r="R3565" s="2"/>
    </row>
    <row r="3566" spans="18:18" x14ac:dyDescent="0.25">
      <c r="R3566" s="2"/>
    </row>
    <row r="3567" spans="18:18" x14ac:dyDescent="0.25">
      <c r="R3567" s="2"/>
    </row>
    <row r="3568" spans="18:18" x14ac:dyDescent="0.25">
      <c r="R3568" s="2"/>
    </row>
    <row r="3569" spans="18:18" x14ac:dyDescent="0.25">
      <c r="R3569" s="2"/>
    </row>
    <row r="3570" spans="18:18" x14ac:dyDescent="0.25">
      <c r="R3570" s="2"/>
    </row>
    <row r="3571" spans="18:18" x14ac:dyDescent="0.25">
      <c r="R3571" s="2"/>
    </row>
    <row r="3572" spans="18:18" x14ac:dyDescent="0.25">
      <c r="R3572" s="2"/>
    </row>
    <row r="3573" spans="18:18" x14ac:dyDescent="0.25">
      <c r="R3573" s="2"/>
    </row>
    <row r="3574" spans="18:18" x14ac:dyDescent="0.25">
      <c r="R3574" s="2"/>
    </row>
    <row r="3575" spans="18:18" x14ac:dyDescent="0.25">
      <c r="R3575" s="2"/>
    </row>
    <row r="3576" spans="18:18" x14ac:dyDescent="0.25">
      <c r="R3576" s="2"/>
    </row>
    <row r="3577" spans="18:18" x14ac:dyDescent="0.25">
      <c r="R3577" s="2"/>
    </row>
    <row r="3578" spans="18:18" x14ac:dyDescent="0.25">
      <c r="R3578" s="2"/>
    </row>
    <row r="3579" spans="18:18" x14ac:dyDescent="0.25">
      <c r="R3579" s="2"/>
    </row>
    <row r="3580" spans="18:18" x14ac:dyDescent="0.25">
      <c r="R3580" s="2"/>
    </row>
    <row r="3581" spans="18:18" x14ac:dyDescent="0.25">
      <c r="R3581" s="2"/>
    </row>
    <row r="3582" spans="18:18" x14ac:dyDescent="0.25">
      <c r="R3582" s="2"/>
    </row>
    <row r="3583" spans="18:18" x14ac:dyDescent="0.25">
      <c r="R3583" s="2"/>
    </row>
    <row r="3584" spans="18:18" x14ac:dyDescent="0.25">
      <c r="R3584" s="2"/>
    </row>
    <row r="3585" spans="18:18" x14ac:dyDescent="0.25">
      <c r="R3585" s="2"/>
    </row>
    <row r="3586" spans="18:18" x14ac:dyDescent="0.25">
      <c r="R3586" s="2"/>
    </row>
    <row r="3587" spans="18:18" x14ac:dyDescent="0.25">
      <c r="R3587" s="2"/>
    </row>
    <row r="3588" spans="18:18" x14ac:dyDescent="0.25">
      <c r="R3588" s="2"/>
    </row>
    <row r="3589" spans="18:18" x14ac:dyDescent="0.25">
      <c r="R3589" s="2"/>
    </row>
    <row r="3590" spans="18:18" x14ac:dyDescent="0.25">
      <c r="R3590" s="2"/>
    </row>
    <row r="3591" spans="18:18" x14ac:dyDescent="0.25">
      <c r="R3591" s="2"/>
    </row>
    <row r="3592" spans="18:18" x14ac:dyDescent="0.25">
      <c r="R3592" s="2"/>
    </row>
    <row r="3593" spans="18:18" x14ac:dyDescent="0.25">
      <c r="R3593" s="2"/>
    </row>
    <row r="3594" spans="18:18" x14ac:dyDescent="0.25">
      <c r="R3594" s="2"/>
    </row>
    <row r="3595" spans="18:18" x14ac:dyDescent="0.25">
      <c r="R3595" s="2"/>
    </row>
    <row r="3596" spans="18:18" x14ac:dyDescent="0.25">
      <c r="R3596" s="2"/>
    </row>
    <row r="3597" spans="18:18" x14ac:dyDescent="0.25">
      <c r="R3597" s="2"/>
    </row>
    <row r="3598" spans="18:18" x14ac:dyDescent="0.25">
      <c r="R3598" s="2"/>
    </row>
    <row r="3599" spans="18:18" x14ac:dyDescent="0.25">
      <c r="R3599" s="2"/>
    </row>
    <row r="3600" spans="18:18" x14ac:dyDescent="0.25">
      <c r="R3600" s="2"/>
    </row>
    <row r="3601" spans="18:18" x14ac:dyDescent="0.25">
      <c r="R3601" s="2"/>
    </row>
    <row r="3602" spans="18:18" x14ac:dyDescent="0.25">
      <c r="R3602" s="2"/>
    </row>
    <row r="3603" spans="18:18" x14ac:dyDescent="0.25">
      <c r="R3603" s="2"/>
    </row>
    <row r="3604" spans="18:18" x14ac:dyDescent="0.25">
      <c r="R3604" s="2"/>
    </row>
    <row r="3605" spans="18:18" x14ac:dyDescent="0.25">
      <c r="R3605" s="2"/>
    </row>
    <row r="3606" spans="18:18" x14ac:dyDescent="0.25">
      <c r="R3606" s="2"/>
    </row>
    <row r="3607" spans="18:18" x14ac:dyDescent="0.25">
      <c r="R3607" s="2"/>
    </row>
    <row r="3608" spans="18:18" x14ac:dyDescent="0.25">
      <c r="R3608" s="2"/>
    </row>
    <row r="3609" spans="18:18" x14ac:dyDescent="0.25">
      <c r="R3609" s="2"/>
    </row>
    <row r="3610" spans="18:18" x14ac:dyDescent="0.25">
      <c r="R3610" s="2"/>
    </row>
    <row r="3611" spans="18:18" x14ac:dyDescent="0.25">
      <c r="R3611" s="2"/>
    </row>
    <row r="3612" spans="18:18" x14ac:dyDescent="0.25">
      <c r="R3612" s="2"/>
    </row>
    <row r="3613" spans="18:18" x14ac:dyDescent="0.25">
      <c r="R3613" s="2"/>
    </row>
    <row r="3614" spans="18:18" x14ac:dyDescent="0.25">
      <c r="R3614" s="2"/>
    </row>
    <row r="3615" spans="18:18" x14ac:dyDescent="0.25">
      <c r="R3615" s="2"/>
    </row>
    <row r="3616" spans="18:18" x14ac:dyDescent="0.25">
      <c r="R3616" s="2"/>
    </row>
    <row r="3617" spans="18:18" x14ac:dyDescent="0.25">
      <c r="R3617" s="2"/>
    </row>
    <row r="3618" spans="18:18" x14ac:dyDescent="0.25">
      <c r="R3618" s="2"/>
    </row>
    <row r="3619" spans="18:18" x14ac:dyDescent="0.25">
      <c r="R3619" s="2"/>
    </row>
    <row r="3620" spans="18:18" x14ac:dyDescent="0.25">
      <c r="R3620" s="2"/>
    </row>
    <row r="3621" spans="18:18" x14ac:dyDescent="0.25">
      <c r="R3621" s="2"/>
    </row>
    <row r="3622" spans="18:18" x14ac:dyDescent="0.25">
      <c r="R3622" s="2"/>
    </row>
    <row r="3623" spans="18:18" x14ac:dyDescent="0.25">
      <c r="R3623" s="2"/>
    </row>
    <row r="3624" spans="18:18" x14ac:dyDescent="0.25">
      <c r="R3624" s="2"/>
    </row>
    <row r="3625" spans="18:18" x14ac:dyDescent="0.25">
      <c r="R3625" s="2"/>
    </row>
    <row r="3626" spans="18:18" x14ac:dyDescent="0.25">
      <c r="R3626" s="2"/>
    </row>
    <row r="3627" spans="18:18" x14ac:dyDescent="0.25">
      <c r="R3627" s="2"/>
    </row>
    <row r="3628" spans="18:18" x14ac:dyDescent="0.25">
      <c r="R3628" s="2"/>
    </row>
    <row r="3629" spans="18:18" x14ac:dyDescent="0.25">
      <c r="R3629" s="2"/>
    </row>
    <row r="3630" spans="18:18" x14ac:dyDescent="0.25">
      <c r="R3630" s="2"/>
    </row>
    <row r="3631" spans="18:18" x14ac:dyDescent="0.25">
      <c r="R3631" s="2"/>
    </row>
    <row r="3632" spans="18:18" x14ac:dyDescent="0.25">
      <c r="R3632" s="2"/>
    </row>
    <row r="3633" spans="18:18" x14ac:dyDescent="0.25">
      <c r="R3633" s="2"/>
    </row>
    <row r="3634" spans="18:18" x14ac:dyDescent="0.25">
      <c r="R3634" s="2"/>
    </row>
    <row r="3635" spans="18:18" x14ac:dyDescent="0.25">
      <c r="R3635" s="2"/>
    </row>
    <row r="3636" spans="18:18" x14ac:dyDescent="0.25">
      <c r="R3636" s="2"/>
    </row>
    <row r="3637" spans="18:18" x14ac:dyDescent="0.25">
      <c r="R3637" s="2"/>
    </row>
    <row r="3638" spans="18:18" x14ac:dyDescent="0.25">
      <c r="R3638" s="2"/>
    </row>
    <row r="3639" spans="18:18" x14ac:dyDescent="0.25">
      <c r="R3639" s="2"/>
    </row>
    <row r="3640" spans="18:18" x14ac:dyDescent="0.25">
      <c r="R3640" s="2"/>
    </row>
    <row r="3641" spans="18:18" x14ac:dyDescent="0.25">
      <c r="R3641" s="2"/>
    </row>
    <row r="3642" spans="18:18" x14ac:dyDescent="0.25">
      <c r="R3642" s="2"/>
    </row>
    <row r="3643" spans="18:18" x14ac:dyDescent="0.25">
      <c r="R3643" s="2"/>
    </row>
    <row r="3644" spans="18:18" x14ac:dyDescent="0.25">
      <c r="R3644" s="2"/>
    </row>
    <row r="3645" spans="18:18" x14ac:dyDescent="0.25">
      <c r="R3645" s="2"/>
    </row>
    <row r="3646" spans="18:18" x14ac:dyDescent="0.25">
      <c r="R3646" s="2"/>
    </row>
    <row r="3647" spans="18:18" x14ac:dyDescent="0.25">
      <c r="R3647" s="2"/>
    </row>
    <row r="3648" spans="18:18" x14ac:dyDescent="0.25">
      <c r="R3648" s="2"/>
    </row>
    <row r="3649" spans="18:18" x14ac:dyDescent="0.25">
      <c r="R3649" s="2"/>
    </row>
    <row r="3650" spans="18:18" x14ac:dyDescent="0.25">
      <c r="R3650" s="2"/>
    </row>
    <row r="3651" spans="18:18" x14ac:dyDescent="0.25">
      <c r="R3651" s="2"/>
    </row>
    <row r="3652" spans="18:18" x14ac:dyDescent="0.25">
      <c r="R3652" s="2"/>
    </row>
    <row r="3653" spans="18:18" x14ac:dyDescent="0.25">
      <c r="R3653" s="2"/>
    </row>
    <row r="3654" spans="18:18" x14ac:dyDescent="0.25">
      <c r="R3654" s="2"/>
    </row>
    <row r="3655" spans="18:18" x14ac:dyDescent="0.25">
      <c r="R3655" s="2"/>
    </row>
    <row r="3656" spans="18:18" x14ac:dyDescent="0.25">
      <c r="R3656" s="2"/>
    </row>
    <row r="3657" spans="18:18" x14ac:dyDescent="0.25">
      <c r="R3657" s="2"/>
    </row>
    <row r="3658" spans="18:18" x14ac:dyDescent="0.25">
      <c r="R3658" s="2"/>
    </row>
    <row r="3659" spans="18:18" x14ac:dyDescent="0.25">
      <c r="R3659" s="2"/>
    </row>
    <row r="3660" spans="18:18" x14ac:dyDescent="0.25">
      <c r="R3660" s="2"/>
    </row>
    <row r="3661" spans="18:18" x14ac:dyDescent="0.25">
      <c r="R3661" s="2"/>
    </row>
    <row r="3662" spans="18:18" x14ac:dyDescent="0.25">
      <c r="R3662" s="2"/>
    </row>
    <row r="3663" spans="18:18" x14ac:dyDescent="0.25">
      <c r="R3663" s="2"/>
    </row>
    <row r="3664" spans="18:18" x14ac:dyDescent="0.25">
      <c r="R3664" s="2"/>
    </row>
    <row r="3665" spans="18:18" x14ac:dyDescent="0.25">
      <c r="R3665" s="2"/>
    </row>
    <row r="3666" spans="18:18" x14ac:dyDescent="0.25">
      <c r="R3666" s="2"/>
    </row>
    <row r="3667" spans="18:18" x14ac:dyDescent="0.25">
      <c r="R3667" s="2"/>
    </row>
    <row r="3668" spans="18:18" x14ac:dyDescent="0.25">
      <c r="R3668" s="2"/>
    </row>
    <row r="3669" spans="18:18" x14ac:dyDescent="0.25">
      <c r="R3669" s="2"/>
    </row>
    <row r="3670" spans="18:18" x14ac:dyDescent="0.25">
      <c r="R3670" s="2"/>
    </row>
    <row r="3671" spans="18:18" x14ac:dyDescent="0.25">
      <c r="R3671" s="2"/>
    </row>
    <row r="3672" spans="18:18" x14ac:dyDescent="0.25">
      <c r="R3672" s="2"/>
    </row>
    <row r="3673" spans="18:18" x14ac:dyDescent="0.25">
      <c r="R3673" s="2"/>
    </row>
    <row r="3674" spans="18:18" x14ac:dyDescent="0.25">
      <c r="R3674" s="2"/>
    </row>
    <row r="3675" spans="18:18" x14ac:dyDescent="0.25">
      <c r="R3675" s="2"/>
    </row>
    <row r="3676" spans="18:18" x14ac:dyDescent="0.25">
      <c r="R3676" s="2"/>
    </row>
    <row r="3677" spans="18:18" x14ac:dyDescent="0.25">
      <c r="R3677" s="2"/>
    </row>
    <row r="3678" spans="18:18" x14ac:dyDescent="0.25">
      <c r="R3678" s="2"/>
    </row>
    <row r="3679" spans="18:18" x14ac:dyDescent="0.25">
      <c r="R3679" s="2"/>
    </row>
    <row r="3680" spans="18:18" x14ac:dyDescent="0.25">
      <c r="R3680" s="2"/>
    </row>
    <row r="3681" spans="18:18" x14ac:dyDescent="0.25">
      <c r="R3681" s="2"/>
    </row>
    <row r="3682" spans="18:18" x14ac:dyDescent="0.25">
      <c r="R3682" s="2"/>
    </row>
    <row r="3683" spans="18:18" x14ac:dyDescent="0.25">
      <c r="R3683" s="2"/>
    </row>
    <row r="3684" spans="18:18" x14ac:dyDescent="0.25">
      <c r="R3684" s="2"/>
    </row>
    <row r="3685" spans="18:18" x14ac:dyDescent="0.25">
      <c r="R3685" s="2"/>
    </row>
    <row r="3686" spans="18:18" x14ac:dyDescent="0.25">
      <c r="R3686" s="2"/>
    </row>
    <row r="3687" spans="18:18" x14ac:dyDescent="0.25">
      <c r="R3687" s="2"/>
    </row>
    <row r="3688" spans="18:18" x14ac:dyDescent="0.25">
      <c r="R3688" s="2"/>
    </row>
    <row r="3689" spans="18:18" x14ac:dyDescent="0.25">
      <c r="R3689" s="2"/>
    </row>
    <row r="3690" spans="18:18" x14ac:dyDescent="0.25">
      <c r="R3690" s="2"/>
    </row>
    <row r="3691" spans="18:18" x14ac:dyDescent="0.25">
      <c r="R3691" s="2"/>
    </row>
    <row r="3692" spans="18:18" x14ac:dyDescent="0.25">
      <c r="R3692" s="2"/>
    </row>
    <row r="3693" spans="18:18" x14ac:dyDescent="0.25">
      <c r="R3693" s="2"/>
    </row>
    <row r="3694" spans="18:18" x14ac:dyDescent="0.25">
      <c r="R3694" s="2"/>
    </row>
    <row r="3695" spans="18:18" x14ac:dyDescent="0.25">
      <c r="R3695" s="2"/>
    </row>
    <row r="3696" spans="18:18" x14ac:dyDescent="0.25">
      <c r="R3696" s="2"/>
    </row>
    <row r="3697" spans="18:18" x14ac:dyDescent="0.25">
      <c r="R3697" s="2"/>
    </row>
    <row r="3698" spans="18:18" x14ac:dyDescent="0.25">
      <c r="R3698" s="2"/>
    </row>
    <row r="3699" spans="18:18" x14ac:dyDescent="0.25">
      <c r="R3699" s="2"/>
    </row>
    <row r="3700" spans="18:18" x14ac:dyDescent="0.25">
      <c r="R3700" s="2"/>
    </row>
    <row r="3701" spans="18:18" x14ac:dyDescent="0.25">
      <c r="R3701" s="2"/>
    </row>
    <row r="3702" spans="18:18" x14ac:dyDescent="0.25">
      <c r="R3702" s="2"/>
    </row>
    <row r="3703" spans="18:18" x14ac:dyDescent="0.25">
      <c r="R3703" s="2"/>
    </row>
    <row r="3704" spans="18:18" x14ac:dyDescent="0.25">
      <c r="R3704" s="2"/>
    </row>
    <row r="3705" spans="18:18" x14ac:dyDescent="0.25">
      <c r="R3705" s="2"/>
    </row>
    <row r="3706" spans="18:18" x14ac:dyDescent="0.25">
      <c r="R3706" s="2"/>
    </row>
    <row r="3707" spans="18:18" x14ac:dyDescent="0.25">
      <c r="R3707" s="2"/>
    </row>
    <row r="3708" spans="18:18" x14ac:dyDescent="0.25">
      <c r="R3708" s="2"/>
    </row>
    <row r="3709" spans="18:18" x14ac:dyDescent="0.25">
      <c r="R3709" s="2"/>
    </row>
    <row r="3710" spans="18:18" x14ac:dyDescent="0.25">
      <c r="R3710" s="2"/>
    </row>
    <row r="3711" spans="18:18" x14ac:dyDescent="0.25">
      <c r="R3711" s="2"/>
    </row>
    <row r="3712" spans="18:18" x14ac:dyDescent="0.25">
      <c r="R3712" s="2"/>
    </row>
    <row r="3713" spans="18:18" x14ac:dyDescent="0.25">
      <c r="R3713" s="2"/>
    </row>
    <row r="3714" spans="18:18" x14ac:dyDescent="0.25">
      <c r="R3714" s="2"/>
    </row>
    <row r="3715" spans="18:18" x14ac:dyDescent="0.25">
      <c r="R3715" s="2"/>
    </row>
    <row r="3716" spans="18:18" x14ac:dyDescent="0.25">
      <c r="R3716" s="2"/>
    </row>
    <row r="3717" spans="18:18" x14ac:dyDescent="0.25">
      <c r="R3717" s="2"/>
    </row>
    <row r="3718" spans="18:18" x14ac:dyDescent="0.25">
      <c r="R3718" s="2"/>
    </row>
    <row r="3719" spans="18:18" x14ac:dyDescent="0.25">
      <c r="R3719" s="2"/>
    </row>
    <row r="3720" spans="18:18" x14ac:dyDescent="0.25">
      <c r="R3720" s="2"/>
    </row>
    <row r="3721" spans="18:18" x14ac:dyDescent="0.25">
      <c r="R3721" s="2"/>
    </row>
    <row r="3722" spans="18:18" x14ac:dyDescent="0.25">
      <c r="R3722" s="2"/>
    </row>
    <row r="3723" spans="18:18" x14ac:dyDescent="0.25">
      <c r="R3723" s="2"/>
    </row>
    <row r="3724" spans="18:18" x14ac:dyDescent="0.25">
      <c r="R3724" s="2"/>
    </row>
    <row r="3725" spans="18:18" x14ac:dyDescent="0.25">
      <c r="R3725" s="2"/>
    </row>
    <row r="3726" spans="18:18" x14ac:dyDescent="0.25">
      <c r="R3726" s="2"/>
    </row>
    <row r="3727" spans="18:18" x14ac:dyDescent="0.25">
      <c r="R3727" s="2"/>
    </row>
    <row r="3728" spans="18:18" x14ac:dyDescent="0.25">
      <c r="R3728" s="2"/>
    </row>
    <row r="3729" spans="18:18" x14ac:dyDescent="0.25">
      <c r="R3729" s="2"/>
    </row>
    <row r="3730" spans="18:18" x14ac:dyDescent="0.25">
      <c r="R3730" s="2"/>
    </row>
    <row r="3731" spans="18:18" x14ac:dyDescent="0.25">
      <c r="R3731" s="2"/>
    </row>
    <row r="3732" spans="18:18" x14ac:dyDescent="0.25">
      <c r="R3732" s="2"/>
    </row>
    <row r="3733" spans="18:18" x14ac:dyDescent="0.25">
      <c r="R3733" s="2"/>
    </row>
    <row r="3734" spans="18:18" x14ac:dyDescent="0.25">
      <c r="R3734" s="2"/>
    </row>
    <row r="3735" spans="18:18" x14ac:dyDescent="0.25">
      <c r="R3735" s="2"/>
    </row>
    <row r="3736" spans="18:18" x14ac:dyDescent="0.25">
      <c r="R3736" s="2"/>
    </row>
    <row r="3737" spans="18:18" x14ac:dyDescent="0.25">
      <c r="R3737" s="2"/>
    </row>
    <row r="3738" spans="18:18" x14ac:dyDescent="0.25">
      <c r="R3738" s="2"/>
    </row>
    <row r="3739" spans="18:18" x14ac:dyDescent="0.25">
      <c r="R3739" s="2"/>
    </row>
    <row r="3740" spans="18:18" x14ac:dyDescent="0.25">
      <c r="R3740" s="2"/>
    </row>
    <row r="3741" spans="18:18" x14ac:dyDescent="0.25">
      <c r="R3741" s="2"/>
    </row>
    <row r="3742" spans="18:18" x14ac:dyDescent="0.25">
      <c r="R3742" s="2"/>
    </row>
    <row r="3743" spans="18:18" x14ac:dyDescent="0.25">
      <c r="R3743" s="2"/>
    </row>
    <row r="3744" spans="18:18" x14ac:dyDescent="0.25">
      <c r="R3744" s="2"/>
    </row>
    <row r="3745" spans="18:18" x14ac:dyDescent="0.25">
      <c r="R3745" s="2"/>
    </row>
    <row r="3746" spans="18:18" x14ac:dyDescent="0.25">
      <c r="R3746" s="2"/>
    </row>
    <row r="3747" spans="18:18" x14ac:dyDescent="0.25">
      <c r="R3747" s="2"/>
    </row>
    <row r="3748" spans="18:18" x14ac:dyDescent="0.25">
      <c r="R3748" s="2"/>
    </row>
    <row r="3749" spans="18:18" x14ac:dyDescent="0.25">
      <c r="R3749" s="2"/>
    </row>
    <row r="3750" spans="18:18" x14ac:dyDescent="0.25">
      <c r="R3750" s="2"/>
    </row>
    <row r="3751" spans="18:18" x14ac:dyDescent="0.25">
      <c r="R3751" s="2"/>
    </row>
    <row r="3752" spans="18:18" x14ac:dyDescent="0.25">
      <c r="R3752" s="2"/>
    </row>
    <row r="3753" spans="18:18" x14ac:dyDescent="0.25">
      <c r="R3753" s="2"/>
    </row>
    <row r="3754" spans="18:18" x14ac:dyDescent="0.25">
      <c r="R3754" s="2"/>
    </row>
    <row r="3755" spans="18:18" x14ac:dyDescent="0.25">
      <c r="R3755" s="2"/>
    </row>
    <row r="3756" spans="18:18" x14ac:dyDescent="0.25">
      <c r="R3756" s="2"/>
    </row>
    <row r="3757" spans="18:18" x14ac:dyDescent="0.25">
      <c r="R3757" s="2"/>
    </row>
    <row r="3758" spans="18:18" x14ac:dyDescent="0.25">
      <c r="R3758" s="2"/>
    </row>
    <row r="3759" spans="18:18" x14ac:dyDescent="0.25">
      <c r="R3759" s="2"/>
    </row>
    <row r="3760" spans="18:18" x14ac:dyDescent="0.25">
      <c r="R3760" s="2"/>
    </row>
    <row r="3761" spans="18:18" x14ac:dyDescent="0.25">
      <c r="R3761" s="2"/>
    </row>
    <row r="3762" spans="18:18" x14ac:dyDescent="0.25">
      <c r="R3762" s="2"/>
    </row>
    <row r="3763" spans="18:18" x14ac:dyDescent="0.25">
      <c r="R3763" s="2"/>
    </row>
    <row r="3764" spans="18:18" x14ac:dyDescent="0.25">
      <c r="R3764" s="2"/>
    </row>
    <row r="3765" spans="18:18" x14ac:dyDescent="0.25">
      <c r="R3765" s="2"/>
    </row>
    <row r="3766" spans="18:18" x14ac:dyDescent="0.25">
      <c r="R3766" s="2"/>
    </row>
    <row r="3767" spans="18:18" x14ac:dyDescent="0.25">
      <c r="R3767" s="2"/>
    </row>
    <row r="3768" spans="18:18" x14ac:dyDescent="0.25">
      <c r="R3768" s="2"/>
    </row>
    <row r="3769" spans="18:18" x14ac:dyDescent="0.25">
      <c r="R3769" s="2"/>
    </row>
    <row r="3770" spans="18:18" x14ac:dyDescent="0.25">
      <c r="R3770" s="2"/>
    </row>
    <row r="3771" spans="18:18" x14ac:dyDescent="0.25">
      <c r="R3771" s="2"/>
    </row>
    <row r="3772" spans="18:18" x14ac:dyDescent="0.25">
      <c r="R3772" s="2"/>
    </row>
    <row r="3773" spans="18:18" x14ac:dyDescent="0.25">
      <c r="R3773" s="2"/>
    </row>
    <row r="3774" spans="18:18" x14ac:dyDescent="0.25">
      <c r="R3774" s="2"/>
    </row>
    <row r="3775" spans="18:18" x14ac:dyDescent="0.25">
      <c r="R3775" s="2"/>
    </row>
    <row r="3776" spans="18:18" x14ac:dyDescent="0.25">
      <c r="R3776" s="2"/>
    </row>
    <row r="3777" spans="18:18" x14ac:dyDescent="0.25">
      <c r="R3777" s="2"/>
    </row>
    <row r="3778" spans="18:18" x14ac:dyDescent="0.25">
      <c r="R3778" s="2"/>
    </row>
    <row r="3779" spans="18:18" x14ac:dyDescent="0.25">
      <c r="R3779" s="2"/>
    </row>
    <row r="3780" spans="18:18" x14ac:dyDescent="0.25">
      <c r="R3780" s="2"/>
    </row>
    <row r="3781" spans="18:18" x14ac:dyDescent="0.25">
      <c r="R3781" s="2"/>
    </row>
    <row r="3782" spans="18:18" x14ac:dyDescent="0.25">
      <c r="R3782" s="2"/>
    </row>
    <row r="3783" spans="18:18" x14ac:dyDescent="0.25">
      <c r="R3783" s="2"/>
    </row>
    <row r="3784" spans="18:18" x14ac:dyDescent="0.25">
      <c r="R3784" s="2"/>
    </row>
    <row r="3785" spans="18:18" x14ac:dyDescent="0.25">
      <c r="R3785" s="2"/>
    </row>
    <row r="3786" spans="18:18" x14ac:dyDescent="0.25">
      <c r="R3786" s="2"/>
    </row>
    <row r="3787" spans="18:18" x14ac:dyDescent="0.25">
      <c r="R3787" s="2"/>
    </row>
    <row r="3788" spans="18:18" x14ac:dyDescent="0.25">
      <c r="R3788" s="2"/>
    </row>
    <row r="3789" spans="18:18" x14ac:dyDescent="0.25">
      <c r="R3789" s="2"/>
    </row>
    <row r="3790" spans="18:18" x14ac:dyDescent="0.25">
      <c r="R3790" s="2"/>
    </row>
    <row r="3791" spans="18:18" x14ac:dyDescent="0.25">
      <c r="R3791" s="2"/>
    </row>
    <row r="3792" spans="18:18" x14ac:dyDescent="0.25">
      <c r="R3792" s="2"/>
    </row>
    <row r="3793" spans="18:18" x14ac:dyDescent="0.25">
      <c r="R3793" s="2"/>
    </row>
    <row r="3794" spans="18:18" x14ac:dyDescent="0.25">
      <c r="R3794" s="2"/>
    </row>
    <row r="3795" spans="18:18" x14ac:dyDescent="0.25">
      <c r="R3795" s="2"/>
    </row>
    <row r="3796" spans="18:18" x14ac:dyDescent="0.25">
      <c r="R3796" s="2"/>
    </row>
    <row r="3797" spans="18:18" x14ac:dyDescent="0.25">
      <c r="R3797" s="2"/>
    </row>
    <row r="3798" spans="18:18" x14ac:dyDescent="0.25">
      <c r="R3798" s="2"/>
    </row>
    <row r="3799" spans="18:18" x14ac:dyDescent="0.25">
      <c r="R3799" s="2"/>
    </row>
    <row r="3800" spans="18:18" x14ac:dyDescent="0.25">
      <c r="R3800" s="2"/>
    </row>
    <row r="3801" spans="18:18" x14ac:dyDescent="0.25">
      <c r="R3801" s="2"/>
    </row>
    <row r="3802" spans="18:18" x14ac:dyDescent="0.25">
      <c r="R3802" s="2"/>
    </row>
    <row r="3803" spans="18:18" x14ac:dyDescent="0.25">
      <c r="R3803" s="2"/>
    </row>
    <row r="3804" spans="18:18" x14ac:dyDescent="0.25">
      <c r="R3804" s="2"/>
    </row>
    <row r="3805" spans="18:18" x14ac:dyDescent="0.25">
      <c r="R3805" s="2"/>
    </row>
    <row r="3806" spans="18:18" x14ac:dyDescent="0.25">
      <c r="R3806" s="2"/>
    </row>
    <row r="3807" spans="18:18" x14ac:dyDescent="0.25">
      <c r="R3807" s="2"/>
    </row>
    <row r="3808" spans="18:18" x14ac:dyDescent="0.25">
      <c r="R3808" s="2"/>
    </row>
    <row r="3809" spans="18:18" x14ac:dyDescent="0.25">
      <c r="R3809" s="2"/>
    </row>
    <row r="3810" spans="18:18" x14ac:dyDescent="0.25">
      <c r="R3810" s="2"/>
    </row>
    <row r="3811" spans="18:18" x14ac:dyDescent="0.25">
      <c r="R3811" s="2"/>
    </row>
    <row r="3812" spans="18:18" x14ac:dyDescent="0.25">
      <c r="R3812" s="2"/>
    </row>
    <row r="3813" spans="18:18" x14ac:dyDescent="0.25">
      <c r="R3813" s="2"/>
    </row>
    <row r="3814" spans="18:18" x14ac:dyDescent="0.25">
      <c r="R3814" s="2"/>
    </row>
    <row r="3815" spans="18:18" x14ac:dyDescent="0.25">
      <c r="R3815" s="2"/>
    </row>
    <row r="3816" spans="18:18" x14ac:dyDescent="0.25">
      <c r="R3816" s="2"/>
    </row>
    <row r="3817" spans="18:18" x14ac:dyDescent="0.25">
      <c r="R3817" s="2"/>
    </row>
    <row r="3818" spans="18:18" x14ac:dyDescent="0.25">
      <c r="R3818" s="2"/>
    </row>
    <row r="3819" spans="18:18" x14ac:dyDescent="0.25">
      <c r="R3819" s="2"/>
    </row>
    <row r="3820" spans="18:18" x14ac:dyDescent="0.25">
      <c r="R3820" s="2"/>
    </row>
    <row r="3821" spans="18:18" x14ac:dyDescent="0.25">
      <c r="R3821" s="2"/>
    </row>
    <row r="3822" spans="18:18" x14ac:dyDescent="0.25">
      <c r="R3822" s="2"/>
    </row>
    <row r="3823" spans="18:18" x14ac:dyDescent="0.25">
      <c r="R3823" s="2"/>
    </row>
    <row r="3824" spans="18:18" x14ac:dyDescent="0.25">
      <c r="R3824" s="2"/>
    </row>
    <row r="3825" spans="18:18" x14ac:dyDescent="0.25">
      <c r="R3825" s="2"/>
    </row>
    <row r="3826" spans="18:18" x14ac:dyDescent="0.25">
      <c r="R3826" s="2"/>
    </row>
    <row r="3827" spans="18:18" x14ac:dyDescent="0.25">
      <c r="R3827" s="2"/>
    </row>
    <row r="3828" spans="18:18" x14ac:dyDescent="0.25">
      <c r="R3828" s="2"/>
    </row>
    <row r="3829" spans="18:18" x14ac:dyDescent="0.25">
      <c r="R3829" s="2"/>
    </row>
    <row r="3830" spans="18:18" x14ac:dyDescent="0.25">
      <c r="R3830" s="2"/>
    </row>
    <row r="3831" spans="18:18" x14ac:dyDescent="0.25">
      <c r="R3831" s="2"/>
    </row>
    <row r="3832" spans="18:18" x14ac:dyDescent="0.25">
      <c r="R3832" s="2"/>
    </row>
    <row r="3833" spans="18:18" x14ac:dyDescent="0.25">
      <c r="R3833" s="2"/>
    </row>
    <row r="3834" spans="18:18" x14ac:dyDescent="0.25">
      <c r="R3834" s="2"/>
    </row>
    <row r="3835" spans="18:18" x14ac:dyDescent="0.25">
      <c r="R3835" s="2"/>
    </row>
    <row r="3836" spans="18:18" x14ac:dyDescent="0.25">
      <c r="R3836" s="2"/>
    </row>
    <row r="3837" spans="18:18" x14ac:dyDescent="0.25">
      <c r="R3837" s="2"/>
    </row>
    <row r="3838" spans="18:18" x14ac:dyDescent="0.25">
      <c r="R3838" s="2"/>
    </row>
    <row r="3839" spans="18:18" x14ac:dyDescent="0.25">
      <c r="R3839" s="2"/>
    </row>
    <row r="3840" spans="18:18" x14ac:dyDescent="0.25">
      <c r="R3840" s="2"/>
    </row>
    <row r="3841" spans="18:18" x14ac:dyDescent="0.25">
      <c r="R3841" s="2"/>
    </row>
    <row r="3842" spans="18:18" x14ac:dyDescent="0.25">
      <c r="R3842" s="2"/>
    </row>
    <row r="3843" spans="18:18" x14ac:dyDescent="0.25">
      <c r="R3843" s="2"/>
    </row>
    <row r="3844" spans="18:18" x14ac:dyDescent="0.25">
      <c r="R3844" s="2"/>
    </row>
    <row r="3845" spans="18:18" x14ac:dyDescent="0.25">
      <c r="R3845" s="2"/>
    </row>
    <row r="3846" spans="18:18" x14ac:dyDescent="0.25">
      <c r="R3846" s="2"/>
    </row>
    <row r="3847" spans="18:18" x14ac:dyDescent="0.25">
      <c r="R3847" s="2"/>
    </row>
    <row r="3848" spans="18:18" x14ac:dyDescent="0.25">
      <c r="R3848" s="2"/>
    </row>
    <row r="3849" spans="18:18" x14ac:dyDescent="0.25">
      <c r="R3849" s="2"/>
    </row>
    <row r="3850" spans="18:18" x14ac:dyDescent="0.25">
      <c r="R3850" s="2"/>
    </row>
    <row r="3851" spans="18:18" x14ac:dyDescent="0.25">
      <c r="R3851" s="2"/>
    </row>
    <row r="3852" spans="18:18" x14ac:dyDescent="0.25">
      <c r="R3852" s="2"/>
    </row>
    <row r="3853" spans="18:18" x14ac:dyDescent="0.25">
      <c r="R3853" s="2"/>
    </row>
    <row r="3854" spans="18:18" x14ac:dyDescent="0.25">
      <c r="R3854" s="2"/>
    </row>
    <row r="3855" spans="18:18" x14ac:dyDescent="0.25">
      <c r="R3855" s="2"/>
    </row>
    <row r="3856" spans="18:18" x14ac:dyDescent="0.25">
      <c r="R3856" s="2"/>
    </row>
    <row r="3857" spans="18:18" x14ac:dyDescent="0.25">
      <c r="R3857" s="2"/>
    </row>
    <row r="3858" spans="18:18" x14ac:dyDescent="0.25">
      <c r="R3858" s="2"/>
    </row>
    <row r="3859" spans="18:18" x14ac:dyDescent="0.25">
      <c r="R3859" s="2"/>
    </row>
    <row r="3860" spans="18:18" x14ac:dyDescent="0.25">
      <c r="R3860" s="2"/>
    </row>
    <row r="3861" spans="18:18" x14ac:dyDescent="0.25">
      <c r="R3861" s="2"/>
    </row>
    <row r="3862" spans="18:18" x14ac:dyDescent="0.25">
      <c r="R3862" s="2"/>
    </row>
    <row r="3863" spans="18:18" x14ac:dyDescent="0.25">
      <c r="R3863" s="2"/>
    </row>
    <row r="3864" spans="18:18" x14ac:dyDescent="0.25">
      <c r="R3864" s="2"/>
    </row>
    <row r="3865" spans="18:18" x14ac:dyDescent="0.25">
      <c r="R3865" s="2"/>
    </row>
    <row r="3866" spans="18:18" x14ac:dyDescent="0.25">
      <c r="R3866" s="2"/>
    </row>
    <row r="3867" spans="18:18" x14ac:dyDescent="0.25">
      <c r="R3867" s="2"/>
    </row>
    <row r="3868" spans="18:18" x14ac:dyDescent="0.25">
      <c r="R3868" s="2"/>
    </row>
    <row r="3869" spans="18:18" x14ac:dyDescent="0.25">
      <c r="R3869" s="2"/>
    </row>
    <row r="3870" spans="18:18" x14ac:dyDescent="0.25">
      <c r="R3870" s="2"/>
    </row>
    <row r="3871" spans="18:18" x14ac:dyDescent="0.25">
      <c r="R3871" s="2"/>
    </row>
    <row r="3872" spans="18:18" x14ac:dyDescent="0.25">
      <c r="R3872" s="2"/>
    </row>
    <row r="3873" spans="18:18" x14ac:dyDescent="0.25">
      <c r="R3873" s="2"/>
    </row>
    <row r="3874" spans="18:18" x14ac:dyDescent="0.25">
      <c r="R3874" s="2"/>
    </row>
    <row r="3875" spans="18:18" x14ac:dyDescent="0.25">
      <c r="R3875" s="2"/>
    </row>
    <row r="3876" spans="18:18" x14ac:dyDescent="0.25">
      <c r="R3876" s="2"/>
    </row>
    <row r="3877" spans="18:18" x14ac:dyDescent="0.25">
      <c r="R3877" s="2"/>
    </row>
    <row r="3878" spans="18:18" x14ac:dyDescent="0.25">
      <c r="R3878" s="2"/>
    </row>
    <row r="3879" spans="18:18" x14ac:dyDescent="0.25">
      <c r="R3879" s="2"/>
    </row>
    <row r="3880" spans="18:18" x14ac:dyDescent="0.25">
      <c r="R3880" s="2"/>
    </row>
    <row r="3881" spans="18:18" x14ac:dyDescent="0.25">
      <c r="R3881" s="2"/>
    </row>
    <row r="3882" spans="18:18" x14ac:dyDescent="0.25">
      <c r="R3882" s="2"/>
    </row>
    <row r="3883" spans="18:18" x14ac:dyDescent="0.25">
      <c r="R3883" s="2"/>
    </row>
    <row r="3884" spans="18:18" x14ac:dyDescent="0.25">
      <c r="R3884" s="2"/>
    </row>
    <row r="3885" spans="18:18" x14ac:dyDescent="0.25">
      <c r="R3885" s="2"/>
    </row>
    <row r="3886" spans="18:18" x14ac:dyDescent="0.25">
      <c r="R3886" s="2"/>
    </row>
    <row r="3887" spans="18:18" x14ac:dyDescent="0.25">
      <c r="R3887" s="2"/>
    </row>
    <row r="3888" spans="18:18" x14ac:dyDescent="0.25">
      <c r="R3888" s="2"/>
    </row>
    <row r="3889" spans="18:18" x14ac:dyDescent="0.25">
      <c r="R3889" s="2"/>
    </row>
    <row r="3890" spans="18:18" x14ac:dyDescent="0.25">
      <c r="R3890" s="2"/>
    </row>
    <row r="3891" spans="18:18" x14ac:dyDescent="0.25">
      <c r="R3891" s="2"/>
    </row>
    <row r="3892" spans="18:18" x14ac:dyDescent="0.25">
      <c r="R3892" s="2"/>
    </row>
    <row r="3893" spans="18:18" x14ac:dyDescent="0.25">
      <c r="R3893" s="2"/>
    </row>
    <row r="3894" spans="18:18" x14ac:dyDescent="0.25">
      <c r="R3894" s="2"/>
    </row>
    <row r="3895" spans="18:18" x14ac:dyDescent="0.25">
      <c r="R3895" s="2"/>
    </row>
    <row r="3896" spans="18:18" x14ac:dyDescent="0.25">
      <c r="R3896" s="2"/>
    </row>
    <row r="3897" spans="18:18" x14ac:dyDescent="0.25">
      <c r="R3897" s="2"/>
    </row>
    <row r="3898" spans="18:18" x14ac:dyDescent="0.25">
      <c r="R3898" s="2"/>
    </row>
    <row r="3899" spans="18:18" x14ac:dyDescent="0.25">
      <c r="R3899" s="2"/>
    </row>
    <row r="3900" spans="18:18" x14ac:dyDescent="0.25">
      <c r="R3900" s="2"/>
    </row>
    <row r="3901" spans="18:18" x14ac:dyDescent="0.25">
      <c r="R3901" s="2"/>
    </row>
    <row r="3902" spans="18:18" x14ac:dyDescent="0.25">
      <c r="R3902" s="2"/>
    </row>
    <row r="3903" spans="18:18" x14ac:dyDescent="0.25">
      <c r="R3903" s="2"/>
    </row>
    <row r="3904" spans="18:18" x14ac:dyDescent="0.25">
      <c r="R3904" s="2"/>
    </row>
    <row r="3905" spans="18:18" x14ac:dyDescent="0.25">
      <c r="R3905" s="2"/>
    </row>
    <row r="3906" spans="18:18" x14ac:dyDescent="0.25">
      <c r="R3906" s="2"/>
    </row>
    <row r="3907" spans="18:18" x14ac:dyDescent="0.25">
      <c r="R3907" s="2"/>
    </row>
    <row r="3908" spans="18:18" x14ac:dyDescent="0.25">
      <c r="R3908" s="2"/>
    </row>
    <row r="3909" spans="18:18" x14ac:dyDescent="0.25">
      <c r="R3909" s="2"/>
    </row>
    <row r="3910" spans="18:18" x14ac:dyDescent="0.25">
      <c r="R3910" s="2"/>
    </row>
    <row r="3911" spans="18:18" x14ac:dyDescent="0.25">
      <c r="R3911" s="2"/>
    </row>
    <row r="3912" spans="18:18" x14ac:dyDescent="0.25">
      <c r="R3912" s="2"/>
    </row>
    <row r="3913" spans="18:18" x14ac:dyDescent="0.25">
      <c r="R3913" s="2"/>
    </row>
    <row r="3914" spans="18:18" x14ac:dyDescent="0.25">
      <c r="R3914" s="2"/>
    </row>
    <row r="3915" spans="18:18" x14ac:dyDescent="0.25">
      <c r="R3915" s="2"/>
    </row>
    <row r="3916" spans="18:18" x14ac:dyDescent="0.25">
      <c r="R3916" s="2"/>
    </row>
    <row r="3917" spans="18:18" x14ac:dyDescent="0.25">
      <c r="R3917" s="2"/>
    </row>
    <row r="3918" spans="18:18" x14ac:dyDescent="0.25">
      <c r="R3918" s="2"/>
    </row>
    <row r="3919" spans="18:18" x14ac:dyDescent="0.25">
      <c r="R3919" s="2"/>
    </row>
    <row r="3920" spans="18:18" x14ac:dyDescent="0.25">
      <c r="R3920" s="2"/>
    </row>
    <row r="3921" spans="18:18" x14ac:dyDescent="0.25">
      <c r="R3921" s="2"/>
    </row>
    <row r="3922" spans="18:18" x14ac:dyDescent="0.25">
      <c r="R3922" s="2"/>
    </row>
    <row r="3923" spans="18:18" x14ac:dyDescent="0.25">
      <c r="R3923" s="2"/>
    </row>
    <row r="3924" spans="18:18" x14ac:dyDescent="0.25">
      <c r="R3924" s="2"/>
    </row>
    <row r="3925" spans="18:18" x14ac:dyDescent="0.25">
      <c r="R3925" s="2"/>
    </row>
    <row r="3926" spans="18:18" x14ac:dyDescent="0.25">
      <c r="R3926" s="2"/>
    </row>
    <row r="3927" spans="18:18" x14ac:dyDescent="0.25">
      <c r="R3927" s="2"/>
    </row>
    <row r="3928" spans="18:18" x14ac:dyDescent="0.25">
      <c r="R3928" s="2"/>
    </row>
    <row r="3929" spans="18:18" x14ac:dyDescent="0.25">
      <c r="R3929" s="2"/>
    </row>
    <row r="3930" spans="18:18" x14ac:dyDescent="0.25">
      <c r="R3930" s="2"/>
    </row>
    <row r="3931" spans="18:18" x14ac:dyDescent="0.25">
      <c r="R3931" s="2"/>
    </row>
    <row r="3932" spans="18:18" x14ac:dyDescent="0.25">
      <c r="R3932" s="2"/>
    </row>
    <row r="3933" spans="18:18" x14ac:dyDescent="0.25">
      <c r="R3933" s="2"/>
    </row>
    <row r="3934" spans="18:18" x14ac:dyDescent="0.25">
      <c r="R3934" s="2"/>
    </row>
    <row r="3935" spans="18:18" x14ac:dyDescent="0.25">
      <c r="R3935" s="2"/>
    </row>
    <row r="3936" spans="18:18" x14ac:dyDescent="0.25">
      <c r="R3936" s="2"/>
    </row>
    <row r="3937" spans="18:18" x14ac:dyDescent="0.25">
      <c r="R3937" s="2"/>
    </row>
    <row r="3938" spans="18:18" x14ac:dyDescent="0.25">
      <c r="R3938" s="2"/>
    </row>
    <row r="3939" spans="18:18" x14ac:dyDescent="0.25">
      <c r="R3939" s="2"/>
    </row>
    <row r="3940" spans="18:18" x14ac:dyDescent="0.25">
      <c r="R3940" s="2"/>
    </row>
    <row r="3941" spans="18:18" x14ac:dyDescent="0.25">
      <c r="R3941" s="2"/>
    </row>
    <row r="3942" spans="18:18" x14ac:dyDescent="0.25">
      <c r="R3942" s="2"/>
    </row>
    <row r="3943" spans="18:18" x14ac:dyDescent="0.25">
      <c r="R3943" s="2"/>
    </row>
    <row r="3944" spans="18:18" x14ac:dyDescent="0.25">
      <c r="R3944" s="2"/>
    </row>
    <row r="3945" spans="18:18" x14ac:dyDescent="0.25">
      <c r="R3945" s="2"/>
    </row>
    <row r="3946" spans="18:18" x14ac:dyDescent="0.25">
      <c r="R3946" s="2"/>
    </row>
    <row r="3947" spans="18:18" x14ac:dyDescent="0.25">
      <c r="R3947" s="2"/>
    </row>
    <row r="3948" spans="18:18" x14ac:dyDescent="0.25">
      <c r="R3948" s="2"/>
    </row>
    <row r="3949" spans="18:18" x14ac:dyDescent="0.25">
      <c r="R3949" s="2"/>
    </row>
    <row r="3950" spans="18:18" x14ac:dyDescent="0.25">
      <c r="R3950" s="2"/>
    </row>
    <row r="3951" spans="18:18" x14ac:dyDescent="0.25">
      <c r="R3951" s="2"/>
    </row>
    <row r="3952" spans="18:18" x14ac:dyDescent="0.25">
      <c r="R3952" s="2"/>
    </row>
    <row r="3953" spans="18:18" x14ac:dyDescent="0.25">
      <c r="R3953" s="2"/>
    </row>
    <row r="3954" spans="18:18" x14ac:dyDescent="0.25">
      <c r="R3954" s="2"/>
    </row>
    <row r="3955" spans="18:18" x14ac:dyDescent="0.25">
      <c r="R3955" s="2"/>
    </row>
    <row r="3956" spans="18:18" x14ac:dyDescent="0.25">
      <c r="R3956" s="2"/>
    </row>
    <row r="3957" spans="18:18" x14ac:dyDescent="0.25">
      <c r="R3957" s="2"/>
    </row>
    <row r="3958" spans="18:18" x14ac:dyDescent="0.25">
      <c r="R3958" s="2"/>
    </row>
    <row r="3959" spans="18:18" x14ac:dyDescent="0.25">
      <c r="R3959" s="2"/>
    </row>
    <row r="3960" spans="18:18" x14ac:dyDescent="0.25">
      <c r="R3960" s="2"/>
    </row>
    <row r="3961" spans="18:18" x14ac:dyDescent="0.25">
      <c r="R3961" s="2"/>
    </row>
    <row r="3962" spans="18:18" x14ac:dyDescent="0.25">
      <c r="R3962" s="2"/>
    </row>
    <row r="3963" spans="18:18" x14ac:dyDescent="0.25">
      <c r="R3963" s="2"/>
    </row>
    <row r="3964" spans="18:18" x14ac:dyDescent="0.25">
      <c r="R3964" s="2"/>
    </row>
    <row r="3965" spans="18:18" x14ac:dyDescent="0.25">
      <c r="R3965" s="2"/>
    </row>
    <row r="3966" spans="18:18" x14ac:dyDescent="0.25">
      <c r="R3966" s="2"/>
    </row>
    <row r="3967" spans="18:18" x14ac:dyDescent="0.25">
      <c r="R3967" s="2"/>
    </row>
    <row r="3968" spans="18:18" x14ac:dyDescent="0.25">
      <c r="R3968" s="2"/>
    </row>
    <row r="3969" spans="18:18" x14ac:dyDescent="0.25">
      <c r="R3969" s="2"/>
    </row>
    <row r="3970" spans="18:18" x14ac:dyDescent="0.25">
      <c r="R3970" s="2"/>
    </row>
    <row r="3971" spans="18:18" x14ac:dyDescent="0.25">
      <c r="R3971" s="2"/>
    </row>
    <row r="3972" spans="18:18" x14ac:dyDescent="0.25">
      <c r="R3972" s="2"/>
    </row>
    <row r="3973" spans="18:18" x14ac:dyDescent="0.25">
      <c r="R3973" s="2"/>
    </row>
    <row r="3974" spans="18:18" x14ac:dyDescent="0.25">
      <c r="R3974" s="2"/>
    </row>
    <row r="3975" spans="18:18" x14ac:dyDescent="0.25">
      <c r="R3975" s="2"/>
    </row>
    <row r="3976" spans="18:18" x14ac:dyDescent="0.25">
      <c r="R3976" s="2"/>
    </row>
    <row r="3977" spans="18:18" x14ac:dyDescent="0.25">
      <c r="R3977" s="2"/>
    </row>
    <row r="3978" spans="18:18" x14ac:dyDescent="0.25">
      <c r="R3978" s="2"/>
    </row>
    <row r="3979" spans="18:18" x14ac:dyDescent="0.25">
      <c r="R3979" s="2"/>
    </row>
    <row r="3980" spans="18:18" x14ac:dyDescent="0.25">
      <c r="R3980" s="2"/>
    </row>
    <row r="3981" spans="18:18" x14ac:dyDescent="0.25">
      <c r="R3981" s="2"/>
    </row>
    <row r="3982" spans="18:18" x14ac:dyDescent="0.25">
      <c r="R3982" s="2"/>
    </row>
    <row r="3983" spans="18:18" x14ac:dyDescent="0.25">
      <c r="R3983" s="2"/>
    </row>
    <row r="3984" spans="18:18" x14ac:dyDescent="0.25">
      <c r="R3984" s="2"/>
    </row>
    <row r="3985" spans="18:18" x14ac:dyDescent="0.25">
      <c r="R3985" s="2"/>
    </row>
    <row r="3986" spans="18:18" x14ac:dyDescent="0.25">
      <c r="R3986" s="2"/>
    </row>
    <row r="3987" spans="18:18" x14ac:dyDescent="0.25">
      <c r="R3987" s="2"/>
    </row>
    <row r="3988" spans="18:18" x14ac:dyDescent="0.25">
      <c r="R3988" s="2"/>
    </row>
    <row r="3989" spans="18:18" x14ac:dyDescent="0.25">
      <c r="R3989" s="2"/>
    </row>
    <row r="3990" spans="18:18" x14ac:dyDescent="0.25">
      <c r="R3990" s="2"/>
    </row>
    <row r="3991" spans="18:18" x14ac:dyDescent="0.25">
      <c r="R3991" s="2"/>
    </row>
    <row r="3992" spans="18:18" x14ac:dyDescent="0.25">
      <c r="R3992" s="2"/>
    </row>
    <row r="3993" spans="18:18" x14ac:dyDescent="0.25">
      <c r="R3993" s="2"/>
    </row>
    <row r="3994" spans="18:18" x14ac:dyDescent="0.25">
      <c r="R3994" s="2"/>
    </row>
    <row r="3995" spans="18:18" x14ac:dyDescent="0.25">
      <c r="R3995" s="2"/>
    </row>
    <row r="3996" spans="18:18" x14ac:dyDescent="0.25">
      <c r="R3996" s="2"/>
    </row>
    <row r="3997" spans="18:18" x14ac:dyDescent="0.25">
      <c r="R3997" s="2"/>
    </row>
    <row r="3998" spans="18:18" x14ac:dyDescent="0.25">
      <c r="R3998" s="2"/>
    </row>
    <row r="3999" spans="18:18" x14ac:dyDescent="0.25">
      <c r="R3999" s="2"/>
    </row>
    <row r="4000" spans="18:18" x14ac:dyDescent="0.25">
      <c r="R4000" s="2"/>
    </row>
    <row r="4001" spans="18:18" x14ac:dyDescent="0.25">
      <c r="R4001" s="2"/>
    </row>
    <row r="4002" spans="18:18" x14ac:dyDescent="0.25">
      <c r="R4002" s="2"/>
    </row>
    <row r="4003" spans="18:18" x14ac:dyDescent="0.25">
      <c r="R4003" s="2"/>
    </row>
    <row r="4004" spans="18:18" x14ac:dyDescent="0.25">
      <c r="R4004" s="2"/>
    </row>
    <row r="4005" spans="18:18" x14ac:dyDescent="0.25">
      <c r="R4005" s="2"/>
    </row>
    <row r="4006" spans="18:18" x14ac:dyDescent="0.25">
      <c r="R4006" s="2"/>
    </row>
    <row r="4007" spans="18:18" x14ac:dyDescent="0.25">
      <c r="R4007" s="2"/>
    </row>
    <row r="4008" spans="18:18" x14ac:dyDescent="0.25">
      <c r="R4008" s="2"/>
    </row>
    <row r="4009" spans="18:18" x14ac:dyDescent="0.25">
      <c r="R4009" s="2"/>
    </row>
    <row r="4010" spans="18:18" x14ac:dyDescent="0.25">
      <c r="R4010" s="2"/>
    </row>
    <row r="4011" spans="18:18" x14ac:dyDescent="0.25">
      <c r="R4011" s="2"/>
    </row>
    <row r="4012" spans="18:18" x14ac:dyDescent="0.25">
      <c r="R4012" s="2"/>
    </row>
    <row r="4013" spans="18:18" x14ac:dyDescent="0.25">
      <c r="R4013" s="2"/>
    </row>
    <row r="4014" spans="18:18" x14ac:dyDescent="0.25">
      <c r="R4014" s="2"/>
    </row>
    <row r="4015" spans="18:18" x14ac:dyDescent="0.25">
      <c r="R4015" s="2"/>
    </row>
    <row r="4016" spans="18:18" x14ac:dyDescent="0.25">
      <c r="R4016" s="2"/>
    </row>
    <row r="4017" spans="18:18" x14ac:dyDescent="0.25">
      <c r="R4017" s="2"/>
    </row>
    <row r="4018" spans="18:18" x14ac:dyDescent="0.25">
      <c r="R4018" s="2"/>
    </row>
    <row r="4019" spans="18:18" x14ac:dyDescent="0.25">
      <c r="R4019" s="2"/>
    </row>
    <row r="4020" spans="18:18" x14ac:dyDescent="0.25">
      <c r="R4020" s="2"/>
    </row>
    <row r="4021" spans="18:18" x14ac:dyDescent="0.25">
      <c r="R4021" s="2"/>
    </row>
    <row r="4022" spans="18:18" x14ac:dyDescent="0.25">
      <c r="R4022" s="2"/>
    </row>
    <row r="4023" spans="18:18" x14ac:dyDescent="0.25">
      <c r="R4023" s="2"/>
    </row>
    <row r="4024" spans="18:18" x14ac:dyDescent="0.25">
      <c r="R4024" s="2"/>
    </row>
    <row r="4025" spans="18:18" x14ac:dyDescent="0.25">
      <c r="R4025" s="2"/>
    </row>
    <row r="4026" spans="18:18" x14ac:dyDescent="0.25">
      <c r="R4026" s="2"/>
    </row>
    <row r="4027" spans="18:18" x14ac:dyDescent="0.25">
      <c r="R4027" s="2"/>
    </row>
    <row r="4028" spans="18:18" x14ac:dyDescent="0.25">
      <c r="R4028" s="2"/>
    </row>
    <row r="4029" spans="18:18" x14ac:dyDescent="0.25">
      <c r="R4029" s="2"/>
    </row>
    <row r="4030" spans="18:18" x14ac:dyDescent="0.25">
      <c r="R4030" s="2"/>
    </row>
    <row r="4031" spans="18:18" x14ac:dyDescent="0.25">
      <c r="R4031" s="2"/>
    </row>
    <row r="4032" spans="18:18" x14ac:dyDescent="0.25">
      <c r="R4032" s="2"/>
    </row>
    <row r="4033" spans="18:18" x14ac:dyDescent="0.25">
      <c r="R4033" s="2"/>
    </row>
    <row r="4034" spans="18:18" x14ac:dyDescent="0.25">
      <c r="R4034" s="2"/>
    </row>
    <row r="4035" spans="18:18" x14ac:dyDescent="0.25">
      <c r="R4035" s="2"/>
    </row>
    <row r="4036" spans="18:18" x14ac:dyDescent="0.25">
      <c r="R4036" s="2"/>
    </row>
    <row r="4037" spans="18:18" x14ac:dyDescent="0.25">
      <c r="R4037" s="2"/>
    </row>
    <row r="4038" spans="18:18" x14ac:dyDescent="0.25">
      <c r="R4038" s="2"/>
    </row>
    <row r="4039" spans="18:18" x14ac:dyDescent="0.25">
      <c r="R4039" s="2"/>
    </row>
    <row r="4040" spans="18:18" x14ac:dyDescent="0.25">
      <c r="R4040" s="2"/>
    </row>
    <row r="4041" spans="18:18" x14ac:dyDescent="0.25">
      <c r="R4041" s="2"/>
    </row>
    <row r="4042" spans="18:18" x14ac:dyDescent="0.25">
      <c r="R4042" s="2"/>
    </row>
    <row r="4043" spans="18:18" x14ac:dyDescent="0.25">
      <c r="R4043" s="2"/>
    </row>
    <row r="4044" spans="18:18" x14ac:dyDescent="0.25">
      <c r="R4044" s="2"/>
    </row>
    <row r="4045" spans="18:18" x14ac:dyDescent="0.25">
      <c r="R4045" s="2"/>
    </row>
    <row r="4046" spans="18:18" x14ac:dyDescent="0.25">
      <c r="R4046" s="2"/>
    </row>
    <row r="4047" spans="18:18" x14ac:dyDescent="0.25">
      <c r="R4047" s="2"/>
    </row>
    <row r="4048" spans="18:18" x14ac:dyDescent="0.25">
      <c r="R4048" s="2"/>
    </row>
    <row r="4049" spans="18:18" x14ac:dyDescent="0.25">
      <c r="R4049" s="2"/>
    </row>
    <row r="4050" spans="18:18" x14ac:dyDescent="0.25">
      <c r="R4050" s="2"/>
    </row>
    <row r="4051" spans="18:18" x14ac:dyDescent="0.25">
      <c r="R4051" s="2"/>
    </row>
    <row r="4052" spans="18:18" x14ac:dyDescent="0.25">
      <c r="R4052" s="2"/>
    </row>
    <row r="4053" spans="18:18" x14ac:dyDescent="0.25">
      <c r="R4053" s="2"/>
    </row>
    <row r="4054" spans="18:18" x14ac:dyDescent="0.25">
      <c r="R4054" s="2"/>
    </row>
    <row r="4055" spans="18:18" x14ac:dyDescent="0.25">
      <c r="R4055" s="2"/>
    </row>
    <row r="4056" spans="18:18" x14ac:dyDescent="0.25">
      <c r="R4056" s="2"/>
    </row>
    <row r="4057" spans="18:18" x14ac:dyDescent="0.25">
      <c r="R4057" s="2"/>
    </row>
    <row r="4058" spans="18:18" x14ac:dyDescent="0.25">
      <c r="R4058" s="2"/>
    </row>
    <row r="4059" spans="18:18" x14ac:dyDescent="0.25">
      <c r="R4059" s="2"/>
    </row>
    <row r="4060" spans="18:18" x14ac:dyDescent="0.25">
      <c r="R4060" s="2"/>
    </row>
    <row r="4061" spans="18:18" x14ac:dyDescent="0.25">
      <c r="R4061" s="2"/>
    </row>
    <row r="4062" spans="18:18" x14ac:dyDescent="0.25">
      <c r="R4062" s="2"/>
    </row>
    <row r="4063" spans="18:18" x14ac:dyDescent="0.25">
      <c r="R4063" s="2"/>
    </row>
    <row r="4064" spans="18:18" x14ac:dyDescent="0.25">
      <c r="R4064" s="2"/>
    </row>
    <row r="4065" spans="18:18" x14ac:dyDescent="0.25">
      <c r="R4065" s="2"/>
    </row>
    <row r="4066" spans="18:18" x14ac:dyDescent="0.25">
      <c r="R4066" s="2"/>
    </row>
    <row r="4067" spans="18:18" x14ac:dyDescent="0.25">
      <c r="R4067" s="2"/>
    </row>
    <row r="4068" spans="18:18" x14ac:dyDescent="0.25">
      <c r="R4068" s="2"/>
    </row>
    <row r="4069" spans="18:18" x14ac:dyDescent="0.25">
      <c r="R4069" s="2"/>
    </row>
    <row r="4070" spans="18:18" x14ac:dyDescent="0.25">
      <c r="R4070" s="2"/>
    </row>
    <row r="4071" spans="18:18" x14ac:dyDescent="0.25">
      <c r="R4071" s="2"/>
    </row>
    <row r="4072" spans="18:18" x14ac:dyDescent="0.25">
      <c r="R4072" s="2"/>
    </row>
    <row r="4073" spans="18:18" x14ac:dyDescent="0.25">
      <c r="R4073" s="2"/>
    </row>
    <row r="4074" spans="18:18" x14ac:dyDescent="0.25">
      <c r="R4074" s="2"/>
    </row>
    <row r="4075" spans="18:18" x14ac:dyDescent="0.25">
      <c r="R4075" s="2"/>
    </row>
    <row r="4076" spans="18:18" x14ac:dyDescent="0.25">
      <c r="R4076" s="2"/>
    </row>
    <row r="4077" spans="18:18" x14ac:dyDescent="0.25">
      <c r="R4077" s="2"/>
    </row>
    <row r="4078" spans="18:18" x14ac:dyDescent="0.25">
      <c r="R4078" s="2"/>
    </row>
    <row r="4079" spans="18:18" x14ac:dyDescent="0.25">
      <c r="R4079" s="2"/>
    </row>
    <row r="4080" spans="18:18" x14ac:dyDescent="0.25">
      <c r="R4080" s="2"/>
    </row>
    <row r="4081" spans="18:18" x14ac:dyDescent="0.25">
      <c r="R4081" s="2"/>
    </row>
    <row r="4082" spans="18:18" x14ac:dyDescent="0.25">
      <c r="R4082" s="2"/>
    </row>
    <row r="4083" spans="18:18" x14ac:dyDescent="0.25">
      <c r="R4083" s="2"/>
    </row>
    <row r="4084" spans="18:18" x14ac:dyDescent="0.25">
      <c r="R4084" s="2"/>
    </row>
    <row r="4085" spans="18:18" x14ac:dyDescent="0.25">
      <c r="R4085" s="2"/>
    </row>
    <row r="4086" spans="18:18" x14ac:dyDescent="0.25">
      <c r="R4086" s="2"/>
    </row>
    <row r="4087" spans="18:18" x14ac:dyDescent="0.25">
      <c r="R4087" s="2"/>
    </row>
    <row r="4088" spans="18:18" x14ac:dyDescent="0.25">
      <c r="R4088" s="2"/>
    </row>
    <row r="4089" spans="18:18" x14ac:dyDescent="0.25">
      <c r="R4089" s="2"/>
    </row>
    <row r="4090" spans="18:18" x14ac:dyDescent="0.25">
      <c r="R4090" s="2"/>
    </row>
    <row r="4091" spans="18:18" x14ac:dyDescent="0.25">
      <c r="R4091" s="2"/>
    </row>
    <row r="4092" spans="18:18" x14ac:dyDescent="0.25">
      <c r="R4092" s="2"/>
    </row>
    <row r="4093" spans="18:18" x14ac:dyDescent="0.25">
      <c r="R4093" s="2"/>
    </row>
    <row r="4094" spans="18:18" x14ac:dyDescent="0.25">
      <c r="R4094" s="2"/>
    </row>
    <row r="4095" spans="18:18" x14ac:dyDescent="0.25">
      <c r="R4095" s="2"/>
    </row>
    <row r="4096" spans="18:18" x14ac:dyDescent="0.25">
      <c r="R4096" s="2"/>
    </row>
    <row r="4097" spans="18:18" x14ac:dyDescent="0.25">
      <c r="R4097" s="2"/>
    </row>
    <row r="4098" spans="18:18" x14ac:dyDescent="0.25">
      <c r="R4098" s="2"/>
    </row>
    <row r="4099" spans="18:18" x14ac:dyDescent="0.25">
      <c r="R4099" s="2"/>
    </row>
    <row r="4100" spans="18:18" x14ac:dyDescent="0.25">
      <c r="R4100" s="2"/>
    </row>
    <row r="4101" spans="18:18" x14ac:dyDescent="0.25">
      <c r="R4101" s="2"/>
    </row>
    <row r="4102" spans="18:18" x14ac:dyDescent="0.25">
      <c r="R4102" s="2"/>
    </row>
    <row r="4103" spans="18:18" x14ac:dyDescent="0.25">
      <c r="R4103" s="2"/>
    </row>
    <row r="4104" spans="18:18" x14ac:dyDescent="0.25">
      <c r="R4104" s="2"/>
    </row>
    <row r="4105" spans="18:18" x14ac:dyDescent="0.25">
      <c r="R4105" s="2"/>
    </row>
    <row r="4106" spans="18:18" x14ac:dyDescent="0.25">
      <c r="R4106" s="2"/>
    </row>
    <row r="4107" spans="18:18" x14ac:dyDescent="0.25">
      <c r="R4107" s="2"/>
    </row>
    <row r="4108" spans="18:18" x14ac:dyDescent="0.25">
      <c r="R4108" s="2"/>
    </row>
    <row r="4109" spans="18:18" x14ac:dyDescent="0.25">
      <c r="R4109" s="2"/>
    </row>
    <row r="4110" spans="18:18" x14ac:dyDescent="0.25">
      <c r="R4110" s="2"/>
    </row>
    <row r="4111" spans="18:18" x14ac:dyDescent="0.25">
      <c r="R4111" s="2"/>
    </row>
    <row r="4112" spans="18:18" x14ac:dyDescent="0.25">
      <c r="R4112" s="2"/>
    </row>
    <row r="4113" spans="18:18" x14ac:dyDescent="0.25">
      <c r="R4113" s="2"/>
    </row>
    <row r="4114" spans="18:18" x14ac:dyDescent="0.25">
      <c r="R4114" s="2"/>
    </row>
    <row r="4115" spans="18:18" x14ac:dyDescent="0.25">
      <c r="R4115" s="2"/>
    </row>
    <row r="4116" spans="18:18" x14ac:dyDescent="0.25">
      <c r="R4116" s="2"/>
    </row>
    <row r="4117" spans="18:18" x14ac:dyDescent="0.25">
      <c r="R4117" s="2"/>
    </row>
    <row r="4118" spans="18:18" x14ac:dyDescent="0.25">
      <c r="R4118" s="2"/>
    </row>
    <row r="4119" spans="18:18" x14ac:dyDescent="0.25">
      <c r="R4119" s="2"/>
    </row>
    <row r="4120" spans="18:18" x14ac:dyDescent="0.25">
      <c r="R4120" s="2"/>
    </row>
    <row r="4121" spans="18:18" x14ac:dyDescent="0.25">
      <c r="R4121" s="2"/>
    </row>
    <row r="4122" spans="18:18" x14ac:dyDescent="0.25">
      <c r="R4122" s="2"/>
    </row>
    <row r="4123" spans="18:18" x14ac:dyDescent="0.25">
      <c r="R4123" s="2"/>
    </row>
    <row r="4124" spans="18:18" x14ac:dyDescent="0.25">
      <c r="R4124" s="2"/>
    </row>
    <row r="4125" spans="18:18" x14ac:dyDescent="0.25">
      <c r="R4125" s="2"/>
    </row>
    <row r="4126" spans="18:18" x14ac:dyDescent="0.25">
      <c r="R4126" s="2"/>
    </row>
    <row r="4127" spans="18:18" x14ac:dyDescent="0.25">
      <c r="R4127" s="2"/>
    </row>
    <row r="4128" spans="18:18" x14ac:dyDescent="0.25">
      <c r="R4128" s="2"/>
    </row>
    <row r="4129" spans="18:18" x14ac:dyDescent="0.25">
      <c r="R4129" s="2"/>
    </row>
    <row r="4130" spans="18:18" x14ac:dyDescent="0.25">
      <c r="R4130" s="2"/>
    </row>
    <row r="4131" spans="18:18" x14ac:dyDescent="0.25">
      <c r="R4131" s="2"/>
    </row>
    <row r="4132" spans="18:18" x14ac:dyDescent="0.25">
      <c r="R4132" s="2"/>
    </row>
    <row r="4133" spans="18:18" x14ac:dyDescent="0.25">
      <c r="R4133" s="2"/>
    </row>
    <row r="4134" spans="18:18" x14ac:dyDescent="0.25">
      <c r="R4134" s="2"/>
    </row>
    <row r="4135" spans="18:18" x14ac:dyDescent="0.25">
      <c r="R4135" s="2"/>
    </row>
    <row r="4136" spans="18:18" x14ac:dyDescent="0.25">
      <c r="R4136" s="2"/>
    </row>
    <row r="4137" spans="18:18" x14ac:dyDescent="0.25">
      <c r="R4137" s="2"/>
    </row>
    <row r="4138" spans="18:18" x14ac:dyDescent="0.25">
      <c r="R4138" s="2"/>
    </row>
    <row r="4139" spans="18:18" x14ac:dyDescent="0.25">
      <c r="R4139" s="2"/>
    </row>
    <row r="4140" spans="18:18" x14ac:dyDescent="0.25">
      <c r="R4140" s="2"/>
    </row>
    <row r="4141" spans="18:18" x14ac:dyDescent="0.25">
      <c r="R4141" s="2"/>
    </row>
    <row r="4142" spans="18:18" x14ac:dyDescent="0.25">
      <c r="R4142" s="2"/>
    </row>
    <row r="4143" spans="18:18" x14ac:dyDescent="0.25">
      <c r="R4143" s="2"/>
    </row>
    <row r="4144" spans="18:18" x14ac:dyDescent="0.25">
      <c r="R4144" s="2"/>
    </row>
    <row r="4145" spans="18:18" x14ac:dyDescent="0.25">
      <c r="R4145" s="2"/>
    </row>
    <row r="4146" spans="18:18" x14ac:dyDescent="0.25">
      <c r="R4146" s="2"/>
    </row>
    <row r="4147" spans="18:18" x14ac:dyDescent="0.25">
      <c r="R4147" s="2"/>
    </row>
    <row r="4148" spans="18:18" x14ac:dyDescent="0.25">
      <c r="R4148" s="2"/>
    </row>
    <row r="4149" spans="18:18" x14ac:dyDescent="0.25">
      <c r="R4149" s="2"/>
    </row>
    <row r="4150" spans="18:18" x14ac:dyDescent="0.25">
      <c r="R4150" s="2"/>
    </row>
    <row r="4151" spans="18:18" x14ac:dyDescent="0.25">
      <c r="R4151" s="2"/>
    </row>
    <row r="4152" spans="18:18" x14ac:dyDescent="0.25">
      <c r="R4152" s="2"/>
    </row>
    <row r="4153" spans="18:18" x14ac:dyDescent="0.25">
      <c r="R4153" s="2"/>
    </row>
    <row r="4154" spans="18:18" x14ac:dyDescent="0.25">
      <c r="R4154" s="2"/>
    </row>
    <row r="4155" spans="18:18" x14ac:dyDescent="0.25">
      <c r="R4155" s="2"/>
    </row>
    <row r="4156" spans="18:18" x14ac:dyDescent="0.25">
      <c r="R4156" s="2"/>
    </row>
    <row r="4157" spans="18:18" x14ac:dyDescent="0.25">
      <c r="R4157" s="2"/>
    </row>
    <row r="4158" spans="18:18" x14ac:dyDescent="0.25">
      <c r="R4158" s="2"/>
    </row>
    <row r="4159" spans="18:18" x14ac:dyDescent="0.25">
      <c r="R4159" s="2"/>
    </row>
    <row r="4160" spans="18:18" x14ac:dyDescent="0.25">
      <c r="R4160" s="2"/>
    </row>
    <row r="4161" spans="18:18" x14ac:dyDescent="0.25">
      <c r="R4161" s="2"/>
    </row>
    <row r="4162" spans="18:18" x14ac:dyDescent="0.25">
      <c r="R4162" s="2"/>
    </row>
    <row r="4163" spans="18:18" x14ac:dyDescent="0.25">
      <c r="R4163" s="2"/>
    </row>
    <row r="4164" spans="18:18" x14ac:dyDescent="0.25">
      <c r="R4164" s="2"/>
    </row>
    <row r="4165" spans="18:18" x14ac:dyDescent="0.25">
      <c r="R4165" s="2"/>
    </row>
    <row r="4166" spans="18:18" x14ac:dyDescent="0.25">
      <c r="R4166" s="2"/>
    </row>
    <row r="4167" spans="18:18" x14ac:dyDescent="0.25">
      <c r="R4167" s="2"/>
    </row>
    <row r="4168" spans="18:18" x14ac:dyDescent="0.25">
      <c r="R4168" s="2"/>
    </row>
    <row r="4169" spans="18:18" x14ac:dyDescent="0.25">
      <c r="R4169" s="2"/>
    </row>
    <row r="4170" spans="18:18" x14ac:dyDescent="0.25">
      <c r="R4170" s="2"/>
    </row>
    <row r="4171" spans="18:18" x14ac:dyDescent="0.25">
      <c r="R4171" s="2"/>
    </row>
    <row r="4172" spans="18:18" x14ac:dyDescent="0.25">
      <c r="R4172" s="2"/>
    </row>
    <row r="4173" spans="18:18" x14ac:dyDescent="0.25">
      <c r="R4173" s="2"/>
    </row>
    <row r="4174" spans="18:18" x14ac:dyDescent="0.25">
      <c r="R4174" s="2"/>
    </row>
    <row r="4175" spans="18:18" x14ac:dyDescent="0.25">
      <c r="R4175" s="2"/>
    </row>
    <row r="4176" spans="18:18" x14ac:dyDescent="0.25">
      <c r="R4176" s="2"/>
    </row>
    <row r="4177" spans="18:18" x14ac:dyDescent="0.25">
      <c r="R4177" s="2"/>
    </row>
    <row r="4178" spans="18:18" x14ac:dyDescent="0.25">
      <c r="R4178" s="2"/>
    </row>
    <row r="4179" spans="18:18" x14ac:dyDescent="0.25">
      <c r="R4179" s="2"/>
    </row>
    <row r="4180" spans="18:18" x14ac:dyDescent="0.25">
      <c r="R4180" s="2"/>
    </row>
    <row r="4181" spans="18:18" x14ac:dyDescent="0.25">
      <c r="R4181" s="2"/>
    </row>
    <row r="4182" spans="18:18" x14ac:dyDescent="0.25">
      <c r="R4182" s="2"/>
    </row>
    <row r="4183" spans="18:18" x14ac:dyDescent="0.25">
      <c r="R4183" s="2"/>
    </row>
    <row r="4184" spans="18:18" x14ac:dyDescent="0.25">
      <c r="R4184" s="2"/>
    </row>
    <row r="4185" spans="18:18" x14ac:dyDescent="0.25">
      <c r="R4185" s="2"/>
    </row>
    <row r="4186" spans="18:18" x14ac:dyDescent="0.25">
      <c r="R4186" s="2"/>
    </row>
    <row r="4187" spans="18:18" x14ac:dyDescent="0.25">
      <c r="R4187" s="2"/>
    </row>
    <row r="4188" spans="18:18" x14ac:dyDescent="0.25">
      <c r="R4188" s="2"/>
    </row>
    <row r="4189" spans="18:18" x14ac:dyDescent="0.25">
      <c r="R4189" s="2"/>
    </row>
    <row r="4190" spans="18:18" x14ac:dyDescent="0.25">
      <c r="R4190" s="2"/>
    </row>
    <row r="4191" spans="18:18" x14ac:dyDescent="0.25">
      <c r="R4191" s="2"/>
    </row>
    <row r="4192" spans="18:18" x14ac:dyDescent="0.25">
      <c r="R4192" s="2"/>
    </row>
    <row r="4193" spans="18:18" x14ac:dyDescent="0.25">
      <c r="R4193" s="2"/>
    </row>
    <row r="4194" spans="18:18" x14ac:dyDescent="0.25">
      <c r="R4194" s="2"/>
    </row>
    <row r="4195" spans="18:18" x14ac:dyDescent="0.25">
      <c r="R4195" s="2"/>
    </row>
    <row r="4196" spans="18:18" x14ac:dyDescent="0.25">
      <c r="R4196" s="2"/>
    </row>
    <row r="4197" spans="18:18" x14ac:dyDescent="0.25">
      <c r="R4197" s="2"/>
    </row>
    <row r="4198" spans="18:18" x14ac:dyDescent="0.25">
      <c r="R4198" s="2"/>
    </row>
    <row r="4199" spans="18:18" x14ac:dyDescent="0.25">
      <c r="R4199" s="2"/>
    </row>
    <row r="4200" spans="18:18" x14ac:dyDescent="0.25">
      <c r="R4200" s="2"/>
    </row>
    <row r="4201" spans="18:18" x14ac:dyDescent="0.25">
      <c r="R4201" s="2"/>
    </row>
    <row r="4202" spans="18:18" x14ac:dyDescent="0.25">
      <c r="R4202" s="2"/>
    </row>
    <row r="4203" spans="18:18" x14ac:dyDescent="0.25">
      <c r="R4203" s="2"/>
    </row>
    <row r="4204" spans="18:18" x14ac:dyDescent="0.25">
      <c r="R4204" s="2"/>
    </row>
    <row r="4205" spans="18:18" x14ac:dyDescent="0.25">
      <c r="R4205" s="2"/>
    </row>
    <row r="4206" spans="18:18" x14ac:dyDescent="0.25">
      <c r="R4206" s="2"/>
    </row>
    <row r="4207" spans="18:18" x14ac:dyDescent="0.25">
      <c r="R4207" s="2"/>
    </row>
    <row r="4208" spans="18:18" x14ac:dyDescent="0.25">
      <c r="R4208" s="2"/>
    </row>
    <row r="4209" spans="18:18" x14ac:dyDescent="0.25">
      <c r="R4209" s="2"/>
    </row>
    <row r="4210" spans="18:18" x14ac:dyDescent="0.25">
      <c r="R4210" s="2"/>
    </row>
    <row r="4211" spans="18:18" x14ac:dyDescent="0.25">
      <c r="R4211" s="2"/>
    </row>
    <row r="4212" spans="18:18" x14ac:dyDescent="0.25">
      <c r="R4212" s="2"/>
    </row>
    <row r="4213" spans="18:18" x14ac:dyDescent="0.25">
      <c r="R4213" s="2"/>
    </row>
    <row r="4214" spans="18:18" x14ac:dyDescent="0.25">
      <c r="R4214" s="2"/>
    </row>
    <row r="4215" spans="18:18" x14ac:dyDescent="0.25">
      <c r="R4215" s="2"/>
    </row>
    <row r="4216" spans="18:18" x14ac:dyDescent="0.25">
      <c r="R4216" s="2"/>
    </row>
    <row r="4217" spans="18:18" x14ac:dyDescent="0.25">
      <c r="R4217" s="2"/>
    </row>
    <row r="4218" spans="18:18" x14ac:dyDescent="0.25">
      <c r="R4218" s="2"/>
    </row>
    <row r="4219" spans="18:18" x14ac:dyDescent="0.25">
      <c r="R4219" s="2"/>
    </row>
    <row r="4220" spans="18:18" x14ac:dyDescent="0.25">
      <c r="R4220" s="2"/>
    </row>
    <row r="4221" spans="18:18" x14ac:dyDescent="0.25">
      <c r="R4221" s="2"/>
    </row>
    <row r="4222" spans="18:18" x14ac:dyDescent="0.25">
      <c r="R4222" s="2"/>
    </row>
    <row r="4223" spans="18:18" x14ac:dyDescent="0.25">
      <c r="R4223" s="2"/>
    </row>
    <row r="4224" spans="18:18" x14ac:dyDescent="0.25">
      <c r="R4224" s="2"/>
    </row>
    <row r="4225" spans="18:18" x14ac:dyDescent="0.25">
      <c r="R4225" s="2"/>
    </row>
    <row r="4226" spans="18:18" x14ac:dyDescent="0.25">
      <c r="R4226" s="2"/>
    </row>
    <row r="4227" spans="18:18" x14ac:dyDescent="0.25">
      <c r="R4227" s="2"/>
    </row>
    <row r="4228" spans="18:18" x14ac:dyDescent="0.25">
      <c r="R4228" s="2"/>
    </row>
    <row r="4229" spans="18:18" x14ac:dyDescent="0.25">
      <c r="R4229" s="2"/>
    </row>
    <row r="4230" spans="18:18" x14ac:dyDescent="0.25">
      <c r="R4230" s="2"/>
    </row>
    <row r="4231" spans="18:18" x14ac:dyDescent="0.25">
      <c r="R4231" s="2"/>
    </row>
    <row r="4232" spans="18:18" x14ac:dyDescent="0.25">
      <c r="R4232" s="2"/>
    </row>
    <row r="4233" spans="18:18" x14ac:dyDescent="0.25">
      <c r="R4233" s="2"/>
    </row>
    <row r="4234" spans="18:18" x14ac:dyDescent="0.25">
      <c r="R4234" s="2"/>
    </row>
    <row r="4235" spans="18:18" x14ac:dyDescent="0.25">
      <c r="R4235" s="2"/>
    </row>
    <row r="4236" spans="18:18" x14ac:dyDescent="0.25">
      <c r="R4236" s="2"/>
    </row>
    <row r="4237" spans="18:18" x14ac:dyDescent="0.25">
      <c r="R4237" s="2"/>
    </row>
    <row r="4238" spans="18:18" x14ac:dyDescent="0.25">
      <c r="R4238" s="2"/>
    </row>
    <row r="4239" spans="18:18" x14ac:dyDescent="0.25">
      <c r="R4239" s="2"/>
    </row>
    <row r="4240" spans="18:18" x14ac:dyDescent="0.25">
      <c r="R4240" s="2"/>
    </row>
    <row r="4241" spans="18:18" x14ac:dyDescent="0.25">
      <c r="R4241" s="2"/>
    </row>
    <row r="4242" spans="18:18" x14ac:dyDescent="0.25">
      <c r="R4242" s="2"/>
    </row>
    <row r="4243" spans="18:18" x14ac:dyDescent="0.25">
      <c r="R4243" s="2"/>
    </row>
    <row r="4244" spans="18:18" x14ac:dyDescent="0.25">
      <c r="R4244" s="2"/>
    </row>
    <row r="4245" spans="18:18" x14ac:dyDescent="0.25">
      <c r="R4245" s="2"/>
    </row>
    <row r="4246" spans="18:18" x14ac:dyDescent="0.25">
      <c r="R4246" s="2"/>
    </row>
    <row r="4247" spans="18:18" x14ac:dyDescent="0.25">
      <c r="R4247" s="2"/>
    </row>
    <row r="4248" spans="18:18" x14ac:dyDescent="0.25">
      <c r="R4248" s="2"/>
    </row>
    <row r="4249" spans="18:18" x14ac:dyDescent="0.25">
      <c r="R4249" s="2"/>
    </row>
    <row r="4250" spans="18:18" x14ac:dyDescent="0.25">
      <c r="R4250" s="2"/>
    </row>
    <row r="4251" spans="18:18" x14ac:dyDescent="0.25">
      <c r="R4251" s="2"/>
    </row>
    <row r="4252" spans="18:18" x14ac:dyDescent="0.25">
      <c r="R4252" s="2"/>
    </row>
    <row r="4253" spans="18:18" x14ac:dyDescent="0.25">
      <c r="R4253" s="2"/>
    </row>
    <row r="4254" spans="18:18" x14ac:dyDescent="0.25">
      <c r="R4254" s="2"/>
    </row>
    <row r="4255" spans="18:18" x14ac:dyDescent="0.25">
      <c r="R4255" s="2"/>
    </row>
    <row r="4256" spans="18:18" x14ac:dyDescent="0.25">
      <c r="R4256" s="2"/>
    </row>
    <row r="4257" spans="18:18" x14ac:dyDescent="0.25">
      <c r="R4257" s="2"/>
    </row>
    <row r="4258" spans="18:18" x14ac:dyDescent="0.25">
      <c r="R4258" s="2"/>
    </row>
    <row r="4259" spans="18:18" x14ac:dyDescent="0.25">
      <c r="R4259" s="2"/>
    </row>
    <row r="4260" spans="18:18" x14ac:dyDescent="0.25">
      <c r="R4260" s="2"/>
    </row>
    <row r="4261" spans="18:18" x14ac:dyDescent="0.25">
      <c r="R4261" s="2"/>
    </row>
    <row r="4262" spans="18:18" x14ac:dyDescent="0.25">
      <c r="R4262" s="2"/>
    </row>
    <row r="4263" spans="18:18" x14ac:dyDescent="0.25">
      <c r="R4263" s="2"/>
    </row>
    <row r="4264" spans="18:18" x14ac:dyDescent="0.25">
      <c r="R4264" s="2"/>
    </row>
    <row r="4265" spans="18:18" x14ac:dyDescent="0.25">
      <c r="R4265" s="2"/>
    </row>
    <row r="4266" spans="18:18" x14ac:dyDescent="0.25">
      <c r="R4266" s="2"/>
    </row>
    <row r="4267" spans="18:18" x14ac:dyDescent="0.25">
      <c r="R4267" s="2"/>
    </row>
    <row r="4268" spans="18:18" x14ac:dyDescent="0.25">
      <c r="R4268" s="2"/>
    </row>
    <row r="4269" spans="18:18" x14ac:dyDescent="0.25">
      <c r="R4269" s="2"/>
    </row>
    <row r="4270" spans="18:18" x14ac:dyDescent="0.25">
      <c r="R4270" s="2"/>
    </row>
    <row r="4271" spans="18:18" x14ac:dyDescent="0.25">
      <c r="R4271" s="2"/>
    </row>
    <row r="4272" spans="18:18" x14ac:dyDescent="0.25">
      <c r="R4272" s="2"/>
    </row>
    <row r="4273" spans="18:18" x14ac:dyDescent="0.25">
      <c r="R4273" s="2"/>
    </row>
    <row r="4274" spans="18:18" x14ac:dyDescent="0.25">
      <c r="R4274" s="2"/>
    </row>
    <row r="4275" spans="18:18" x14ac:dyDescent="0.25">
      <c r="R4275" s="2"/>
    </row>
    <row r="4276" spans="18:18" x14ac:dyDescent="0.25">
      <c r="R4276" s="2"/>
    </row>
    <row r="4277" spans="18:18" x14ac:dyDescent="0.25">
      <c r="R4277" s="2"/>
    </row>
    <row r="4278" spans="18:18" x14ac:dyDescent="0.25">
      <c r="R4278" s="2"/>
    </row>
    <row r="4279" spans="18:18" x14ac:dyDescent="0.25">
      <c r="R4279" s="2"/>
    </row>
    <row r="4280" spans="18:18" x14ac:dyDescent="0.25">
      <c r="R4280" s="2"/>
    </row>
    <row r="4281" spans="18:18" x14ac:dyDescent="0.25">
      <c r="R4281" s="2"/>
    </row>
    <row r="4282" spans="18:18" x14ac:dyDescent="0.25">
      <c r="R4282" s="2"/>
    </row>
    <row r="4283" spans="18:18" x14ac:dyDescent="0.25">
      <c r="R4283" s="2"/>
    </row>
    <row r="4284" spans="18:18" x14ac:dyDescent="0.25">
      <c r="R4284" s="2"/>
    </row>
    <row r="4285" spans="18:18" x14ac:dyDescent="0.25">
      <c r="R4285" s="2"/>
    </row>
    <row r="4286" spans="18:18" x14ac:dyDescent="0.25">
      <c r="R4286" s="2"/>
    </row>
    <row r="4287" spans="18:18" x14ac:dyDescent="0.25">
      <c r="R4287" s="2"/>
    </row>
    <row r="4288" spans="18:18" x14ac:dyDescent="0.25">
      <c r="R4288" s="2"/>
    </row>
    <row r="4289" spans="18:18" x14ac:dyDescent="0.25">
      <c r="R4289" s="2"/>
    </row>
    <row r="4290" spans="18:18" x14ac:dyDescent="0.25">
      <c r="R4290" s="2"/>
    </row>
    <row r="4291" spans="18:18" x14ac:dyDescent="0.25">
      <c r="R4291" s="2"/>
    </row>
    <row r="4292" spans="18:18" x14ac:dyDescent="0.25">
      <c r="R4292" s="2"/>
    </row>
    <row r="4293" spans="18:18" x14ac:dyDescent="0.25">
      <c r="R4293" s="2"/>
    </row>
    <row r="4294" spans="18:18" x14ac:dyDescent="0.25">
      <c r="R4294" s="2"/>
    </row>
    <row r="4295" spans="18:18" x14ac:dyDescent="0.25">
      <c r="R4295" s="2"/>
    </row>
    <row r="4296" spans="18:18" x14ac:dyDescent="0.25">
      <c r="R4296" s="2"/>
    </row>
    <row r="4297" spans="18:18" x14ac:dyDescent="0.25">
      <c r="R4297" s="2"/>
    </row>
    <row r="4298" spans="18:18" x14ac:dyDescent="0.25">
      <c r="R4298" s="2"/>
    </row>
    <row r="4299" spans="18:18" x14ac:dyDescent="0.25">
      <c r="R4299" s="2"/>
    </row>
    <row r="4300" spans="18:18" x14ac:dyDescent="0.25">
      <c r="R4300" s="2"/>
    </row>
    <row r="4301" spans="18:18" x14ac:dyDescent="0.25">
      <c r="R4301" s="2"/>
    </row>
    <row r="4302" spans="18:18" x14ac:dyDescent="0.25">
      <c r="R4302" s="2"/>
    </row>
    <row r="4303" spans="18:18" x14ac:dyDescent="0.25">
      <c r="R4303" s="2"/>
    </row>
    <row r="4304" spans="18:18" x14ac:dyDescent="0.25">
      <c r="R4304" s="2"/>
    </row>
    <row r="4305" spans="18:18" x14ac:dyDescent="0.25">
      <c r="R4305" s="2"/>
    </row>
    <row r="4306" spans="18:18" x14ac:dyDescent="0.25">
      <c r="R4306" s="2"/>
    </row>
    <row r="4307" spans="18:18" x14ac:dyDescent="0.25">
      <c r="R4307" s="2"/>
    </row>
    <row r="4308" spans="18:18" x14ac:dyDescent="0.25">
      <c r="R4308" s="2"/>
    </row>
    <row r="4309" spans="18:18" x14ac:dyDescent="0.25">
      <c r="R4309" s="2"/>
    </row>
    <row r="4310" spans="18:18" x14ac:dyDescent="0.25">
      <c r="R4310" s="2"/>
    </row>
    <row r="4311" spans="18:18" x14ac:dyDescent="0.25">
      <c r="R4311" s="2"/>
    </row>
    <row r="4312" spans="18:18" x14ac:dyDescent="0.25">
      <c r="R4312" s="2"/>
    </row>
    <row r="4313" spans="18:18" x14ac:dyDescent="0.25">
      <c r="R4313" s="2"/>
    </row>
    <row r="4314" spans="18:18" x14ac:dyDescent="0.25">
      <c r="R4314" s="2"/>
    </row>
    <row r="4315" spans="18:18" x14ac:dyDescent="0.25">
      <c r="R4315" s="2"/>
    </row>
    <row r="4316" spans="18:18" x14ac:dyDescent="0.25">
      <c r="R4316" s="2"/>
    </row>
    <row r="4317" spans="18:18" x14ac:dyDescent="0.25">
      <c r="R4317" s="2"/>
    </row>
    <row r="4318" spans="18:18" x14ac:dyDescent="0.25">
      <c r="R4318" s="2"/>
    </row>
    <row r="4319" spans="18:18" x14ac:dyDescent="0.25">
      <c r="R4319" s="2"/>
    </row>
    <row r="4320" spans="18:18" x14ac:dyDescent="0.25">
      <c r="R4320" s="2"/>
    </row>
    <row r="4321" spans="18:18" x14ac:dyDescent="0.25">
      <c r="R4321" s="2"/>
    </row>
    <row r="4322" spans="18:18" x14ac:dyDescent="0.25">
      <c r="R4322" s="2"/>
    </row>
    <row r="4323" spans="18:18" x14ac:dyDescent="0.25">
      <c r="R4323" s="2"/>
    </row>
    <row r="4324" spans="18:18" x14ac:dyDescent="0.25">
      <c r="R4324" s="2"/>
    </row>
    <row r="4325" spans="18:18" x14ac:dyDescent="0.25">
      <c r="R4325" s="2"/>
    </row>
    <row r="4326" spans="18:18" x14ac:dyDescent="0.25">
      <c r="R4326" s="2"/>
    </row>
    <row r="4327" spans="18:18" x14ac:dyDescent="0.25">
      <c r="R4327" s="2"/>
    </row>
    <row r="4328" spans="18:18" x14ac:dyDescent="0.25">
      <c r="R4328" s="2"/>
    </row>
    <row r="4329" spans="18:18" x14ac:dyDescent="0.25">
      <c r="R4329" s="2"/>
    </row>
    <row r="4330" spans="18:18" x14ac:dyDescent="0.25">
      <c r="R4330" s="2"/>
    </row>
    <row r="4331" spans="18:18" x14ac:dyDescent="0.25">
      <c r="R4331" s="2"/>
    </row>
    <row r="4332" spans="18:18" x14ac:dyDescent="0.25">
      <c r="R4332" s="2"/>
    </row>
    <row r="4333" spans="18:18" x14ac:dyDescent="0.25">
      <c r="R4333" s="2"/>
    </row>
    <row r="4334" spans="18:18" x14ac:dyDescent="0.25">
      <c r="R4334" s="2"/>
    </row>
    <row r="4335" spans="18:18" x14ac:dyDescent="0.25">
      <c r="R4335" s="2"/>
    </row>
    <row r="4336" spans="18:18" x14ac:dyDescent="0.25">
      <c r="R4336" s="2"/>
    </row>
    <row r="4337" spans="18:18" x14ac:dyDescent="0.25">
      <c r="R4337" s="2"/>
    </row>
    <row r="4338" spans="18:18" x14ac:dyDescent="0.25">
      <c r="R4338" s="2"/>
    </row>
    <row r="4339" spans="18:18" x14ac:dyDescent="0.25">
      <c r="R4339" s="2"/>
    </row>
    <row r="4340" spans="18:18" x14ac:dyDescent="0.25">
      <c r="R4340" s="2"/>
    </row>
    <row r="4341" spans="18:18" x14ac:dyDescent="0.25">
      <c r="R4341" s="2"/>
    </row>
    <row r="4342" spans="18:18" x14ac:dyDescent="0.25">
      <c r="R4342" s="2"/>
    </row>
    <row r="4343" spans="18:18" x14ac:dyDescent="0.25">
      <c r="R4343" s="2"/>
    </row>
    <row r="4344" spans="18:18" x14ac:dyDescent="0.25">
      <c r="R4344" s="2"/>
    </row>
    <row r="4345" spans="18:18" x14ac:dyDescent="0.25">
      <c r="R4345" s="2"/>
    </row>
    <row r="4346" spans="18:18" x14ac:dyDescent="0.25">
      <c r="R4346" s="2"/>
    </row>
    <row r="4347" spans="18:18" x14ac:dyDescent="0.25">
      <c r="R4347" s="2"/>
    </row>
    <row r="4348" spans="18:18" x14ac:dyDescent="0.25">
      <c r="R4348" s="2"/>
    </row>
    <row r="4349" spans="18:18" x14ac:dyDescent="0.25">
      <c r="R4349" s="2"/>
    </row>
    <row r="4350" spans="18:18" x14ac:dyDescent="0.25">
      <c r="R4350" s="2"/>
    </row>
    <row r="4351" spans="18:18" x14ac:dyDescent="0.25">
      <c r="R4351" s="2"/>
    </row>
    <row r="4352" spans="18:18" x14ac:dyDescent="0.25">
      <c r="R4352" s="2"/>
    </row>
    <row r="4353" spans="18:18" x14ac:dyDescent="0.25">
      <c r="R4353" s="2"/>
    </row>
    <row r="4354" spans="18:18" x14ac:dyDescent="0.25">
      <c r="R4354" s="2"/>
    </row>
    <row r="4355" spans="18:18" x14ac:dyDescent="0.25">
      <c r="R4355" s="2"/>
    </row>
    <row r="4356" spans="18:18" x14ac:dyDescent="0.25">
      <c r="R4356" s="2"/>
    </row>
    <row r="4357" spans="18:18" x14ac:dyDescent="0.25">
      <c r="R4357" s="2"/>
    </row>
    <row r="4358" spans="18:18" x14ac:dyDescent="0.25">
      <c r="R4358" s="2"/>
    </row>
    <row r="4359" spans="18:18" x14ac:dyDescent="0.25">
      <c r="R4359" s="2"/>
    </row>
    <row r="4360" spans="18:18" x14ac:dyDescent="0.25">
      <c r="R4360" s="2"/>
    </row>
    <row r="4361" spans="18:18" x14ac:dyDescent="0.25">
      <c r="R4361" s="2"/>
    </row>
    <row r="4362" spans="18:18" x14ac:dyDescent="0.25">
      <c r="R4362" s="2"/>
    </row>
    <row r="4363" spans="18:18" x14ac:dyDescent="0.25">
      <c r="R4363" s="2"/>
    </row>
    <row r="4364" spans="18:18" x14ac:dyDescent="0.25">
      <c r="R4364" s="2"/>
    </row>
    <row r="4365" spans="18:18" x14ac:dyDescent="0.25">
      <c r="R4365" s="2"/>
    </row>
    <row r="4366" spans="18:18" x14ac:dyDescent="0.25">
      <c r="R4366" s="2"/>
    </row>
    <row r="4367" spans="18:18" x14ac:dyDescent="0.25">
      <c r="R4367" s="2"/>
    </row>
    <row r="4368" spans="18:18" x14ac:dyDescent="0.25">
      <c r="R4368" s="2"/>
    </row>
    <row r="4369" spans="18:18" x14ac:dyDescent="0.25">
      <c r="R4369" s="2"/>
    </row>
    <row r="4370" spans="18:18" x14ac:dyDescent="0.25">
      <c r="R4370" s="2"/>
    </row>
    <row r="4371" spans="18:18" x14ac:dyDescent="0.25">
      <c r="R4371" s="2"/>
    </row>
    <row r="4372" spans="18:18" x14ac:dyDescent="0.25">
      <c r="R4372" s="2"/>
    </row>
    <row r="4373" spans="18:18" x14ac:dyDescent="0.25">
      <c r="R4373" s="2"/>
    </row>
    <row r="4374" spans="18:18" x14ac:dyDescent="0.25">
      <c r="R4374" s="2"/>
    </row>
    <row r="4375" spans="18:18" x14ac:dyDescent="0.25">
      <c r="R4375" s="2"/>
    </row>
    <row r="4376" spans="18:18" x14ac:dyDescent="0.25">
      <c r="R4376" s="2"/>
    </row>
    <row r="4377" spans="18:18" x14ac:dyDescent="0.25">
      <c r="R4377" s="2"/>
    </row>
    <row r="4378" spans="18:18" x14ac:dyDescent="0.25">
      <c r="R4378" s="2"/>
    </row>
    <row r="4379" spans="18:18" x14ac:dyDescent="0.25">
      <c r="R4379" s="2"/>
    </row>
    <row r="4380" spans="18:18" x14ac:dyDescent="0.25">
      <c r="R4380" s="2"/>
    </row>
    <row r="4381" spans="18:18" x14ac:dyDescent="0.25">
      <c r="R4381" s="2"/>
    </row>
    <row r="4382" spans="18:18" x14ac:dyDescent="0.25">
      <c r="R4382" s="2"/>
    </row>
    <row r="4383" spans="18:18" x14ac:dyDescent="0.25">
      <c r="R4383" s="2"/>
    </row>
    <row r="4384" spans="18:18" x14ac:dyDescent="0.25">
      <c r="R4384" s="2"/>
    </row>
    <row r="4385" spans="18:18" x14ac:dyDescent="0.25">
      <c r="R4385" s="2"/>
    </row>
    <row r="4386" spans="18:18" x14ac:dyDescent="0.25">
      <c r="R4386" s="2"/>
    </row>
    <row r="4387" spans="18:18" x14ac:dyDescent="0.25">
      <c r="R4387" s="2"/>
    </row>
    <row r="4388" spans="18:18" x14ac:dyDescent="0.25">
      <c r="R4388" s="2"/>
    </row>
    <row r="4389" spans="18:18" x14ac:dyDescent="0.25">
      <c r="R4389" s="2"/>
    </row>
    <row r="4390" spans="18:18" x14ac:dyDescent="0.25">
      <c r="R4390" s="2"/>
    </row>
    <row r="4391" spans="18:18" x14ac:dyDescent="0.25">
      <c r="R4391" s="2"/>
    </row>
    <row r="4392" spans="18:18" x14ac:dyDescent="0.25">
      <c r="R4392" s="2"/>
    </row>
    <row r="4393" spans="18:18" x14ac:dyDescent="0.25">
      <c r="R4393" s="2"/>
    </row>
    <row r="4394" spans="18:18" x14ac:dyDescent="0.25">
      <c r="R4394" s="2"/>
    </row>
    <row r="4395" spans="18:18" x14ac:dyDescent="0.25">
      <c r="R4395" s="2"/>
    </row>
    <row r="4396" spans="18:18" x14ac:dyDescent="0.25">
      <c r="R4396" s="2"/>
    </row>
    <row r="4397" spans="18:18" x14ac:dyDescent="0.25">
      <c r="R4397" s="2"/>
    </row>
    <row r="4398" spans="18:18" x14ac:dyDescent="0.25">
      <c r="R4398" s="2"/>
    </row>
    <row r="4399" spans="18:18" x14ac:dyDescent="0.25">
      <c r="R4399" s="2"/>
    </row>
    <row r="4400" spans="18:18" x14ac:dyDescent="0.25">
      <c r="R4400" s="2"/>
    </row>
    <row r="4401" spans="18:18" x14ac:dyDescent="0.25">
      <c r="R4401" s="2"/>
    </row>
    <row r="4402" spans="18:18" x14ac:dyDescent="0.25">
      <c r="R4402" s="2"/>
    </row>
    <row r="4403" spans="18:18" x14ac:dyDescent="0.25">
      <c r="R4403" s="2"/>
    </row>
    <row r="4404" spans="18:18" x14ac:dyDescent="0.25">
      <c r="R4404" s="2"/>
    </row>
    <row r="4405" spans="18:18" x14ac:dyDescent="0.25">
      <c r="R4405" s="2"/>
    </row>
    <row r="4406" spans="18:18" x14ac:dyDescent="0.25">
      <c r="R4406" s="2"/>
    </row>
    <row r="4407" spans="18:18" x14ac:dyDescent="0.25">
      <c r="R4407" s="2"/>
    </row>
    <row r="4408" spans="18:18" x14ac:dyDescent="0.25">
      <c r="R4408" s="2"/>
    </row>
    <row r="4409" spans="18:18" x14ac:dyDescent="0.25">
      <c r="R4409" s="2"/>
    </row>
    <row r="4410" spans="18:18" x14ac:dyDescent="0.25">
      <c r="R4410" s="2"/>
    </row>
    <row r="4411" spans="18:18" x14ac:dyDescent="0.25">
      <c r="R4411" s="2"/>
    </row>
    <row r="4412" spans="18:18" x14ac:dyDescent="0.25">
      <c r="R4412" s="2"/>
    </row>
    <row r="4413" spans="18:18" x14ac:dyDescent="0.25">
      <c r="R4413" s="2"/>
    </row>
    <row r="4414" spans="18:18" x14ac:dyDescent="0.25">
      <c r="R4414" s="2"/>
    </row>
    <row r="4415" spans="18:18" x14ac:dyDescent="0.25">
      <c r="R4415" s="2"/>
    </row>
    <row r="4416" spans="18:18" x14ac:dyDescent="0.25">
      <c r="R4416" s="2"/>
    </row>
    <row r="4417" spans="18:18" x14ac:dyDescent="0.25">
      <c r="R4417" s="2"/>
    </row>
    <row r="4418" spans="18:18" x14ac:dyDescent="0.25">
      <c r="R4418" s="2"/>
    </row>
    <row r="4419" spans="18:18" x14ac:dyDescent="0.25">
      <c r="R4419" s="2"/>
    </row>
    <row r="4420" spans="18:18" x14ac:dyDescent="0.25">
      <c r="R4420" s="2"/>
    </row>
    <row r="4421" spans="18:18" x14ac:dyDescent="0.25">
      <c r="R4421" s="2"/>
    </row>
    <row r="4422" spans="18:18" x14ac:dyDescent="0.25">
      <c r="R4422" s="2"/>
    </row>
    <row r="4423" spans="18:18" x14ac:dyDescent="0.25">
      <c r="R4423" s="2"/>
    </row>
    <row r="4424" spans="18:18" x14ac:dyDescent="0.25">
      <c r="R4424" s="2"/>
    </row>
    <row r="4425" spans="18:18" x14ac:dyDescent="0.25">
      <c r="R4425" s="2"/>
    </row>
    <row r="4426" spans="18:18" x14ac:dyDescent="0.25">
      <c r="R4426" s="2"/>
    </row>
    <row r="4427" spans="18:18" x14ac:dyDescent="0.25">
      <c r="R4427" s="2"/>
    </row>
    <row r="4428" spans="18:18" x14ac:dyDescent="0.25">
      <c r="R4428" s="2"/>
    </row>
    <row r="4429" spans="18:18" x14ac:dyDescent="0.25">
      <c r="R4429" s="2"/>
    </row>
    <row r="4430" spans="18:18" x14ac:dyDescent="0.25">
      <c r="R4430" s="2"/>
    </row>
    <row r="4431" spans="18:18" x14ac:dyDescent="0.25">
      <c r="R4431" s="2"/>
    </row>
    <row r="4432" spans="18:18" x14ac:dyDescent="0.25">
      <c r="R4432" s="2"/>
    </row>
    <row r="4433" spans="18:18" x14ac:dyDescent="0.25">
      <c r="R4433" s="2"/>
    </row>
    <row r="4434" spans="18:18" x14ac:dyDescent="0.25">
      <c r="R4434" s="2"/>
    </row>
    <row r="4435" spans="18:18" x14ac:dyDescent="0.25">
      <c r="R4435" s="2"/>
    </row>
    <row r="4436" spans="18:18" x14ac:dyDescent="0.25">
      <c r="R4436" s="2"/>
    </row>
    <row r="4437" spans="18:18" x14ac:dyDescent="0.25">
      <c r="R4437" s="2"/>
    </row>
    <row r="4438" spans="18:18" x14ac:dyDescent="0.25">
      <c r="R4438" s="2"/>
    </row>
    <row r="4439" spans="18:18" x14ac:dyDescent="0.25">
      <c r="R4439" s="2"/>
    </row>
    <row r="4440" spans="18:18" x14ac:dyDescent="0.25">
      <c r="R4440" s="2"/>
    </row>
    <row r="4441" spans="18:18" x14ac:dyDescent="0.25">
      <c r="R4441" s="2"/>
    </row>
    <row r="4442" spans="18:18" x14ac:dyDescent="0.25">
      <c r="R4442" s="2"/>
    </row>
    <row r="4443" spans="18:18" x14ac:dyDescent="0.25">
      <c r="R4443" s="2"/>
    </row>
    <row r="4444" spans="18:18" x14ac:dyDescent="0.25">
      <c r="R4444" s="2"/>
    </row>
    <row r="4445" spans="18:18" x14ac:dyDescent="0.25">
      <c r="R4445" s="2"/>
    </row>
    <row r="4446" spans="18:18" x14ac:dyDescent="0.25">
      <c r="R4446" s="2"/>
    </row>
    <row r="4447" spans="18:18" x14ac:dyDescent="0.25">
      <c r="R4447" s="2"/>
    </row>
    <row r="4448" spans="18:18" x14ac:dyDescent="0.25">
      <c r="R4448" s="2"/>
    </row>
    <row r="4449" spans="18:18" x14ac:dyDescent="0.25">
      <c r="R4449" s="2"/>
    </row>
    <row r="4450" spans="18:18" x14ac:dyDescent="0.25">
      <c r="R4450" s="2"/>
    </row>
    <row r="4451" spans="18:18" x14ac:dyDescent="0.25">
      <c r="R4451" s="2"/>
    </row>
    <row r="4452" spans="18:18" x14ac:dyDescent="0.25">
      <c r="R4452" s="2"/>
    </row>
    <row r="4453" spans="18:18" x14ac:dyDescent="0.25">
      <c r="R4453" s="2"/>
    </row>
    <row r="4454" spans="18:18" x14ac:dyDescent="0.25">
      <c r="R4454" s="2"/>
    </row>
    <row r="4455" spans="18:18" x14ac:dyDescent="0.25">
      <c r="R4455" s="2"/>
    </row>
    <row r="4456" spans="18:18" x14ac:dyDescent="0.25">
      <c r="R4456" s="2"/>
    </row>
    <row r="4457" spans="18:18" x14ac:dyDescent="0.25">
      <c r="R4457" s="2"/>
    </row>
    <row r="4458" spans="18:18" x14ac:dyDescent="0.25">
      <c r="R4458" s="2"/>
    </row>
    <row r="4459" spans="18:18" x14ac:dyDescent="0.25">
      <c r="R4459" s="2"/>
    </row>
    <row r="4460" spans="18:18" x14ac:dyDescent="0.25">
      <c r="R4460" s="2"/>
    </row>
    <row r="4461" spans="18:18" x14ac:dyDescent="0.25">
      <c r="R4461" s="2"/>
    </row>
    <row r="4462" spans="18:18" x14ac:dyDescent="0.25">
      <c r="R4462" s="2"/>
    </row>
    <row r="4463" spans="18:18" x14ac:dyDescent="0.25">
      <c r="R4463" s="2"/>
    </row>
    <row r="4464" spans="18:18" x14ac:dyDescent="0.25">
      <c r="R4464" s="2"/>
    </row>
    <row r="4465" spans="18:18" x14ac:dyDescent="0.25">
      <c r="R4465" s="2"/>
    </row>
    <row r="4466" spans="18:18" x14ac:dyDescent="0.25">
      <c r="R4466" s="2"/>
    </row>
    <row r="4467" spans="18:18" x14ac:dyDescent="0.25">
      <c r="R4467" s="2"/>
    </row>
    <row r="4468" spans="18:18" x14ac:dyDescent="0.25">
      <c r="R4468" s="2"/>
    </row>
    <row r="4469" spans="18:18" x14ac:dyDescent="0.25">
      <c r="R4469" s="2"/>
    </row>
    <row r="4470" spans="18:18" x14ac:dyDescent="0.25">
      <c r="R4470" s="2"/>
    </row>
    <row r="4471" spans="18:18" x14ac:dyDescent="0.25">
      <c r="R4471" s="2"/>
    </row>
    <row r="4472" spans="18:18" x14ac:dyDescent="0.25">
      <c r="R4472" s="2"/>
    </row>
    <row r="4473" spans="18:18" x14ac:dyDescent="0.25">
      <c r="R4473" s="2"/>
    </row>
    <row r="4474" spans="18:18" x14ac:dyDescent="0.25">
      <c r="R4474" s="2"/>
    </row>
    <row r="4475" spans="18:18" x14ac:dyDescent="0.25">
      <c r="R4475" s="2"/>
    </row>
    <row r="4476" spans="18:18" x14ac:dyDescent="0.25">
      <c r="R4476" s="2"/>
    </row>
    <row r="4477" spans="18:18" x14ac:dyDescent="0.25">
      <c r="R4477" s="2"/>
    </row>
    <row r="4478" spans="18:18" x14ac:dyDescent="0.25">
      <c r="R4478" s="2"/>
    </row>
    <row r="4479" spans="18:18" x14ac:dyDescent="0.25">
      <c r="R4479" s="2"/>
    </row>
    <row r="4480" spans="18:18" x14ac:dyDescent="0.25">
      <c r="R4480" s="2"/>
    </row>
    <row r="4481" spans="18:18" x14ac:dyDescent="0.25">
      <c r="R4481" s="2"/>
    </row>
    <row r="4482" spans="18:18" x14ac:dyDescent="0.25">
      <c r="R4482" s="2"/>
    </row>
    <row r="4483" spans="18:18" x14ac:dyDescent="0.25">
      <c r="R4483" s="2"/>
    </row>
    <row r="4484" spans="18:18" x14ac:dyDescent="0.25">
      <c r="R4484" s="2"/>
    </row>
    <row r="4485" spans="18:18" x14ac:dyDescent="0.25">
      <c r="R4485" s="2"/>
    </row>
    <row r="4486" spans="18:18" x14ac:dyDescent="0.25">
      <c r="R4486" s="2"/>
    </row>
    <row r="4487" spans="18:18" x14ac:dyDescent="0.25">
      <c r="R4487" s="2"/>
    </row>
    <row r="4488" spans="18:18" x14ac:dyDescent="0.25">
      <c r="R4488" s="2"/>
    </row>
    <row r="4489" spans="18:18" x14ac:dyDescent="0.25">
      <c r="R4489" s="2"/>
    </row>
    <row r="4490" spans="18:18" x14ac:dyDescent="0.25">
      <c r="R4490" s="2"/>
    </row>
    <row r="4491" spans="18:18" x14ac:dyDescent="0.25">
      <c r="R4491" s="2"/>
    </row>
    <row r="4492" spans="18:18" x14ac:dyDescent="0.25">
      <c r="R4492" s="2"/>
    </row>
    <row r="4493" spans="18:18" x14ac:dyDescent="0.25">
      <c r="R4493" s="2"/>
    </row>
    <row r="4494" spans="18:18" x14ac:dyDescent="0.25">
      <c r="R4494" s="2"/>
    </row>
    <row r="4495" spans="18:18" x14ac:dyDescent="0.25">
      <c r="R4495" s="2"/>
    </row>
    <row r="4496" spans="18:18" x14ac:dyDescent="0.25">
      <c r="R4496" s="2"/>
    </row>
    <row r="4497" spans="18:18" x14ac:dyDescent="0.25">
      <c r="R4497" s="2"/>
    </row>
    <row r="4498" spans="18:18" x14ac:dyDescent="0.25">
      <c r="R4498" s="2"/>
    </row>
    <row r="4499" spans="18:18" x14ac:dyDescent="0.25">
      <c r="R4499" s="2"/>
    </row>
    <row r="4500" spans="18:18" x14ac:dyDescent="0.25">
      <c r="R4500" s="2"/>
    </row>
    <row r="4501" spans="18:18" x14ac:dyDescent="0.25">
      <c r="R4501" s="2"/>
    </row>
    <row r="4502" spans="18:18" x14ac:dyDescent="0.25">
      <c r="R4502" s="2"/>
    </row>
    <row r="4503" spans="18:18" x14ac:dyDescent="0.25">
      <c r="R4503" s="2"/>
    </row>
    <row r="4504" spans="18:18" x14ac:dyDescent="0.25">
      <c r="R4504" s="2"/>
    </row>
    <row r="4505" spans="18:18" x14ac:dyDescent="0.25">
      <c r="R4505" s="2"/>
    </row>
    <row r="4506" spans="18:18" x14ac:dyDescent="0.25">
      <c r="R4506" s="2"/>
    </row>
    <row r="4507" spans="18:18" x14ac:dyDescent="0.25">
      <c r="R4507" s="2"/>
    </row>
    <row r="4508" spans="18:18" x14ac:dyDescent="0.25">
      <c r="R4508" s="2"/>
    </row>
    <row r="4509" spans="18:18" x14ac:dyDescent="0.25">
      <c r="R4509" s="2"/>
    </row>
    <row r="4510" spans="18:18" x14ac:dyDescent="0.25">
      <c r="R4510" s="2"/>
    </row>
    <row r="4511" spans="18:18" x14ac:dyDescent="0.25">
      <c r="R4511" s="2"/>
    </row>
    <row r="4512" spans="18:18" x14ac:dyDescent="0.25">
      <c r="R4512" s="2"/>
    </row>
    <row r="4513" spans="18:18" x14ac:dyDescent="0.25">
      <c r="R4513" s="2"/>
    </row>
    <row r="4514" spans="18:18" x14ac:dyDescent="0.25">
      <c r="R4514" s="2"/>
    </row>
    <row r="4515" spans="18:18" x14ac:dyDescent="0.25">
      <c r="R4515" s="2"/>
    </row>
    <row r="4516" spans="18:18" x14ac:dyDescent="0.25">
      <c r="R4516" s="2"/>
    </row>
    <row r="4517" spans="18:18" x14ac:dyDescent="0.25">
      <c r="R4517" s="2"/>
    </row>
    <row r="4518" spans="18:18" x14ac:dyDescent="0.25">
      <c r="R4518" s="2"/>
    </row>
    <row r="4519" spans="18:18" x14ac:dyDescent="0.25">
      <c r="R4519" s="2"/>
    </row>
    <row r="4520" spans="18:18" x14ac:dyDescent="0.25">
      <c r="R4520" s="2"/>
    </row>
    <row r="4521" spans="18:18" x14ac:dyDescent="0.25">
      <c r="R4521" s="2"/>
    </row>
    <row r="4522" spans="18:18" x14ac:dyDescent="0.25">
      <c r="R4522" s="2"/>
    </row>
    <row r="4523" spans="18:18" x14ac:dyDescent="0.25">
      <c r="R4523" s="2"/>
    </row>
    <row r="4524" spans="18:18" x14ac:dyDescent="0.25">
      <c r="R4524" s="2"/>
    </row>
    <row r="4525" spans="18:18" x14ac:dyDescent="0.25">
      <c r="R4525" s="2"/>
    </row>
    <row r="4526" spans="18:18" x14ac:dyDescent="0.25">
      <c r="R4526" s="2"/>
    </row>
    <row r="4527" spans="18:18" x14ac:dyDescent="0.25">
      <c r="R4527" s="2"/>
    </row>
    <row r="4528" spans="18:18" x14ac:dyDescent="0.25">
      <c r="R4528" s="2"/>
    </row>
    <row r="4529" spans="18:18" x14ac:dyDescent="0.25">
      <c r="R4529" s="2"/>
    </row>
    <row r="4530" spans="18:18" x14ac:dyDescent="0.25">
      <c r="R4530" s="2"/>
    </row>
    <row r="4531" spans="18:18" x14ac:dyDescent="0.25">
      <c r="R4531" s="2"/>
    </row>
    <row r="4532" spans="18:18" x14ac:dyDescent="0.25">
      <c r="R4532" s="2"/>
    </row>
    <row r="4533" spans="18:18" x14ac:dyDescent="0.25">
      <c r="R4533" s="2"/>
    </row>
    <row r="4534" spans="18:18" x14ac:dyDescent="0.25">
      <c r="R4534" s="2"/>
    </row>
    <row r="4535" spans="18:18" x14ac:dyDescent="0.25">
      <c r="R4535" s="2"/>
    </row>
    <row r="4536" spans="18:18" x14ac:dyDescent="0.25">
      <c r="R4536" s="2"/>
    </row>
    <row r="4537" spans="18:18" x14ac:dyDescent="0.25">
      <c r="R4537" s="2"/>
    </row>
    <row r="4538" spans="18:18" x14ac:dyDescent="0.25">
      <c r="R4538" s="2"/>
    </row>
    <row r="4539" spans="18:18" x14ac:dyDescent="0.25">
      <c r="R4539" s="2"/>
    </row>
    <row r="4540" spans="18:18" x14ac:dyDescent="0.25">
      <c r="R4540" s="2"/>
    </row>
    <row r="4541" spans="18:18" x14ac:dyDescent="0.25">
      <c r="R4541" s="2"/>
    </row>
    <row r="4542" spans="18:18" x14ac:dyDescent="0.25">
      <c r="R4542" s="2"/>
    </row>
    <row r="4543" spans="18:18" x14ac:dyDescent="0.25">
      <c r="R4543" s="2"/>
    </row>
    <row r="4544" spans="18:18" x14ac:dyDescent="0.25">
      <c r="R4544" s="2"/>
    </row>
    <row r="4545" spans="18:18" x14ac:dyDescent="0.25">
      <c r="R4545" s="2"/>
    </row>
    <row r="4546" spans="18:18" x14ac:dyDescent="0.25">
      <c r="R4546" s="2"/>
    </row>
    <row r="4547" spans="18:18" x14ac:dyDescent="0.25">
      <c r="R4547" s="2"/>
    </row>
    <row r="4548" spans="18:18" x14ac:dyDescent="0.25">
      <c r="R4548" s="2"/>
    </row>
    <row r="4549" spans="18:18" x14ac:dyDescent="0.25">
      <c r="R4549" s="2"/>
    </row>
    <row r="4550" spans="18:18" x14ac:dyDescent="0.25">
      <c r="R4550" s="2"/>
    </row>
    <row r="4551" spans="18:18" x14ac:dyDescent="0.25">
      <c r="R4551" s="2"/>
    </row>
    <row r="4552" spans="18:18" x14ac:dyDescent="0.25">
      <c r="R4552" s="2"/>
    </row>
    <row r="4553" spans="18:18" x14ac:dyDescent="0.25">
      <c r="R4553" s="2"/>
    </row>
    <row r="4554" spans="18:18" x14ac:dyDescent="0.25">
      <c r="R4554" s="2"/>
    </row>
    <row r="4555" spans="18:18" x14ac:dyDescent="0.25">
      <c r="R4555" s="2"/>
    </row>
    <row r="4556" spans="18:18" x14ac:dyDescent="0.25">
      <c r="R4556" s="2"/>
    </row>
    <row r="4557" spans="18:18" x14ac:dyDescent="0.25">
      <c r="R4557" s="2"/>
    </row>
    <row r="4558" spans="18:18" x14ac:dyDescent="0.25">
      <c r="R4558" s="2"/>
    </row>
    <row r="4559" spans="18:18" x14ac:dyDescent="0.25">
      <c r="R4559" s="2"/>
    </row>
    <row r="4560" spans="18:18" x14ac:dyDescent="0.25">
      <c r="R4560" s="2"/>
    </row>
    <row r="4561" spans="18:18" x14ac:dyDescent="0.25">
      <c r="R4561" s="2"/>
    </row>
    <row r="4562" spans="18:18" x14ac:dyDescent="0.25">
      <c r="R4562" s="2"/>
    </row>
    <row r="4563" spans="18:18" x14ac:dyDescent="0.25">
      <c r="R4563" s="2"/>
    </row>
    <row r="4564" spans="18:18" x14ac:dyDescent="0.25">
      <c r="R4564" s="2"/>
    </row>
    <row r="4565" spans="18:18" x14ac:dyDescent="0.25">
      <c r="R4565" s="2"/>
    </row>
    <row r="4566" spans="18:18" x14ac:dyDescent="0.25">
      <c r="R4566" s="2"/>
    </row>
    <row r="4567" spans="18:18" x14ac:dyDescent="0.25">
      <c r="R4567" s="2"/>
    </row>
    <row r="4568" spans="18:18" x14ac:dyDescent="0.25">
      <c r="R4568" s="2"/>
    </row>
    <row r="4569" spans="18:18" x14ac:dyDescent="0.25">
      <c r="R4569" s="2"/>
    </row>
    <row r="4570" spans="18:18" x14ac:dyDescent="0.25">
      <c r="R4570" s="2"/>
    </row>
    <row r="4571" spans="18:18" x14ac:dyDescent="0.25">
      <c r="R4571" s="2"/>
    </row>
    <row r="4572" spans="18:18" x14ac:dyDescent="0.25">
      <c r="R4572" s="2"/>
    </row>
    <row r="4573" spans="18:18" x14ac:dyDescent="0.25">
      <c r="R4573" s="2"/>
    </row>
    <row r="4574" spans="18:18" x14ac:dyDescent="0.25">
      <c r="R4574" s="2"/>
    </row>
    <row r="4575" spans="18:18" x14ac:dyDescent="0.25">
      <c r="R4575" s="2"/>
    </row>
    <row r="4576" spans="18:18" x14ac:dyDescent="0.25">
      <c r="R4576" s="2"/>
    </row>
    <row r="4577" spans="18:18" x14ac:dyDescent="0.25">
      <c r="R4577" s="2"/>
    </row>
    <row r="4578" spans="18:18" x14ac:dyDescent="0.25">
      <c r="R4578" s="2"/>
    </row>
    <row r="4579" spans="18:18" x14ac:dyDescent="0.25">
      <c r="R4579" s="2"/>
    </row>
    <row r="4580" spans="18:18" x14ac:dyDescent="0.25">
      <c r="R4580" s="2"/>
    </row>
    <row r="4581" spans="18:18" x14ac:dyDescent="0.25">
      <c r="R4581" s="2"/>
    </row>
    <row r="4582" spans="18:18" x14ac:dyDescent="0.25">
      <c r="R4582" s="2"/>
    </row>
    <row r="4583" spans="18:18" x14ac:dyDescent="0.25">
      <c r="R4583" s="2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H5070"/>
  <sheetViews>
    <sheetView topLeftCell="R1" workbookViewId="0">
      <selection activeCell="AG2" sqref="AG2"/>
    </sheetView>
    <sheetView workbookViewId="1"/>
    <sheetView workbookViewId="2"/>
  </sheetViews>
  <sheetFormatPr defaultRowHeight="15" x14ac:dyDescent="0.25"/>
  <cols>
    <col min="2" max="2" width="6.140625" bestFit="1" customWidth="1"/>
    <col min="3" max="3" width="6.85546875" bestFit="1" customWidth="1"/>
    <col min="4" max="4" width="12.5703125" style="8" bestFit="1" customWidth="1"/>
    <col min="5" max="5" width="13.28515625" style="8" bestFit="1" customWidth="1"/>
    <col min="6" max="6" width="12.28515625" bestFit="1" customWidth="1"/>
    <col min="7" max="7" width="3.28515625" bestFit="1" customWidth="1"/>
    <col min="8" max="8" width="11.85546875" bestFit="1" customWidth="1"/>
    <col min="9" max="9" width="15" bestFit="1" customWidth="1"/>
    <col min="10" max="10" width="8.7109375" bestFit="1" customWidth="1"/>
    <col min="11" max="11" width="14.140625" bestFit="1" customWidth="1"/>
    <col min="12" max="12" width="12.85546875" bestFit="1" customWidth="1"/>
    <col min="13" max="13" width="6.85546875" bestFit="1" customWidth="1"/>
    <col min="14" max="15" width="12.85546875" bestFit="1" customWidth="1"/>
    <col min="16" max="19" width="12.28515625" bestFit="1" customWidth="1"/>
    <col min="20" max="20" width="9.28515625" bestFit="1" customWidth="1"/>
    <col min="21" max="22" width="12.28515625" style="4" bestFit="1" customWidth="1"/>
    <col min="23" max="23" width="9.28515625" style="4" bestFit="1" customWidth="1"/>
    <col min="24" max="25" width="12.28515625" style="4" bestFit="1" customWidth="1"/>
    <col min="26" max="26" width="9.28515625" style="4" bestFit="1" customWidth="1"/>
    <col min="27" max="27" width="11.28515625" bestFit="1" customWidth="1"/>
    <col min="28" max="28" width="9.7109375" bestFit="1" customWidth="1"/>
    <col min="29" max="29" width="12.42578125" bestFit="1" customWidth="1"/>
    <col min="30" max="32" width="12.85546875" customWidth="1"/>
    <col min="33" max="33" width="22.28515625" bestFit="1" customWidth="1"/>
    <col min="34" max="34" width="10.5703125" bestFit="1" customWidth="1"/>
    <col min="35" max="35" width="14.85546875" bestFit="1" customWidth="1"/>
    <col min="36" max="38" width="12.28515625" bestFit="1" customWidth="1"/>
  </cols>
  <sheetData>
    <row r="1" spans="1:34" x14ac:dyDescent="0.25">
      <c r="A1" t="s">
        <v>164</v>
      </c>
      <c r="B1" t="s">
        <v>46</v>
      </c>
      <c r="C1" t="s">
        <v>96</v>
      </c>
      <c r="D1" s="8" t="s">
        <v>32</v>
      </c>
      <c r="E1" s="8" t="s">
        <v>33</v>
      </c>
      <c r="F1" t="s">
        <v>18</v>
      </c>
      <c r="G1" t="s">
        <v>19</v>
      </c>
      <c r="H1" t="s">
        <v>58</v>
      </c>
      <c r="I1" t="s">
        <v>57</v>
      </c>
      <c r="J1" t="s">
        <v>91</v>
      </c>
      <c r="K1" t="s">
        <v>102</v>
      </c>
      <c r="L1" s="1" t="s">
        <v>90</v>
      </c>
      <c r="M1" t="s">
        <v>95</v>
      </c>
      <c r="N1" t="s">
        <v>35</v>
      </c>
      <c r="O1" t="s">
        <v>34</v>
      </c>
      <c r="P1" t="s">
        <v>89</v>
      </c>
      <c r="Q1" t="s">
        <v>98</v>
      </c>
      <c r="R1" t="s">
        <v>29</v>
      </c>
      <c r="S1" t="s">
        <v>30</v>
      </c>
      <c r="T1" t="s">
        <v>31</v>
      </c>
      <c r="U1" s="4" t="s">
        <v>26</v>
      </c>
      <c r="V1" s="4" t="s">
        <v>27</v>
      </c>
      <c r="W1" s="4" t="s">
        <v>28</v>
      </c>
      <c r="X1" s="4" t="s">
        <v>23</v>
      </c>
      <c r="Y1" s="4" t="s">
        <v>24</v>
      </c>
      <c r="Z1" s="4" t="s">
        <v>25</v>
      </c>
      <c r="AA1" t="s">
        <v>3</v>
      </c>
      <c r="AB1" t="s">
        <v>10</v>
      </c>
      <c r="AC1" t="s">
        <v>15</v>
      </c>
      <c r="AD1" t="s">
        <v>16</v>
      </c>
      <c r="AE1" t="s">
        <v>168</v>
      </c>
      <c r="AG1" t="s">
        <v>188</v>
      </c>
      <c r="AH1" t="s">
        <v>187</v>
      </c>
    </row>
    <row r="2" spans="1:34" x14ac:dyDescent="0.25">
      <c r="A2" cm="1">
        <f t="array" aca="1" ref="A2:A241" ca="1">_xlfn._xlws.FILTER(ROW(B:B),ROW(B:B)&lt;=AH12-1)</f>
        <v>1</v>
      </c>
      <c r="B2" cm="1">
        <f t="array" aca="1" ref="B2:B241" ca="1">MOD((ROW(_xlfn.ANCHORARRAY(A2))-2),4)</f>
        <v>0</v>
      </c>
      <c r="C2" cm="1">
        <f t="array" aca="1" ref="C2:C241" ca="1">INT((ROW(_xlfn.ANCHORARRAY(B2))-2)/4)</f>
        <v>0</v>
      </c>
      <c r="D2" s="8" cm="1">
        <f t="array" aca="1" ref="D2:D241" ca="1">_xlfn.ANCHORARRAY(R2) - COS(_xlfn.ANCHORARRAY(N2))*_xlfn.ANCHORARRAY(AD2)*PaddingFactor +_xlfn.ANCHORARRAY( AC2)/2*SIN(_xlfn.ANCHORARRAY(N2))*(1-2*_xlfn.BYROW(_xlfn.ANCHORARRAY(B2),_xlfn.LAMBDA(_xlpm.q,OR(_xlpm.q=2,_xlpm.q=3))))
+_xlfn.BYROW(_xlfn.ANCHORARRAY(B2),_xlfn.LAMBDA(_xlpm.q,OR(_xlpm.q=1,_xlpm.q=2)))*COS(_xlfn.ANCHORARRAY(N2))*_xlfn.ANCHORARRAY(AD2)</f>
        <v>687313.48591793678</v>
      </c>
      <c r="E2" s="8" cm="1">
        <f t="array" aca="1" ref="E2:E241" ca="1">_xlfn.ANCHORARRAY(S2)-SIN(_xlfn.ANCHORARRAY(N2))*_xlfn.ANCHORARRAY(AD2)*PaddingFactor-_xlfn.ANCHORARRAY(
AC2)/2*COS(_xlfn.ANCHORARRAY(N2))*(1-2*_xlfn.BYROW(_xlfn.ANCHORARRAY(B2),_xlfn.LAMBDA(_xlpm.q,OR(_xlpm.q=2,_xlpm.q=3))))+
_xlfn.BYROW(_xlfn.ANCHORARRAY(B2),_xlfn.LAMBDA(_xlpm.q,OR(_xlpm.q=1,_xlpm.q=2)))*SIN(_xlfn.ANCHORARRAY(N2))*_xlfn.ANCHORARRAY(AD2)</f>
        <v>7565091.1865439741</v>
      </c>
      <c r="F2" cm="1">
        <f t="array" aca="1" ref="F2:F241" ca="1">_xlfn.ANCHORARRAY(T2)+Z_shift</f>
        <v>398.22244873046799</v>
      </c>
      <c r="G2" cm="1">
        <f t="array" aca="1" ref="G2:G241" ca="1">IF(_xlfn.ANCHORARRAY(A2),dZ)</f>
        <v>0</v>
      </c>
      <c r="H2" cm="1">
        <f t="array" aca="1" ref="H2:H241" ca="1">IF(_xlfn.ANCHORARRAY(A2),Shape_width_or_dMax)</f>
        <v>0</v>
      </c>
      <c r="I2" t="str" cm="1">
        <f t="array" aca="1" ref="I2:I241" ca="1">IF(_xlfn.ANCHORARRAY(A2),Shape_Options)</f>
        <v>MIN NO MERGE</v>
      </c>
      <c r="J2" cm="1">
        <f t="array" aca="1" ref="J2:J241" ca="1">INT((ROW(_xlfn.ANCHORARRAY(B2))-2)/8)+1</f>
        <v>1</v>
      </c>
      <c r="K2" t="str" cm="1">
        <f t="array" aca="1" ref="K2:K241" ca="1">INDEX(_xlfn.ANCHORARRAY('PointsTidy - master'!W4),MATCH(_xlfn.ANCHORARRAY(J2),_xlfn.ANCHORARRAY('PointsTidy - master'!A4),0))</f>
        <v>R-1</v>
      </c>
      <c r="L2" t="str" cm="1">
        <f t="array" aca="1" ref="L2:L241" ca="1">VLOOKUP(_xlfn.ANCHORARRAY(J2),'PointsTidy - master'!A:B,2,0)</f>
        <v>R-1</v>
      </c>
      <c r="M2" cm="1">
        <f t="array" aca="1" ref="M2:M241" ca="1">INT(MOD((ROW(_xlfn.ANCHORARRAY(B2))-2),8)/4)</f>
        <v>0</v>
      </c>
      <c r="N2" cm="1">
        <f t="array" aca="1" ref="N2:N241" ca="1">_xlfn.ANCHORARRAY(O2)+_xlfn.ANCHORARRAY(Q2)-PI()/2</f>
        <v>-0.42729998804452407</v>
      </c>
      <c r="O2" cm="1">
        <f t="array" aca="1" ref="O2:O241" ca="1">MOD(_xlfn.ANCHORARRAY(P2)+NOT(_xlfn.ANCHORARRAY(M2))*PI()+PI(),2*PI())-PI()</f>
        <v>-0.42729998804452407</v>
      </c>
      <c r="P2" cm="1">
        <f t="array" aca="1" ref="P2:P241" ca="1">MOD(IFERROR(ATAN((_xlfn.ANCHORARRAY(Y2)-_xlfn.ANCHORARRAY(V2))/(_xlfn.ANCHORARRAY(X2)-_xlfn.ANCHORARRAY(U2)))-(_xlfn.ANCHORARRAY(X2)-_xlfn.ANCHORARRAY(U2)&lt;0)*PI(),PI()/2)+PI(),2*PI())-PI()</f>
        <v>2.714292665545269</v>
      </c>
      <c r="Q2" cm="1">
        <f t="array" aca="1" ref="Q2:Q241" ca="1">IF(_xlfn.ANCHORARRAY(A2),RADIANS(INDEX(_xlfn.ANCHORARRAY('PointsTidy - master'!V4),MATCH(_xlfn.ANCHORARRAY(L2),_xlfn.ANCHORARRAY('PointsTidy - master'!B4),0))))</f>
        <v>1.5707963267948966</v>
      </c>
      <c r="R2" cm="1">
        <f t="array" aca="1" ref="R2:R241" ca="1">NOT(_xlfn.ANCHORARRAY($M2))*_xlfn.ANCHORARRAY(U2)+_xlfn.ANCHORARRAY($M2)*_xlfn.ANCHORARRAY(X2)</f>
        <v>687316.36780907097</v>
      </c>
      <c r="S2" cm="1">
        <f t="array" aca="1" ref="S2:S241" ca="1">NOT(_xlfn.ANCHORARRAY($M2))*_xlfn.ANCHORARRAY(V2)+_xlfn.ANCHORARRAY($M2)*_xlfn.ANCHORARRAY(Y2)</f>
        <v>7565096.3571438901</v>
      </c>
      <c r="T2" cm="1">
        <f t="array" aca="1" ref="T2:T241" ca="1">NOT(_xlfn.ANCHORARRAY($M2))*_xlfn.ANCHORARRAY(W2)+_xlfn.ANCHORARRAY($M2)*_xlfn.ANCHORARRAY(Z2)</f>
        <v>398.32244873046801</v>
      </c>
      <c r="U2" cm="1">
        <f t="array" aca="1" ref="U2:U241" ca="1">SUMIFS(_xlfn.ANCHORARRAY('PointsTidy - master'!L4),_xlfn.ANCHORARRAY('PointsTidy - master'!$B4),_xlfn.ANCHORARRAY(L2),_xlfn.ANCHORARRAY('PointsTidy - master'!$D4),0)</f>
        <v>687316.36780907097</v>
      </c>
      <c r="V2" cm="1">
        <f t="array" aca="1" ref="V2:V241" ca="1">SUMIFS(_xlfn.ANCHORARRAY('PointsTidy - master'!M4),_xlfn.ANCHORARRAY('PointsTidy - master'!$B4),_xlfn.ANCHORARRAY(L2),_xlfn.ANCHORARRAY('PointsTidy - master'!$D4),0)</f>
        <v>7565096.3571438901</v>
      </c>
      <c r="W2" cm="1">
        <f t="array" aca="1" ref="W2:W241" ca="1">IF(_xlfn.ANCHORARRAY($A2),INDEX(_xlfn.ANCHORARRAY('PointsTidy - master'!E4),MATCH(_xlfn.ANCHORARRAY($L2),_xlfn.ANCHORARRAY('PointsTidy - master'!$B4))))</f>
        <v>398.32244873046801</v>
      </c>
      <c r="X2" cm="1">
        <f t="array" aca="1" ref="X2:X241" ca="1">SUMIFS(_xlfn.ANCHORARRAY('PointsTidy - master'!L4),_xlfn.ANCHORARRAY('PointsTidy - master'!$B4),_xlfn.ANCHORARRAY(L2),_xlfn.ANCHORARRAY('PointsTidy - master'!$D4),1)</f>
        <v>687240.47098323505</v>
      </c>
      <c r="Y2" cm="1">
        <f t="array" aca="1" ref="Y2:Y241" ca="1">SUMIFS(_xlfn.ANCHORARRAY('PointsTidy - master'!M4),_xlfn.ANCHORARRAY('PointsTidy - master'!$B4),_xlfn.ANCHORARRAY(L2),_xlfn.ANCHORARRAY('PointsTidy - master'!$D4),1)</f>
        <v>7565130.9173056604</v>
      </c>
      <c r="Z2" cm="1">
        <f t="array" aca="1" ref="Z2:Z241" ca="1">IF(_xlfn.ANCHORARRAY($A2),INDEX(_xlfn.ANCHORARRAY('PointsTidy - master'!F4),MATCH(_xlfn.ANCHORARRAY($L2),_xlfn.ANCHORARRAY('PointsTidy - master'!$B4))))</f>
        <v>395.86798095703102</v>
      </c>
      <c r="AA2" cm="1">
        <f t="array" aca="1" ref="AA2:AA241" ca="1">IF(_xlfn.ANCHORARRAY($A2),INDEX(_xlfn.ANCHORARRAY('PointsTidy - master'!G4),MATCH(_xlfn.ANCHORARRAY($L2),_xlfn.ANCHORARRAY('PointsTidy - master'!$B4))))</f>
        <v>5</v>
      </c>
      <c r="AB2" cm="1">
        <f t="array" aca="1" ref="AB2:AB241" ca="1">IF(_xlfn.ANCHORARRAY($A2),INDEX(_xlfn.ANCHORARRAY('PointsTidy - master'!J4),MATCH(_xlfn.ANCHORARRAY($L2),_xlfn.ANCHORARRAY('PointsTidy - master'!$B4))))</f>
        <v>1.5</v>
      </c>
      <c r="AC2" cm="1">
        <f t="array" aca="1" ref="AC2:AC241" ca="1">IF(_xlfn.ANCHORARRAY(AE2)&gt;max_width,max_width,IF(_xlfn.ANCHORARRAY(AE2)&lt;min_width,min_width,_xlfn.ANCHORARRAY(AE2)))</f>
        <v>11.799999999999999</v>
      </c>
      <c r="AD2" cm="1">
        <f t="array" aca="1" ref="AD2:AD241" ca="1">grid_size*grid_factor*SIGN(_xlfn.ANCHORARRAY(AA2))</f>
        <v>1.6</v>
      </c>
      <c r="AE2" cm="1">
        <f t="array" aca="1" ref="AE2:AE241" ca="1">_xlfn.ANCHORARRAY($AA$2)*(_xlfn.ANCHORARRAY($AB$2)+PipeSpacing)*pipe_factor+PipeEnds</f>
        <v>11.799999999999999</v>
      </c>
      <c r="AG2" t="s">
        <v>9</v>
      </c>
      <c r="AH2">
        <f>'2d_bc'!AB14</f>
        <v>1</v>
      </c>
    </row>
    <row r="3" spans="1:34" x14ac:dyDescent="0.25">
      <c r="A3">
        <f ca="1"/>
        <v>2</v>
      </c>
      <c r="B3">
        <f ca="1"/>
        <v>1</v>
      </c>
      <c r="C3">
        <f ca="1"/>
        <v>0</v>
      </c>
      <c r="D3" s="8">
        <f ca="1"/>
        <v>687314.94205872272</v>
      </c>
      <c r="E3" s="8">
        <f ca="1"/>
        <v>7565090.5234798659</v>
      </c>
      <c r="F3">
        <f ca="1"/>
        <v>398.22244873046799</v>
      </c>
      <c r="G3">
        <f ca="1"/>
        <v>0</v>
      </c>
      <c r="H3">
        <f ca="1"/>
        <v>0</v>
      </c>
      <c r="I3" t="str">
        <f ca="1"/>
        <v>MIN NO MERGE</v>
      </c>
      <c r="J3">
        <f ca="1"/>
        <v>1</v>
      </c>
      <c r="K3" t="str">
        <f ca="1"/>
        <v>R-1</v>
      </c>
      <c r="L3" t="str">
        <f ca="1"/>
        <v>R-1</v>
      </c>
      <c r="M3">
        <f ca="1"/>
        <v>0</v>
      </c>
      <c r="N3">
        <f ca="1"/>
        <v>-0.42729998804452407</v>
      </c>
      <c r="O3">
        <f ca="1"/>
        <v>-0.42729998804452407</v>
      </c>
      <c r="P3">
        <f ca="1"/>
        <v>2.714292665545269</v>
      </c>
      <c r="Q3">
        <f ca="1"/>
        <v>1.5707963267948966</v>
      </c>
      <c r="R3">
        <f ca="1"/>
        <v>687316.36780907097</v>
      </c>
      <c r="S3">
        <f ca="1"/>
        <v>7565096.3571438901</v>
      </c>
      <c r="T3">
        <f ca="1"/>
        <v>398.32244873046801</v>
      </c>
      <c r="U3">
        <f ca="1"/>
        <v>687316.36780907097</v>
      </c>
      <c r="V3">
        <f ca="1"/>
        <v>7565096.3571438901</v>
      </c>
      <c r="W3">
        <f ca="1"/>
        <v>398.32244873046801</v>
      </c>
      <c r="X3">
        <f ca="1"/>
        <v>687240.47098323505</v>
      </c>
      <c r="Y3">
        <f ca="1"/>
        <v>7565130.9173056604</v>
      </c>
      <c r="Z3">
        <f ca="1"/>
        <v>395.86798095703102</v>
      </c>
      <c r="AA3">
        <f ca="1"/>
        <v>5</v>
      </c>
      <c r="AB3">
        <f ca="1"/>
        <v>1.5</v>
      </c>
      <c r="AC3">
        <f ca="1"/>
        <v>11.799999999999999</v>
      </c>
      <c r="AD3">
        <f ca="1"/>
        <v>1.6</v>
      </c>
      <c r="AE3">
        <f ca="1"/>
        <v>11.799999999999999</v>
      </c>
      <c r="AG3" t="s">
        <v>11</v>
      </c>
      <c r="AH3">
        <v>1.6</v>
      </c>
    </row>
    <row r="4" spans="1:34" x14ac:dyDescent="0.25">
      <c r="A4">
        <f ca="1"/>
        <v>3</v>
      </c>
      <c r="B4">
        <f ca="1"/>
        <v>2</v>
      </c>
      <c r="C4">
        <f ca="1"/>
        <v>0</v>
      </c>
      <c r="D4" s="8">
        <f ca="1"/>
        <v>687319.83215651941</v>
      </c>
      <c r="E4" s="8">
        <f ca="1"/>
        <v>7565101.2625181619</v>
      </c>
      <c r="F4">
        <f ca="1"/>
        <v>398.22244873046799</v>
      </c>
      <c r="G4">
        <f ca="1"/>
        <v>0</v>
      </c>
      <c r="H4">
        <f ca="1"/>
        <v>0</v>
      </c>
      <c r="I4" t="str">
        <f ca="1"/>
        <v>MIN NO MERGE</v>
      </c>
      <c r="J4">
        <f ca="1"/>
        <v>1</v>
      </c>
      <c r="K4" t="str">
        <f ca="1"/>
        <v>R-1</v>
      </c>
      <c r="L4" t="str">
        <f ca="1"/>
        <v>R-1</v>
      </c>
      <c r="M4">
        <f ca="1"/>
        <v>0</v>
      </c>
      <c r="N4">
        <f ca="1"/>
        <v>-0.42729998804452407</v>
      </c>
      <c r="O4">
        <f ca="1"/>
        <v>-0.42729998804452407</v>
      </c>
      <c r="P4">
        <f ca="1"/>
        <v>2.714292665545269</v>
      </c>
      <c r="Q4">
        <f ca="1"/>
        <v>1.5707963267948966</v>
      </c>
      <c r="R4">
        <f ca="1"/>
        <v>687316.36780907097</v>
      </c>
      <c r="S4">
        <f ca="1"/>
        <v>7565096.3571438901</v>
      </c>
      <c r="T4">
        <f ca="1"/>
        <v>398.32244873046801</v>
      </c>
      <c r="U4">
        <f ca="1"/>
        <v>687316.36780907097</v>
      </c>
      <c r="V4">
        <f ca="1"/>
        <v>7565096.3571438901</v>
      </c>
      <c r="W4">
        <f ca="1"/>
        <v>398.32244873046801</v>
      </c>
      <c r="X4">
        <f ca="1"/>
        <v>687240.47098323505</v>
      </c>
      <c r="Y4">
        <f ca="1"/>
        <v>7565130.9173056604</v>
      </c>
      <c r="Z4">
        <f ca="1"/>
        <v>395.86798095703102</v>
      </c>
      <c r="AA4">
        <f ca="1"/>
        <v>5</v>
      </c>
      <c r="AB4">
        <f ca="1"/>
        <v>1.5</v>
      </c>
      <c r="AC4">
        <f ca="1"/>
        <v>11.799999999999999</v>
      </c>
      <c r="AD4">
        <f ca="1"/>
        <v>1.6</v>
      </c>
      <c r="AE4">
        <f ca="1"/>
        <v>11.799999999999999</v>
      </c>
      <c r="AG4" t="s">
        <v>12</v>
      </c>
      <c r="AH4">
        <v>1.2</v>
      </c>
    </row>
    <row r="5" spans="1:34" x14ac:dyDescent="0.25">
      <c r="A5">
        <f ca="1"/>
        <v>4</v>
      </c>
      <c r="B5">
        <f ca="1"/>
        <v>3</v>
      </c>
      <c r="C5">
        <f ca="1"/>
        <v>0</v>
      </c>
      <c r="D5" s="8">
        <f ca="1"/>
        <v>687318.37601573346</v>
      </c>
      <c r="E5" s="8">
        <f ca="1"/>
        <v>7565101.9255822701</v>
      </c>
      <c r="F5">
        <f ca="1"/>
        <v>398.22244873046799</v>
      </c>
      <c r="G5">
        <f ca="1"/>
        <v>0</v>
      </c>
      <c r="H5">
        <f ca="1"/>
        <v>0</v>
      </c>
      <c r="I5" t="str">
        <f ca="1"/>
        <v>MIN NO MERGE</v>
      </c>
      <c r="J5">
        <f ca="1"/>
        <v>1</v>
      </c>
      <c r="K5" t="str">
        <f ca="1"/>
        <v>R-1</v>
      </c>
      <c r="L5" t="str">
        <f ca="1"/>
        <v>R-1</v>
      </c>
      <c r="M5">
        <f ca="1"/>
        <v>0</v>
      </c>
      <c r="N5">
        <f ca="1"/>
        <v>-0.42729998804452407</v>
      </c>
      <c r="O5">
        <f ca="1"/>
        <v>-0.42729998804452407</v>
      </c>
      <c r="P5">
        <f ca="1"/>
        <v>2.714292665545269</v>
      </c>
      <c r="Q5">
        <f ca="1"/>
        <v>1.5707963267948966</v>
      </c>
      <c r="R5">
        <f ca="1"/>
        <v>687316.36780907097</v>
      </c>
      <c r="S5">
        <f ca="1"/>
        <v>7565096.3571438901</v>
      </c>
      <c r="T5">
        <f ca="1"/>
        <v>398.32244873046801</v>
      </c>
      <c r="U5">
        <f ca="1"/>
        <v>687316.36780907097</v>
      </c>
      <c r="V5">
        <f ca="1"/>
        <v>7565096.3571438901</v>
      </c>
      <c r="W5">
        <f ca="1"/>
        <v>398.32244873046801</v>
      </c>
      <c r="X5">
        <f ca="1"/>
        <v>687240.47098323505</v>
      </c>
      <c r="Y5">
        <f ca="1"/>
        <v>7565130.9173056604</v>
      </c>
      <c r="Z5">
        <f ca="1"/>
        <v>395.86798095703102</v>
      </c>
      <c r="AA5">
        <f ca="1"/>
        <v>5</v>
      </c>
      <c r="AB5">
        <f ca="1"/>
        <v>1.5</v>
      </c>
      <c r="AC5">
        <f ca="1"/>
        <v>11.799999999999999</v>
      </c>
      <c r="AD5">
        <f ca="1"/>
        <v>1.6</v>
      </c>
      <c r="AE5">
        <f ca="1"/>
        <v>11.799999999999999</v>
      </c>
      <c r="AG5" t="s">
        <v>13</v>
      </c>
      <c r="AH5">
        <v>200</v>
      </c>
    </row>
    <row r="6" spans="1:34" x14ac:dyDescent="0.25">
      <c r="A6">
        <f ca="1"/>
        <v>5</v>
      </c>
      <c r="B6">
        <f ca="1"/>
        <v>0</v>
      </c>
      <c r="C6">
        <f ca="1"/>
        <v>1</v>
      </c>
      <c r="D6" s="8">
        <f ca="1"/>
        <v>687243.35287436924</v>
      </c>
      <c r="E6" s="8">
        <f ca="1"/>
        <v>7565136.0879055765</v>
      </c>
      <c r="F6">
        <f ca="1"/>
        <v>395.767980957031</v>
      </c>
      <c r="G6">
        <f ca="1"/>
        <v>0</v>
      </c>
      <c r="H6">
        <f ca="1"/>
        <v>0</v>
      </c>
      <c r="I6" t="str">
        <f ca="1"/>
        <v>MIN NO MERGE</v>
      </c>
      <c r="J6">
        <f ca="1"/>
        <v>1</v>
      </c>
      <c r="K6" t="str">
        <f ca="1"/>
        <v>R-1</v>
      </c>
      <c r="L6" t="str">
        <f ca="1"/>
        <v>R-1</v>
      </c>
      <c r="M6">
        <f ca="1"/>
        <v>1</v>
      </c>
      <c r="N6">
        <f ca="1"/>
        <v>2.714292665545269</v>
      </c>
      <c r="O6">
        <f ca="1"/>
        <v>2.714292665545269</v>
      </c>
      <c r="P6">
        <f ca="1"/>
        <v>2.714292665545269</v>
      </c>
      <c r="Q6">
        <f ca="1"/>
        <v>1.5707963267948966</v>
      </c>
      <c r="R6">
        <f ca="1"/>
        <v>687240.47098323505</v>
      </c>
      <c r="S6">
        <f ca="1"/>
        <v>7565130.9173056604</v>
      </c>
      <c r="T6">
        <f ca="1"/>
        <v>395.86798095703102</v>
      </c>
      <c r="U6">
        <f ca="1"/>
        <v>687316.36780907097</v>
      </c>
      <c r="V6">
        <f ca="1"/>
        <v>7565096.3571438901</v>
      </c>
      <c r="W6">
        <f ca="1"/>
        <v>398.32244873046801</v>
      </c>
      <c r="X6">
        <f ca="1"/>
        <v>687240.47098323505</v>
      </c>
      <c r="Y6">
        <f ca="1"/>
        <v>7565130.9173056604</v>
      </c>
      <c r="Z6">
        <f ca="1"/>
        <v>395.86798095703102</v>
      </c>
      <c r="AA6">
        <f ca="1"/>
        <v>5</v>
      </c>
      <c r="AB6">
        <f ca="1"/>
        <v>1.5</v>
      </c>
      <c r="AC6">
        <f ca="1"/>
        <v>11.799999999999999</v>
      </c>
      <c r="AD6">
        <f ca="1"/>
        <v>1.6</v>
      </c>
      <c r="AE6">
        <f ca="1"/>
        <v>11.799999999999999</v>
      </c>
      <c r="AG6" t="s">
        <v>14</v>
      </c>
      <c r="AH6">
        <f>grid_size*grid_factor</f>
        <v>1.6</v>
      </c>
    </row>
    <row r="7" spans="1:34" x14ac:dyDescent="0.25">
      <c r="A7">
        <f ca="1"/>
        <v>6</v>
      </c>
      <c r="B7">
        <f ca="1"/>
        <v>1</v>
      </c>
      <c r="C7">
        <f ca="1"/>
        <v>1</v>
      </c>
      <c r="D7" s="8">
        <f ca="1"/>
        <v>687241.8967335833</v>
      </c>
      <c r="E7" s="8">
        <f ca="1"/>
        <v>7565136.7509696847</v>
      </c>
      <c r="F7">
        <f ca="1"/>
        <v>395.767980957031</v>
      </c>
      <c r="G7">
        <f ca="1"/>
        <v>0</v>
      </c>
      <c r="H7">
        <f ca="1"/>
        <v>0</v>
      </c>
      <c r="I7" t="str">
        <f ca="1"/>
        <v>MIN NO MERGE</v>
      </c>
      <c r="J7">
        <f ca="1"/>
        <v>1</v>
      </c>
      <c r="K7" t="str">
        <f ca="1"/>
        <v>R-1</v>
      </c>
      <c r="L7" t="str">
        <f ca="1"/>
        <v>R-1</v>
      </c>
      <c r="M7">
        <f ca="1"/>
        <v>1</v>
      </c>
      <c r="N7">
        <f ca="1"/>
        <v>2.714292665545269</v>
      </c>
      <c r="O7">
        <f ca="1"/>
        <v>2.714292665545269</v>
      </c>
      <c r="P7">
        <f ca="1"/>
        <v>2.714292665545269</v>
      </c>
      <c r="Q7">
        <f ca="1"/>
        <v>1.5707963267948966</v>
      </c>
      <c r="R7">
        <f ca="1"/>
        <v>687240.47098323505</v>
      </c>
      <c r="S7">
        <f ca="1"/>
        <v>7565130.9173056604</v>
      </c>
      <c r="T7">
        <f ca="1"/>
        <v>395.86798095703102</v>
      </c>
      <c r="U7">
        <f ca="1"/>
        <v>687316.36780907097</v>
      </c>
      <c r="V7">
        <f ca="1"/>
        <v>7565096.3571438901</v>
      </c>
      <c r="W7">
        <f ca="1"/>
        <v>398.32244873046801</v>
      </c>
      <c r="X7">
        <f ca="1"/>
        <v>687240.47098323505</v>
      </c>
      <c r="Y7">
        <f ca="1"/>
        <v>7565130.9173056604</v>
      </c>
      <c r="Z7">
        <f ca="1"/>
        <v>395.86798095703102</v>
      </c>
      <c r="AA7">
        <f ca="1"/>
        <v>5</v>
      </c>
      <c r="AB7">
        <f ca="1"/>
        <v>1.5</v>
      </c>
      <c r="AC7">
        <f ca="1"/>
        <v>11.799999999999999</v>
      </c>
      <c r="AD7">
        <f ca="1"/>
        <v>1.6</v>
      </c>
      <c r="AE7">
        <f ca="1"/>
        <v>11.799999999999999</v>
      </c>
      <c r="AG7" t="s">
        <v>22</v>
      </c>
      <c r="AH7">
        <v>-0.1</v>
      </c>
    </row>
    <row r="8" spans="1:34" x14ac:dyDescent="0.25">
      <c r="A8">
        <f ca="1"/>
        <v>7</v>
      </c>
      <c r="B8">
        <f ca="1"/>
        <v>2</v>
      </c>
      <c r="C8">
        <f ca="1"/>
        <v>1</v>
      </c>
      <c r="D8" s="8">
        <f ca="1"/>
        <v>687237.00663578662</v>
      </c>
      <c r="E8" s="8">
        <f ca="1"/>
        <v>7565126.0119313886</v>
      </c>
      <c r="F8">
        <f ca="1"/>
        <v>395.767980957031</v>
      </c>
      <c r="G8">
        <f ca="1"/>
        <v>0</v>
      </c>
      <c r="H8">
        <f ca="1"/>
        <v>0</v>
      </c>
      <c r="I8" t="str">
        <f ca="1"/>
        <v>MIN NO MERGE</v>
      </c>
      <c r="J8">
        <f ca="1"/>
        <v>1</v>
      </c>
      <c r="K8" t="str">
        <f ca="1"/>
        <v>R-1</v>
      </c>
      <c r="L8" t="str">
        <f ca="1"/>
        <v>R-1</v>
      </c>
      <c r="M8">
        <f ca="1"/>
        <v>1</v>
      </c>
      <c r="N8">
        <f ca="1"/>
        <v>2.714292665545269</v>
      </c>
      <c r="O8">
        <f ca="1"/>
        <v>2.714292665545269</v>
      </c>
      <c r="P8">
        <f ca="1"/>
        <v>2.714292665545269</v>
      </c>
      <c r="Q8">
        <f ca="1"/>
        <v>1.5707963267948966</v>
      </c>
      <c r="R8">
        <f ca="1"/>
        <v>687240.47098323505</v>
      </c>
      <c r="S8">
        <f ca="1"/>
        <v>7565130.9173056604</v>
      </c>
      <c r="T8">
        <f ca="1"/>
        <v>395.86798095703102</v>
      </c>
      <c r="U8">
        <f ca="1"/>
        <v>687316.36780907097</v>
      </c>
      <c r="V8">
        <f ca="1"/>
        <v>7565096.3571438901</v>
      </c>
      <c r="W8">
        <f ca="1"/>
        <v>398.32244873046801</v>
      </c>
      <c r="X8">
        <f ca="1"/>
        <v>687240.47098323505</v>
      </c>
      <c r="Y8">
        <f ca="1"/>
        <v>7565130.9173056604</v>
      </c>
      <c r="Z8">
        <f ca="1"/>
        <v>395.86798095703102</v>
      </c>
      <c r="AA8">
        <f ca="1"/>
        <v>5</v>
      </c>
      <c r="AB8">
        <f ca="1"/>
        <v>1.5</v>
      </c>
      <c r="AC8">
        <f ca="1"/>
        <v>11.799999999999999</v>
      </c>
      <c r="AD8">
        <f ca="1"/>
        <v>1.6</v>
      </c>
      <c r="AE8">
        <f ca="1"/>
        <v>11.799999999999999</v>
      </c>
      <c r="AG8" t="s">
        <v>19</v>
      </c>
      <c r="AH8">
        <v>0</v>
      </c>
    </row>
    <row r="9" spans="1:34" x14ac:dyDescent="0.25">
      <c r="A9">
        <f ca="1"/>
        <v>8</v>
      </c>
      <c r="B9">
        <f ca="1"/>
        <v>3</v>
      </c>
      <c r="C9">
        <f ca="1"/>
        <v>1</v>
      </c>
      <c r="D9" s="8">
        <f ca="1"/>
        <v>687238.46277657256</v>
      </c>
      <c r="E9" s="8">
        <f ca="1"/>
        <v>7565125.3488672804</v>
      </c>
      <c r="F9">
        <f ca="1"/>
        <v>395.767980957031</v>
      </c>
      <c r="G9">
        <f ca="1"/>
        <v>0</v>
      </c>
      <c r="H9">
        <f ca="1"/>
        <v>0</v>
      </c>
      <c r="I9" t="str">
        <f ca="1"/>
        <v>MIN NO MERGE</v>
      </c>
      <c r="J9">
        <f ca="1"/>
        <v>1</v>
      </c>
      <c r="K9" t="str">
        <f ca="1"/>
        <v>R-1</v>
      </c>
      <c r="L9" t="str">
        <f ca="1"/>
        <v>R-1</v>
      </c>
      <c r="M9">
        <f ca="1"/>
        <v>1</v>
      </c>
      <c r="N9">
        <f ca="1"/>
        <v>2.714292665545269</v>
      </c>
      <c r="O9">
        <f ca="1"/>
        <v>2.714292665545269</v>
      </c>
      <c r="P9">
        <f ca="1"/>
        <v>2.714292665545269</v>
      </c>
      <c r="Q9">
        <f ca="1"/>
        <v>1.5707963267948966</v>
      </c>
      <c r="R9">
        <f ca="1"/>
        <v>687240.47098323505</v>
      </c>
      <c r="S9">
        <f ca="1"/>
        <v>7565130.9173056604</v>
      </c>
      <c r="T9">
        <f ca="1"/>
        <v>395.86798095703102</v>
      </c>
      <c r="U9">
        <f ca="1"/>
        <v>687316.36780907097</v>
      </c>
      <c r="V9">
        <f ca="1"/>
        <v>7565096.3571438901</v>
      </c>
      <c r="W9">
        <f ca="1"/>
        <v>398.32244873046801</v>
      </c>
      <c r="X9">
        <f ca="1"/>
        <v>687240.47098323505</v>
      </c>
      <c r="Y9">
        <f ca="1"/>
        <v>7565130.9173056604</v>
      </c>
      <c r="Z9">
        <f ca="1"/>
        <v>395.86798095703102</v>
      </c>
      <c r="AA9">
        <f ca="1"/>
        <v>5</v>
      </c>
      <c r="AB9">
        <f ca="1"/>
        <v>1.5</v>
      </c>
      <c r="AC9">
        <f ca="1"/>
        <v>11.799999999999999</v>
      </c>
      <c r="AD9">
        <f ca="1"/>
        <v>1.6</v>
      </c>
      <c r="AE9">
        <f ca="1"/>
        <v>11.799999999999999</v>
      </c>
      <c r="AG9" t="s">
        <v>20</v>
      </c>
      <c r="AH9">
        <v>0</v>
      </c>
    </row>
    <row r="10" spans="1:34" x14ac:dyDescent="0.25">
      <c r="A10">
        <f ca="1"/>
        <v>9</v>
      </c>
      <c r="B10">
        <f ca="1"/>
        <v>0</v>
      </c>
      <c r="C10">
        <f ca="1"/>
        <v>2</v>
      </c>
      <c r="D10" s="8">
        <f ca="1"/>
        <v>691799.75161879091</v>
      </c>
      <c r="E10" s="8">
        <f ca="1"/>
        <v>7569980.480413557</v>
      </c>
      <c r="F10">
        <f ca="1"/>
        <v>349.88645019531197</v>
      </c>
      <c r="G10">
        <f ca="1"/>
        <v>0</v>
      </c>
      <c r="H10">
        <f ca="1"/>
        <v>0</v>
      </c>
      <c r="I10" t="str">
        <f ca="1"/>
        <v>MIN NO MERGE</v>
      </c>
      <c r="J10">
        <f ca="1"/>
        <v>2</v>
      </c>
      <c r="K10" t="str">
        <f ca="1"/>
        <v>R-10</v>
      </c>
      <c r="L10" t="str">
        <f ca="1"/>
        <v>R-10</v>
      </c>
      <c r="M10">
        <f ca="1"/>
        <v>0</v>
      </c>
      <c r="N10">
        <f ca="1"/>
        <v>-0.51764910942118902</v>
      </c>
      <c r="O10">
        <f ca="1"/>
        <v>-0.51764910942118902</v>
      </c>
      <c r="P10">
        <f ca="1"/>
        <v>2.623943544168605</v>
      </c>
      <c r="Q10">
        <f ca="1"/>
        <v>1.5707963267948966</v>
      </c>
      <c r="R10">
        <f ca="1"/>
        <v>691801.30686036195</v>
      </c>
      <c r="S10">
        <f ca="1"/>
        <v>7569982.24155627</v>
      </c>
      <c r="T10">
        <f ca="1"/>
        <v>349.98645019531199</v>
      </c>
      <c r="U10">
        <f ca="1"/>
        <v>691801.30686036195</v>
      </c>
      <c r="V10">
        <f ca="1"/>
        <v>7569982.24155627</v>
      </c>
      <c r="W10">
        <f ca="1"/>
        <v>349.98645019531199</v>
      </c>
      <c r="X10">
        <f ca="1"/>
        <v>691774.55839837098</v>
      </c>
      <c r="Y10">
        <f ca="1"/>
        <v>7569997.4733193498</v>
      </c>
      <c r="Z10">
        <f ca="1"/>
        <v>349.86862182617102</v>
      </c>
      <c r="AA10">
        <f ca="1"/>
        <v>2</v>
      </c>
      <c r="AB10">
        <f ca="1"/>
        <v>1.2</v>
      </c>
      <c r="AC10">
        <f ca="1"/>
        <v>4.5999999999999996</v>
      </c>
      <c r="AD10">
        <f ca="1"/>
        <v>1.6</v>
      </c>
      <c r="AE10">
        <f ca="1"/>
        <v>4.5999999999999996</v>
      </c>
      <c r="AG10" t="s">
        <v>21</v>
      </c>
      <c r="AH10" t="s">
        <v>92</v>
      </c>
    </row>
    <row r="11" spans="1:34" x14ac:dyDescent="0.25">
      <c r="A11">
        <f ca="1"/>
        <v>10</v>
      </c>
      <c r="B11">
        <f ca="1"/>
        <v>1</v>
      </c>
      <c r="C11">
        <f ca="1"/>
        <v>2</v>
      </c>
      <c r="D11" s="8">
        <f ca="1"/>
        <v>691801.14199461706</v>
      </c>
      <c r="E11" s="8">
        <f ca="1"/>
        <v>7569979.6886717668</v>
      </c>
      <c r="F11">
        <f ca="1"/>
        <v>349.88645019531197</v>
      </c>
      <c r="G11">
        <f ca="1"/>
        <v>0</v>
      </c>
      <c r="H11">
        <f ca="1"/>
        <v>0</v>
      </c>
      <c r="I11" t="str">
        <f ca="1"/>
        <v>MIN NO MERGE</v>
      </c>
      <c r="J11">
        <f ca="1"/>
        <v>2</v>
      </c>
      <c r="K11" t="str">
        <f ca="1"/>
        <v>R-10</v>
      </c>
      <c r="L11" t="str">
        <f ca="1"/>
        <v>R-10</v>
      </c>
      <c r="M11">
        <f ca="1"/>
        <v>0</v>
      </c>
      <c r="N11">
        <f ca="1"/>
        <v>-0.51764910942118902</v>
      </c>
      <c r="O11">
        <f ca="1"/>
        <v>-0.51764910942118902</v>
      </c>
      <c r="P11">
        <f ca="1"/>
        <v>2.623943544168605</v>
      </c>
      <c r="Q11">
        <f ca="1"/>
        <v>1.5707963267948966</v>
      </c>
      <c r="R11">
        <f ca="1"/>
        <v>691801.30686036195</v>
      </c>
      <c r="S11">
        <f ca="1"/>
        <v>7569982.24155627</v>
      </c>
      <c r="T11">
        <f ca="1"/>
        <v>349.98645019531199</v>
      </c>
      <c r="U11">
        <f ca="1"/>
        <v>691801.30686036195</v>
      </c>
      <c r="V11">
        <f ca="1"/>
        <v>7569982.24155627</v>
      </c>
      <c r="W11">
        <f ca="1"/>
        <v>349.98645019531199</v>
      </c>
      <c r="X11">
        <f ca="1"/>
        <v>691774.55839837098</v>
      </c>
      <c r="Y11">
        <f ca="1"/>
        <v>7569997.4733193498</v>
      </c>
      <c r="Z11">
        <f ca="1"/>
        <v>349.86862182617102</v>
      </c>
      <c r="AA11">
        <f ca="1"/>
        <v>2</v>
      </c>
      <c r="AB11">
        <f ca="1"/>
        <v>1.2</v>
      </c>
      <c r="AC11">
        <f ca="1"/>
        <v>4.5999999999999996</v>
      </c>
      <c r="AD11">
        <f ca="1"/>
        <v>1.6</v>
      </c>
      <c r="AE11">
        <f ca="1"/>
        <v>4.5999999999999996</v>
      </c>
      <c r="AG11" t="s">
        <v>55</v>
      </c>
      <c r="AH11">
        <v>0.3</v>
      </c>
    </row>
    <row r="12" spans="1:34" x14ac:dyDescent="0.25">
      <c r="A12">
        <f ca="1"/>
        <v>11</v>
      </c>
      <c r="B12">
        <f ca="1"/>
        <v>2</v>
      </c>
      <c r="C12">
        <f ca="1"/>
        <v>2</v>
      </c>
      <c r="D12" s="8">
        <f ca="1"/>
        <v>691803.41825226333</v>
      </c>
      <c r="E12" s="8">
        <f ca="1"/>
        <v>7569983.6860022666</v>
      </c>
      <c r="F12">
        <f ca="1"/>
        <v>349.88645019531197</v>
      </c>
      <c r="G12">
        <f ca="1"/>
        <v>0</v>
      </c>
      <c r="H12">
        <f ca="1"/>
        <v>0</v>
      </c>
      <c r="I12" t="str">
        <f ca="1"/>
        <v>MIN NO MERGE</v>
      </c>
      <c r="J12">
        <f ca="1"/>
        <v>2</v>
      </c>
      <c r="K12" t="str">
        <f ca="1"/>
        <v>R-10</v>
      </c>
      <c r="L12" t="str">
        <f ca="1"/>
        <v>R-10</v>
      </c>
      <c r="M12">
        <f ca="1"/>
        <v>0</v>
      </c>
      <c r="N12">
        <f ca="1"/>
        <v>-0.51764910942118902</v>
      </c>
      <c r="O12">
        <f ca="1"/>
        <v>-0.51764910942118902</v>
      </c>
      <c r="P12">
        <f ca="1"/>
        <v>2.623943544168605</v>
      </c>
      <c r="Q12">
        <f ca="1"/>
        <v>1.5707963267948966</v>
      </c>
      <c r="R12">
        <f ca="1"/>
        <v>691801.30686036195</v>
      </c>
      <c r="S12">
        <f ca="1"/>
        <v>7569982.24155627</v>
      </c>
      <c r="T12">
        <f ca="1"/>
        <v>349.98645019531199</v>
      </c>
      <c r="U12">
        <f ca="1"/>
        <v>691801.30686036195</v>
      </c>
      <c r="V12">
        <f ca="1"/>
        <v>7569982.24155627</v>
      </c>
      <c r="W12">
        <f ca="1"/>
        <v>349.98645019531199</v>
      </c>
      <c r="X12">
        <f ca="1"/>
        <v>691774.55839837098</v>
      </c>
      <c r="Y12">
        <f ca="1"/>
        <v>7569997.4733193498</v>
      </c>
      <c r="Z12">
        <f ca="1"/>
        <v>349.86862182617102</v>
      </c>
      <c r="AA12">
        <f ca="1"/>
        <v>2</v>
      </c>
      <c r="AB12">
        <f ca="1"/>
        <v>1.2</v>
      </c>
      <c r="AC12">
        <f ca="1"/>
        <v>4.5999999999999996</v>
      </c>
      <c r="AD12">
        <f ca="1"/>
        <v>1.6</v>
      </c>
      <c r="AE12">
        <f ca="1"/>
        <v>4.5999999999999996</v>
      </c>
      <c r="AG12" s="5" t="s">
        <v>56</v>
      </c>
      <c r="AH12" s="5">
        <f ca="1">(COUNTA(_xlfn.UNIQUE(_xlfn.ANCHORARRAY('PointsTidy - master'!B4))))*2*4+1</f>
        <v>241</v>
      </c>
    </row>
    <row r="13" spans="1:34" x14ac:dyDescent="0.25">
      <c r="A13">
        <f ca="1"/>
        <v>12</v>
      </c>
      <c r="B13">
        <f ca="1"/>
        <v>3</v>
      </c>
      <c r="C13">
        <f ca="1"/>
        <v>2</v>
      </c>
      <c r="D13" s="8">
        <f ca="1"/>
        <v>691802.02787643718</v>
      </c>
      <c r="E13" s="8">
        <f ca="1"/>
        <v>7569984.4777440568</v>
      </c>
      <c r="F13">
        <f ca="1"/>
        <v>349.88645019531197</v>
      </c>
      <c r="G13">
        <f ca="1"/>
        <v>0</v>
      </c>
      <c r="H13">
        <f ca="1"/>
        <v>0</v>
      </c>
      <c r="I13" t="str">
        <f ca="1"/>
        <v>MIN NO MERGE</v>
      </c>
      <c r="J13">
        <f ca="1"/>
        <v>2</v>
      </c>
      <c r="K13" t="str">
        <f ca="1"/>
        <v>R-10</v>
      </c>
      <c r="L13" t="str">
        <f ca="1"/>
        <v>R-10</v>
      </c>
      <c r="M13">
        <f ca="1"/>
        <v>0</v>
      </c>
      <c r="N13">
        <f ca="1"/>
        <v>-0.51764910942118902</v>
      </c>
      <c r="O13">
        <f ca="1"/>
        <v>-0.51764910942118902</v>
      </c>
      <c r="P13">
        <f ca="1"/>
        <v>2.623943544168605</v>
      </c>
      <c r="Q13">
        <f ca="1"/>
        <v>1.5707963267948966</v>
      </c>
      <c r="R13">
        <f ca="1"/>
        <v>691801.30686036195</v>
      </c>
      <c r="S13">
        <f ca="1"/>
        <v>7569982.24155627</v>
      </c>
      <c r="T13">
        <f ca="1"/>
        <v>349.98645019531199</v>
      </c>
      <c r="U13">
        <f ca="1"/>
        <v>691801.30686036195</v>
      </c>
      <c r="V13">
        <f ca="1"/>
        <v>7569982.24155627</v>
      </c>
      <c r="W13">
        <f ca="1"/>
        <v>349.98645019531199</v>
      </c>
      <c r="X13">
        <f ca="1"/>
        <v>691774.55839837098</v>
      </c>
      <c r="Y13">
        <f ca="1"/>
        <v>7569997.4733193498</v>
      </c>
      <c r="Z13">
        <f ca="1"/>
        <v>349.86862182617102</v>
      </c>
      <c r="AA13">
        <f ca="1"/>
        <v>2</v>
      </c>
      <c r="AB13">
        <f ca="1"/>
        <v>1.2</v>
      </c>
      <c r="AC13">
        <f ca="1"/>
        <v>4.5999999999999996</v>
      </c>
      <c r="AD13">
        <f ca="1"/>
        <v>1.6</v>
      </c>
      <c r="AE13">
        <f ca="1"/>
        <v>4.5999999999999996</v>
      </c>
      <c r="AG13" t="s">
        <v>93</v>
      </c>
      <c r="AH13">
        <v>0.3</v>
      </c>
    </row>
    <row r="14" spans="1:34" x14ac:dyDescent="0.25">
      <c r="A14">
        <f ca="1"/>
        <v>13</v>
      </c>
      <c r="B14">
        <f ca="1"/>
        <v>0</v>
      </c>
      <c r="C14">
        <f ca="1"/>
        <v>3</v>
      </c>
      <c r="D14" s="8">
        <f ca="1"/>
        <v>691776.11363994202</v>
      </c>
      <c r="E14" s="8">
        <f ca="1"/>
        <v>7569999.2344620628</v>
      </c>
      <c r="F14">
        <f ca="1"/>
        <v>349.768621826171</v>
      </c>
      <c r="G14">
        <f ca="1"/>
        <v>0</v>
      </c>
      <c r="H14">
        <f ca="1"/>
        <v>0</v>
      </c>
      <c r="I14" t="str">
        <f ca="1"/>
        <v>MIN NO MERGE</v>
      </c>
      <c r="J14">
        <f ca="1"/>
        <v>2</v>
      </c>
      <c r="K14" t="str">
        <f ca="1"/>
        <v>R-10</v>
      </c>
      <c r="L14" t="str">
        <f ca="1"/>
        <v>R-10</v>
      </c>
      <c r="M14">
        <f ca="1"/>
        <v>1</v>
      </c>
      <c r="N14">
        <f ca="1"/>
        <v>2.623943544168605</v>
      </c>
      <c r="O14">
        <f ca="1"/>
        <v>2.623943544168605</v>
      </c>
      <c r="P14">
        <f ca="1"/>
        <v>2.623943544168605</v>
      </c>
      <c r="Q14">
        <f ca="1"/>
        <v>1.5707963267948966</v>
      </c>
      <c r="R14">
        <f ca="1"/>
        <v>691774.55839837098</v>
      </c>
      <c r="S14">
        <f ca="1"/>
        <v>7569997.4733193498</v>
      </c>
      <c r="T14">
        <f ca="1"/>
        <v>349.86862182617102</v>
      </c>
      <c r="U14">
        <f ca="1"/>
        <v>691801.30686036195</v>
      </c>
      <c r="V14">
        <f ca="1"/>
        <v>7569982.24155627</v>
      </c>
      <c r="W14">
        <f ca="1"/>
        <v>349.98645019531199</v>
      </c>
      <c r="X14">
        <f ca="1"/>
        <v>691774.55839837098</v>
      </c>
      <c r="Y14">
        <f ca="1"/>
        <v>7569997.4733193498</v>
      </c>
      <c r="Z14">
        <f ca="1"/>
        <v>349.86862182617102</v>
      </c>
      <c r="AA14">
        <f ca="1"/>
        <v>2</v>
      </c>
      <c r="AB14">
        <f ca="1"/>
        <v>1.2</v>
      </c>
      <c r="AC14">
        <f ca="1"/>
        <v>4.5999999999999996</v>
      </c>
      <c r="AD14">
        <f ca="1"/>
        <v>1.6</v>
      </c>
      <c r="AE14">
        <f ca="1"/>
        <v>4.5999999999999996</v>
      </c>
      <c r="AG14" t="s">
        <v>94</v>
      </c>
      <c r="AH14">
        <v>1</v>
      </c>
    </row>
    <row r="15" spans="1:34" x14ac:dyDescent="0.25">
      <c r="A15">
        <f ca="1"/>
        <v>14</v>
      </c>
      <c r="B15">
        <f ca="1"/>
        <v>1</v>
      </c>
      <c r="C15">
        <f ca="1"/>
        <v>3</v>
      </c>
      <c r="D15" s="8">
        <f ca="1"/>
        <v>691774.72326411586</v>
      </c>
      <c r="E15" s="8">
        <f ca="1"/>
        <v>7570000.0262038531</v>
      </c>
      <c r="F15">
        <f ca="1"/>
        <v>349.768621826171</v>
      </c>
      <c r="G15">
        <f ca="1"/>
        <v>0</v>
      </c>
      <c r="H15">
        <f ca="1"/>
        <v>0</v>
      </c>
      <c r="I15" t="str">
        <f ca="1"/>
        <v>MIN NO MERGE</v>
      </c>
      <c r="J15">
        <f ca="1"/>
        <v>2</v>
      </c>
      <c r="K15" t="str">
        <f ca="1"/>
        <v>R-10</v>
      </c>
      <c r="L15" t="str">
        <f ca="1"/>
        <v>R-10</v>
      </c>
      <c r="M15">
        <f ca="1"/>
        <v>1</v>
      </c>
      <c r="N15">
        <f ca="1"/>
        <v>2.623943544168605</v>
      </c>
      <c r="O15">
        <f ca="1"/>
        <v>2.623943544168605</v>
      </c>
      <c r="P15">
        <f ca="1"/>
        <v>2.623943544168605</v>
      </c>
      <c r="Q15">
        <f ca="1"/>
        <v>1.5707963267948966</v>
      </c>
      <c r="R15">
        <f ca="1"/>
        <v>691774.55839837098</v>
      </c>
      <c r="S15">
        <f ca="1"/>
        <v>7569997.4733193498</v>
      </c>
      <c r="T15">
        <f ca="1"/>
        <v>349.86862182617102</v>
      </c>
      <c r="U15">
        <f ca="1"/>
        <v>691801.30686036195</v>
      </c>
      <c r="V15">
        <f ca="1"/>
        <v>7569982.24155627</v>
      </c>
      <c r="W15">
        <f ca="1"/>
        <v>349.98645019531199</v>
      </c>
      <c r="X15">
        <f ca="1"/>
        <v>691774.55839837098</v>
      </c>
      <c r="Y15">
        <f ca="1"/>
        <v>7569997.4733193498</v>
      </c>
      <c r="Z15">
        <f ca="1"/>
        <v>349.86862182617102</v>
      </c>
      <c r="AA15">
        <f ca="1"/>
        <v>2</v>
      </c>
      <c r="AB15">
        <f ca="1"/>
        <v>1.2</v>
      </c>
      <c r="AC15">
        <f ca="1"/>
        <v>4.5999999999999996</v>
      </c>
      <c r="AD15">
        <f ca="1"/>
        <v>1.6</v>
      </c>
      <c r="AE15">
        <f ca="1"/>
        <v>4.5999999999999996</v>
      </c>
    </row>
    <row r="16" spans="1:34" x14ac:dyDescent="0.25">
      <c r="A16">
        <f ca="1"/>
        <v>15</v>
      </c>
      <c r="B16">
        <f ca="1"/>
        <v>2</v>
      </c>
      <c r="C16">
        <f ca="1"/>
        <v>3</v>
      </c>
      <c r="D16" s="8">
        <f ca="1"/>
        <v>691772.44700646959</v>
      </c>
      <c r="E16" s="8">
        <f ca="1"/>
        <v>7569996.0288733533</v>
      </c>
      <c r="F16">
        <f ca="1"/>
        <v>349.768621826171</v>
      </c>
      <c r="G16">
        <f ca="1"/>
        <v>0</v>
      </c>
      <c r="H16">
        <f ca="1"/>
        <v>0</v>
      </c>
      <c r="I16" t="str">
        <f ca="1"/>
        <v>MIN NO MERGE</v>
      </c>
      <c r="J16">
        <f ca="1"/>
        <v>2</v>
      </c>
      <c r="K16" t="str">
        <f ca="1"/>
        <v>R-10</v>
      </c>
      <c r="L16" t="str">
        <f ca="1"/>
        <v>R-10</v>
      </c>
      <c r="M16">
        <f ca="1"/>
        <v>1</v>
      </c>
      <c r="N16">
        <f ca="1"/>
        <v>2.623943544168605</v>
      </c>
      <c r="O16">
        <f ca="1"/>
        <v>2.623943544168605</v>
      </c>
      <c r="P16">
        <f ca="1"/>
        <v>2.623943544168605</v>
      </c>
      <c r="Q16">
        <f ca="1"/>
        <v>1.5707963267948966</v>
      </c>
      <c r="R16">
        <f ca="1"/>
        <v>691774.55839837098</v>
      </c>
      <c r="S16">
        <f ca="1"/>
        <v>7569997.4733193498</v>
      </c>
      <c r="T16">
        <f ca="1"/>
        <v>349.86862182617102</v>
      </c>
      <c r="U16">
        <f ca="1"/>
        <v>691801.30686036195</v>
      </c>
      <c r="V16">
        <f ca="1"/>
        <v>7569982.24155627</v>
      </c>
      <c r="W16">
        <f ca="1"/>
        <v>349.98645019531199</v>
      </c>
      <c r="X16">
        <f ca="1"/>
        <v>691774.55839837098</v>
      </c>
      <c r="Y16">
        <f ca="1"/>
        <v>7569997.4733193498</v>
      </c>
      <c r="Z16">
        <f ca="1"/>
        <v>349.86862182617102</v>
      </c>
      <c r="AA16">
        <f ca="1"/>
        <v>2</v>
      </c>
      <c r="AB16">
        <f ca="1"/>
        <v>1.2</v>
      </c>
      <c r="AC16">
        <f ca="1"/>
        <v>4.5999999999999996</v>
      </c>
      <c r="AD16">
        <f ca="1"/>
        <v>1.6</v>
      </c>
      <c r="AE16">
        <f ca="1"/>
        <v>4.5999999999999996</v>
      </c>
    </row>
    <row r="17" spans="1:33" x14ac:dyDescent="0.25">
      <c r="A17">
        <f ca="1"/>
        <v>16</v>
      </c>
      <c r="B17">
        <f ca="1"/>
        <v>3</v>
      </c>
      <c r="C17">
        <f ca="1"/>
        <v>3</v>
      </c>
      <c r="D17" s="8">
        <f ca="1"/>
        <v>691773.83738229575</v>
      </c>
      <c r="E17" s="8">
        <f ca="1"/>
        <v>7569995.237131563</v>
      </c>
      <c r="F17">
        <f ca="1"/>
        <v>349.768621826171</v>
      </c>
      <c r="G17">
        <f ca="1"/>
        <v>0</v>
      </c>
      <c r="H17">
        <f ca="1"/>
        <v>0</v>
      </c>
      <c r="I17" t="str">
        <f ca="1"/>
        <v>MIN NO MERGE</v>
      </c>
      <c r="J17">
        <f ca="1"/>
        <v>2</v>
      </c>
      <c r="K17" t="str">
        <f ca="1"/>
        <v>R-10</v>
      </c>
      <c r="L17" t="str">
        <f ca="1"/>
        <v>R-10</v>
      </c>
      <c r="M17">
        <f ca="1"/>
        <v>1</v>
      </c>
      <c r="N17">
        <f ca="1"/>
        <v>2.623943544168605</v>
      </c>
      <c r="O17">
        <f ca="1"/>
        <v>2.623943544168605</v>
      </c>
      <c r="P17">
        <f ca="1"/>
        <v>2.623943544168605</v>
      </c>
      <c r="Q17">
        <f ca="1"/>
        <v>1.5707963267948966</v>
      </c>
      <c r="R17">
        <f ca="1"/>
        <v>691774.55839837098</v>
      </c>
      <c r="S17">
        <f ca="1"/>
        <v>7569997.4733193498</v>
      </c>
      <c r="T17">
        <f ca="1"/>
        <v>349.86862182617102</v>
      </c>
      <c r="U17">
        <f ca="1"/>
        <v>691801.30686036195</v>
      </c>
      <c r="V17">
        <f ca="1"/>
        <v>7569982.24155627</v>
      </c>
      <c r="W17">
        <f ca="1"/>
        <v>349.98645019531199</v>
      </c>
      <c r="X17">
        <f ca="1"/>
        <v>691774.55839837098</v>
      </c>
      <c r="Y17">
        <f ca="1"/>
        <v>7569997.4733193498</v>
      </c>
      <c r="Z17">
        <f ca="1"/>
        <v>349.86862182617102</v>
      </c>
      <c r="AA17">
        <f ca="1"/>
        <v>2</v>
      </c>
      <c r="AB17">
        <f ca="1"/>
        <v>1.2</v>
      </c>
      <c r="AC17">
        <f ca="1"/>
        <v>4.5999999999999996</v>
      </c>
      <c r="AD17">
        <f ca="1"/>
        <v>1.6</v>
      </c>
      <c r="AE17">
        <f ca="1"/>
        <v>4.5999999999999996</v>
      </c>
    </row>
    <row r="18" spans="1:33" x14ac:dyDescent="0.25">
      <c r="A18">
        <f ca="1"/>
        <v>17</v>
      </c>
      <c r="B18">
        <f ca="1"/>
        <v>0</v>
      </c>
      <c r="C18">
        <f ca="1"/>
        <v>4</v>
      </c>
      <c r="D18" s="8">
        <f ca="1"/>
        <v>691742.07259649108</v>
      </c>
      <c r="E18" s="8">
        <f ca="1"/>
        <v>7569819.1434086645</v>
      </c>
      <c r="F18">
        <f ca="1"/>
        <v>351.46097412109299</v>
      </c>
      <c r="G18">
        <f ca="1"/>
        <v>0</v>
      </c>
      <c r="H18">
        <f ca="1"/>
        <v>0</v>
      </c>
      <c r="I18" t="str">
        <f ca="1"/>
        <v>MIN NO MERGE</v>
      </c>
      <c r="J18">
        <f ca="1"/>
        <v>3</v>
      </c>
      <c r="K18" t="str">
        <f ca="1"/>
        <v>R-10b</v>
      </c>
      <c r="L18" t="str">
        <f ca="1"/>
        <v>R-10b</v>
      </c>
      <c r="M18">
        <f ca="1"/>
        <v>0</v>
      </c>
      <c r="N18">
        <f ca="1"/>
        <v>-0.10660537950376359</v>
      </c>
      <c r="O18">
        <f ca="1"/>
        <v>-0.10660537950376359</v>
      </c>
      <c r="P18">
        <f ca="1"/>
        <v>3.0349872740860295</v>
      </c>
      <c r="Q18">
        <f ca="1"/>
        <v>1.5707963267948966</v>
      </c>
      <c r="R18">
        <f ca="1"/>
        <v>691742.79459975695</v>
      </c>
      <c r="S18">
        <f ca="1"/>
        <v>7569821.3792779101</v>
      </c>
      <c r="T18">
        <f ca="1"/>
        <v>351.56097412109301</v>
      </c>
      <c r="U18">
        <f ca="1"/>
        <v>691742.79459975695</v>
      </c>
      <c r="V18">
        <f ca="1"/>
        <v>7569821.3792779101</v>
      </c>
      <c r="W18">
        <f ca="1"/>
        <v>351.56097412109301</v>
      </c>
      <c r="X18">
        <f ca="1"/>
        <v>691717.62504003604</v>
      </c>
      <c r="Y18">
        <f ca="1"/>
        <v>7569824.0726994304</v>
      </c>
      <c r="Z18">
        <f ca="1"/>
        <v>351.14425659179602</v>
      </c>
      <c r="AA18">
        <f ca="1"/>
        <v>2</v>
      </c>
      <c r="AB18">
        <f ca="1"/>
        <v>1.2</v>
      </c>
      <c r="AC18">
        <f ca="1"/>
        <v>4.5999999999999996</v>
      </c>
      <c r="AD18">
        <f ca="1"/>
        <v>1.6</v>
      </c>
      <c r="AE18">
        <f ca="1"/>
        <v>4.5999999999999996</v>
      </c>
      <c r="AG18" s="14" t="str">
        <f ca="1">'PointsTidy - master'!C1</f>
        <v>DUPLICATES</v>
      </c>
    </row>
    <row r="19" spans="1:33" x14ac:dyDescent="0.25">
      <c r="A19">
        <f ca="1"/>
        <v>18</v>
      </c>
      <c r="B19">
        <f ca="1"/>
        <v>1</v>
      </c>
      <c r="C19">
        <f ca="1"/>
        <v>4</v>
      </c>
      <c r="D19" s="8">
        <f ca="1"/>
        <v>691743.66351333272</v>
      </c>
      <c r="E19" s="8">
        <f ca="1"/>
        <v>7569818.9731629509</v>
      </c>
      <c r="F19">
        <f ca="1"/>
        <v>351.46097412109299</v>
      </c>
      <c r="G19">
        <f ca="1"/>
        <v>0</v>
      </c>
      <c r="H19">
        <f ca="1"/>
        <v>0</v>
      </c>
      <c r="I19" t="str">
        <f ca="1"/>
        <v>MIN NO MERGE</v>
      </c>
      <c r="J19">
        <f ca="1"/>
        <v>3</v>
      </c>
      <c r="K19" t="str">
        <f ca="1"/>
        <v>R-10b</v>
      </c>
      <c r="L19" t="str">
        <f ca="1"/>
        <v>R-10b</v>
      </c>
      <c r="M19">
        <f ca="1"/>
        <v>0</v>
      </c>
      <c r="N19">
        <f ca="1"/>
        <v>-0.10660537950376359</v>
      </c>
      <c r="O19">
        <f ca="1"/>
        <v>-0.10660537950376359</v>
      </c>
      <c r="P19">
        <f ca="1"/>
        <v>3.0349872740860295</v>
      </c>
      <c r="Q19">
        <f ca="1"/>
        <v>1.5707963267948966</v>
      </c>
      <c r="R19">
        <f ca="1"/>
        <v>691742.79459975695</v>
      </c>
      <c r="S19">
        <f ca="1"/>
        <v>7569821.3792779101</v>
      </c>
      <c r="T19">
        <f ca="1"/>
        <v>351.56097412109301</v>
      </c>
      <c r="U19">
        <f ca="1"/>
        <v>691742.79459975695</v>
      </c>
      <c r="V19">
        <f ca="1"/>
        <v>7569821.3792779101</v>
      </c>
      <c r="W19">
        <f ca="1"/>
        <v>351.56097412109301</v>
      </c>
      <c r="X19">
        <f ca="1"/>
        <v>691717.62504003604</v>
      </c>
      <c r="Y19">
        <f ca="1"/>
        <v>7569824.0726994304</v>
      </c>
      <c r="Z19">
        <f ca="1"/>
        <v>351.14425659179602</v>
      </c>
      <c r="AA19">
        <f ca="1"/>
        <v>2</v>
      </c>
      <c r="AB19">
        <f ca="1"/>
        <v>1.2</v>
      </c>
      <c r="AC19">
        <f ca="1"/>
        <v>4.5999999999999996</v>
      </c>
      <c r="AD19">
        <f ca="1"/>
        <v>1.6</v>
      </c>
      <c r="AE19">
        <f ca="1"/>
        <v>4.5999999999999996</v>
      </c>
    </row>
    <row r="20" spans="1:33" x14ac:dyDescent="0.25">
      <c r="A20">
        <f ca="1"/>
        <v>19</v>
      </c>
      <c r="B20">
        <f ca="1"/>
        <v>2</v>
      </c>
      <c r="C20">
        <f ca="1"/>
        <v>4</v>
      </c>
      <c r="D20" s="8">
        <f ca="1"/>
        <v>691744.15296975954</v>
      </c>
      <c r="E20" s="8">
        <f ca="1"/>
        <v>7569823.5470488705</v>
      </c>
      <c r="F20">
        <f ca="1"/>
        <v>351.46097412109299</v>
      </c>
      <c r="G20">
        <f ca="1"/>
        <v>0</v>
      </c>
      <c r="H20">
        <f ca="1"/>
        <v>0</v>
      </c>
      <c r="I20" t="str">
        <f ca="1"/>
        <v>MIN NO MERGE</v>
      </c>
      <c r="J20">
        <f ca="1"/>
        <v>3</v>
      </c>
      <c r="K20" t="str">
        <f ca="1"/>
        <v>R-10b</v>
      </c>
      <c r="L20" t="str">
        <f ca="1"/>
        <v>R-10b</v>
      </c>
      <c r="M20">
        <f ca="1"/>
        <v>0</v>
      </c>
      <c r="N20">
        <f ca="1"/>
        <v>-0.10660537950376359</v>
      </c>
      <c r="O20">
        <f ca="1"/>
        <v>-0.10660537950376359</v>
      </c>
      <c r="P20">
        <f ca="1"/>
        <v>3.0349872740860295</v>
      </c>
      <c r="Q20">
        <f ca="1"/>
        <v>1.5707963267948966</v>
      </c>
      <c r="R20">
        <f ca="1"/>
        <v>691742.79459975695</v>
      </c>
      <c r="S20">
        <f ca="1"/>
        <v>7569821.3792779101</v>
      </c>
      <c r="T20">
        <f ca="1"/>
        <v>351.56097412109301</v>
      </c>
      <c r="U20">
        <f ca="1"/>
        <v>691742.79459975695</v>
      </c>
      <c r="V20">
        <f ca="1"/>
        <v>7569821.3792779101</v>
      </c>
      <c r="W20">
        <f ca="1"/>
        <v>351.56097412109301</v>
      </c>
      <c r="X20">
        <f ca="1"/>
        <v>691717.62504003604</v>
      </c>
      <c r="Y20">
        <f ca="1"/>
        <v>7569824.0726994304</v>
      </c>
      <c r="Z20">
        <f ca="1"/>
        <v>351.14425659179602</v>
      </c>
      <c r="AA20">
        <f ca="1"/>
        <v>2</v>
      </c>
      <c r="AB20">
        <f ca="1"/>
        <v>1.2</v>
      </c>
      <c r="AC20">
        <f ca="1"/>
        <v>4.5999999999999996</v>
      </c>
      <c r="AD20">
        <f ca="1"/>
        <v>1.6</v>
      </c>
      <c r="AE20">
        <f ca="1"/>
        <v>4.5999999999999996</v>
      </c>
    </row>
    <row r="21" spans="1:33" x14ac:dyDescent="0.25">
      <c r="A21">
        <f ca="1"/>
        <v>20</v>
      </c>
      <c r="B21">
        <f ca="1"/>
        <v>3</v>
      </c>
      <c r="C21">
        <f ca="1"/>
        <v>4</v>
      </c>
      <c r="D21" s="8">
        <f ca="1"/>
        <v>691742.5620529179</v>
      </c>
      <c r="E21" s="8">
        <f ca="1"/>
        <v>7569823.717294584</v>
      </c>
      <c r="F21">
        <f ca="1"/>
        <v>351.46097412109299</v>
      </c>
      <c r="G21">
        <f ca="1"/>
        <v>0</v>
      </c>
      <c r="H21">
        <f ca="1"/>
        <v>0</v>
      </c>
      <c r="I21" t="str">
        <f ca="1"/>
        <v>MIN NO MERGE</v>
      </c>
      <c r="J21">
        <f ca="1"/>
        <v>3</v>
      </c>
      <c r="K21" t="str">
        <f ca="1"/>
        <v>R-10b</v>
      </c>
      <c r="L21" t="str">
        <f ca="1"/>
        <v>R-10b</v>
      </c>
      <c r="M21">
        <f ca="1"/>
        <v>0</v>
      </c>
      <c r="N21">
        <f ca="1"/>
        <v>-0.10660537950376359</v>
      </c>
      <c r="O21">
        <f ca="1"/>
        <v>-0.10660537950376359</v>
      </c>
      <c r="P21">
        <f ca="1"/>
        <v>3.0349872740860295</v>
      </c>
      <c r="Q21">
        <f ca="1"/>
        <v>1.5707963267948966</v>
      </c>
      <c r="R21">
        <f ca="1"/>
        <v>691742.79459975695</v>
      </c>
      <c r="S21">
        <f ca="1"/>
        <v>7569821.3792779101</v>
      </c>
      <c r="T21">
        <f ca="1"/>
        <v>351.56097412109301</v>
      </c>
      <c r="U21">
        <f ca="1"/>
        <v>691742.79459975695</v>
      </c>
      <c r="V21">
        <f ca="1"/>
        <v>7569821.3792779101</v>
      </c>
      <c r="W21">
        <f ca="1"/>
        <v>351.56097412109301</v>
      </c>
      <c r="X21">
        <f ca="1"/>
        <v>691717.62504003604</v>
      </c>
      <c r="Y21">
        <f ca="1"/>
        <v>7569824.0726994304</v>
      </c>
      <c r="Z21">
        <f ca="1"/>
        <v>351.14425659179602</v>
      </c>
      <c r="AA21">
        <f ca="1"/>
        <v>2</v>
      </c>
      <c r="AB21">
        <f ca="1"/>
        <v>1.2</v>
      </c>
      <c r="AC21">
        <f ca="1"/>
        <v>4.5999999999999996</v>
      </c>
      <c r="AD21">
        <f ca="1"/>
        <v>1.6</v>
      </c>
      <c r="AE21">
        <f ca="1"/>
        <v>4.5999999999999996</v>
      </c>
    </row>
    <row r="22" spans="1:33" x14ac:dyDescent="0.25">
      <c r="A22">
        <f ca="1"/>
        <v>21</v>
      </c>
      <c r="B22">
        <f ca="1"/>
        <v>0</v>
      </c>
      <c r="C22">
        <f ca="1"/>
        <v>5</v>
      </c>
      <c r="D22" s="8">
        <f ca="1"/>
        <v>691718.34704330191</v>
      </c>
      <c r="E22" s="8">
        <f ca="1"/>
        <v>7569826.308568676</v>
      </c>
      <c r="F22">
        <f ca="1"/>
        <v>351.044256591796</v>
      </c>
      <c r="G22">
        <f ca="1"/>
        <v>0</v>
      </c>
      <c r="H22">
        <f ca="1"/>
        <v>0</v>
      </c>
      <c r="I22" t="str">
        <f ca="1"/>
        <v>MIN NO MERGE</v>
      </c>
      <c r="J22">
        <f ca="1"/>
        <v>3</v>
      </c>
      <c r="K22" t="str">
        <f ca="1"/>
        <v>R-10b</v>
      </c>
      <c r="L22" t="str">
        <f ca="1"/>
        <v>R-10b</v>
      </c>
      <c r="M22">
        <f ca="1"/>
        <v>1</v>
      </c>
      <c r="N22">
        <f ca="1"/>
        <v>3.0349872740860295</v>
      </c>
      <c r="O22">
        <f ca="1"/>
        <v>3.0349872740860295</v>
      </c>
      <c r="P22">
        <f ca="1"/>
        <v>3.0349872740860295</v>
      </c>
      <c r="Q22">
        <f ca="1"/>
        <v>1.5707963267948966</v>
      </c>
      <c r="R22">
        <f ca="1"/>
        <v>691717.62504003604</v>
      </c>
      <c r="S22">
        <f ca="1"/>
        <v>7569824.0726994304</v>
      </c>
      <c r="T22">
        <f ca="1"/>
        <v>351.14425659179602</v>
      </c>
      <c r="U22">
        <f ca="1"/>
        <v>691742.79459975695</v>
      </c>
      <c r="V22">
        <f ca="1"/>
        <v>7569821.3792779101</v>
      </c>
      <c r="W22">
        <f ca="1"/>
        <v>351.56097412109301</v>
      </c>
      <c r="X22">
        <f ca="1"/>
        <v>691717.62504003604</v>
      </c>
      <c r="Y22">
        <f ca="1"/>
        <v>7569824.0726994304</v>
      </c>
      <c r="Z22">
        <f ca="1"/>
        <v>351.14425659179602</v>
      </c>
      <c r="AA22">
        <f ca="1"/>
        <v>2</v>
      </c>
      <c r="AB22">
        <f ca="1"/>
        <v>1.2</v>
      </c>
      <c r="AC22">
        <f ca="1"/>
        <v>4.5999999999999996</v>
      </c>
      <c r="AD22">
        <f ca="1"/>
        <v>1.6</v>
      </c>
      <c r="AE22">
        <f ca="1"/>
        <v>4.5999999999999996</v>
      </c>
    </row>
    <row r="23" spans="1:33" x14ac:dyDescent="0.25">
      <c r="A23">
        <f ca="1"/>
        <v>22</v>
      </c>
      <c r="B23">
        <f ca="1"/>
        <v>1</v>
      </c>
      <c r="C23">
        <f ca="1"/>
        <v>5</v>
      </c>
      <c r="D23" s="8">
        <f ca="1"/>
        <v>691716.75612646027</v>
      </c>
      <c r="E23" s="8">
        <f ca="1"/>
        <v>7569826.4788143896</v>
      </c>
      <c r="F23">
        <f ca="1"/>
        <v>351.044256591796</v>
      </c>
      <c r="G23">
        <f ca="1"/>
        <v>0</v>
      </c>
      <c r="H23">
        <f ca="1"/>
        <v>0</v>
      </c>
      <c r="I23" t="str">
        <f ca="1"/>
        <v>MIN NO MERGE</v>
      </c>
      <c r="J23">
        <f ca="1"/>
        <v>3</v>
      </c>
      <c r="K23" t="str">
        <f ca="1"/>
        <v>R-10b</v>
      </c>
      <c r="L23" t="str">
        <f ca="1"/>
        <v>R-10b</v>
      </c>
      <c r="M23">
        <f ca="1"/>
        <v>1</v>
      </c>
      <c r="N23">
        <f ca="1"/>
        <v>3.0349872740860295</v>
      </c>
      <c r="O23">
        <f ca="1"/>
        <v>3.0349872740860295</v>
      </c>
      <c r="P23">
        <f ca="1"/>
        <v>3.0349872740860295</v>
      </c>
      <c r="Q23">
        <f ca="1"/>
        <v>1.5707963267948966</v>
      </c>
      <c r="R23">
        <f ca="1"/>
        <v>691717.62504003604</v>
      </c>
      <c r="S23">
        <f ca="1"/>
        <v>7569824.0726994304</v>
      </c>
      <c r="T23">
        <f ca="1"/>
        <v>351.14425659179602</v>
      </c>
      <c r="U23">
        <f ca="1"/>
        <v>691742.79459975695</v>
      </c>
      <c r="V23">
        <f ca="1"/>
        <v>7569821.3792779101</v>
      </c>
      <c r="W23">
        <f ca="1"/>
        <v>351.56097412109301</v>
      </c>
      <c r="X23">
        <f ca="1"/>
        <v>691717.62504003604</v>
      </c>
      <c r="Y23">
        <f ca="1"/>
        <v>7569824.0726994304</v>
      </c>
      <c r="Z23">
        <f ca="1"/>
        <v>351.14425659179602</v>
      </c>
      <c r="AA23">
        <f ca="1"/>
        <v>2</v>
      </c>
      <c r="AB23">
        <f ca="1"/>
        <v>1.2</v>
      </c>
      <c r="AC23">
        <f ca="1"/>
        <v>4.5999999999999996</v>
      </c>
      <c r="AD23">
        <f ca="1"/>
        <v>1.6</v>
      </c>
      <c r="AE23">
        <f ca="1"/>
        <v>4.5999999999999996</v>
      </c>
    </row>
    <row r="24" spans="1:33" x14ac:dyDescent="0.25">
      <c r="A24">
        <f ca="1"/>
        <v>23</v>
      </c>
      <c r="B24">
        <f ca="1"/>
        <v>2</v>
      </c>
      <c r="C24">
        <f ca="1"/>
        <v>5</v>
      </c>
      <c r="D24" s="8">
        <f ca="1"/>
        <v>691716.26667003345</v>
      </c>
      <c r="E24" s="8">
        <f ca="1"/>
        <v>7569821.90492847</v>
      </c>
      <c r="F24">
        <f ca="1"/>
        <v>351.044256591796</v>
      </c>
      <c r="G24">
        <f ca="1"/>
        <v>0</v>
      </c>
      <c r="H24">
        <f ca="1"/>
        <v>0</v>
      </c>
      <c r="I24" t="str">
        <f ca="1"/>
        <v>MIN NO MERGE</v>
      </c>
      <c r="J24">
        <f ca="1"/>
        <v>3</v>
      </c>
      <c r="K24" t="str">
        <f ca="1"/>
        <v>R-10b</v>
      </c>
      <c r="L24" t="str">
        <f ca="1"/>
        <v>R-10b</v>
      </c>
      <c r="M24">
        <f ca="1"/>
        <v>1</v>
      </c>
      <c r="N24">
        <f ca="1"/>
        <v>3.0349872740860295</v>
      </c>
      <c r="O24">
        <f ca="1"/>
        <v>3.0349872740860295</v>
      </c>
      <c r="P24">
        <f ca="1"/>
        <v>3.0349872740860295</v>
      </c>
      <c r="Q24">
        <f ca="1"/>
        <v>1.5707963267948966</v>
      </c>
      <c r="R24">
        <f ca="1"/>
        <v>691717.62504003604</v>
      </c>
      <c r="S24">
        <f ca="1"/>
        <v>7569824.0726994304</v>
      </c>
      <c r="T24">
        <f ca="1"/>
        <v>351.14425659179602</v>
      </c>
      <c r="U24">
        <f ca="1"/>
        <v>691742.79459975695</v>
      </c>
      <c r="V24">
        <f ca="1"/>
        <v>7569821.3792779101</v>
      </c>
      <c r="W24">
        <f ca="1"/>
        <v>351.56097412109301</v>
      </c>
      <c r="X24">
        <f ca="1"/>
        <v>691717.62504003604</v>
      </c>
      <c r="Y24">
        <f ca="1"/>
        <v>7569824.0726994304</v>
      </c>
      <c r="Z24">
        <f ca="1"/>
        <v>351.14425659179602</v>
      </c>
      <c r="AA24">
        <f ca="1"/>
        <v>2</v>
      </c>
      <c r="AB24">
        <f ca="1"/>
        <v>1.2</v>
      </c>
      <c r="AC24">
        <f ca="1"/>
        <v>4.5999999999999996</v>
      </c>
      <c r="AD24">
        <f ca="1"/>
        <v>1.6</v>
      </c>
      <c r="AE24">
        <f ca="1"/>
        <v>4.5999999999999996</v>
      </c>
    </row>
    <row r="25" spans="1:33" x14ac:dyDescent="0.25">
      <c r="A25">
        <f ca="1"/>
        <v>24</v>
      </c>
      <c r="B25">
        <f ca="1"/>
        <v>3</v>
      </c>
      <c r="C25">
        <f ca="1"/>
        <v>5</v>
      </c>
      <c r="D25" s="8">
        <f ca="1"/>
        <v>691717.85758687509</v>
      </c>
      <c r="E25" s="8">
        <f ca="1"/>
        <v>7569821.7346827565</v>
      </c>
      <c r="F25">
        <f ca="1"/>
        <v>351.044256591796</v>
      </c>
      <c r="G25">
        <f ca="1"/>
        <v>0</v>
      </c>
      <c r="H25">
        <f ca="1"/>
        <v>0</v>
      </c>
      <c r="I25" t="str">
        <f ca="1"/>
        <v>MIN NO MERGE</v>
      </c>
      <c r="J25">
        <f ca="1"/>
        <v>3</v>
      </c>
      <c r="K25" t="str">
        <f ca="1"/>
        <v>R-10b</v>
      </c>
      <c r="L25" t="str">
        <f ca="1"/>
        <v>R-10b</v>
      </c>
      <c r="M25">
        <f ca="1"/>
        <v>1</v>
      </c>
      <c r="N25">
        <f ca="1"/>
        <v>3.0349872740860295</v>
      </c>
      <c r="O25">
        <f ca="1"/>
        <v>3.0349872740860295</v>
      </c>
      <c r="P25">
        <f ca="1"/>
        <v>3.0349872740860295</v>
      </c>
      <c r="Q25">
        <f ca="1"/>
        <v>1.5707963267948966</v>
      </c>
      <c r="R25">
        <f ca="1"/>
        <v>691717.62504003604</v>
      </c>
      <c r="S25">
        <f ca="1"/>
        <v>7569824.0726994304</v>
      </c>
      <c r="T25">
        <f ca="1"/>
        <v>351.14425659179602</v>
      </c>
      <c r="U25">
        <f ca="1"/>
        <v>691742.79459975695</v>
      </c>
      <c r="V25">
        <f ca="1"/>
        <v>7569821.3792779101</v>
      </c>
      <c r="W25">
        <f ca="1"/>
        <v>351.56097412109301</v>
      </c>
      <c r="X25">
        <f ca="1"/>
        <v>691717.62504003604</v>
      </c>
      <c r="Y25">
        <f ca="1"/>
        <v>7569824.0726994304</v>
      </c>
      <c r="Z25">
        <f ca="1"/>
        <v>351.14425659179602</v>
      </c>
      <c r="AA25">
        <f ca="1"/>
        <v>2</v>
      </c>
      <c r="AB25">
        <f ca="1"/>
        <v>1.2</v>
      </c>
      <c r="AC25">
        <f ca="1"/>
        <v>4.5999999999999996</v>
      </c>
      <c r="AD25">
        <f ca="1"/>
        <v>1.6</v>
      </c>
      <c r="AE25">
        <f ca="1"/>
        <v>4.5999999999999996</v>
      </c>
    </row>
    <row r="26" spans="1:33" x14ac:dyDescent="0.25">
      <c r="A26">
        <f ca="1"/>
        <v>25</v>
      </c>
      <c r="B26">
        <f ca="1"/>
        <v>0</v>
      </c>
      <c r="C26">
        <f ca="1"/>
        <v>6</v>
      </c>
      <c r="D26" s="8">
        <f ca="1"/>
        <v>691653.3849559977</v>
      </c>
      <c r="E26" s="8">
        <f ca="1"/>
        <v>7569630.3116281154</v>
      </c>
      <c r="F26">
        <f ca="1"/>
        <v>352.99365844726498</v>
      </c>
      <c r="G26">
        <f ca="1"/>
        <v>0</v>
      </c>
      <c r="H26">
        <f ca="1"/>
        <v>0</v>
      </c>
      <c r="I26" t="str">
        <f ca="1"/>
        <v>MIN NO MERGE</v>
      </c>
      <c r="J26">
        <f ca="1"/>
        <v>4</v>
      </c>
      <c r="K26" t="str">
        <f ca="1"/>
        <v>R-10c</v>
      </c>
      <c r="L26" t="str">
        <f ca="1"/>
        <v>R-10c</v>
      </c>
      <c r="M26">
        <f ca="1"/>
        <v>0</v>
      </c>
      <c r="N26">
        <f ca="1"/>
        <v>-0.73960809094658231</v>
      </c>
      <c r="O26">
        <f ca="1"/>
        <v>-0.73960809094658231</v>
      </c>
      <c r="P26">
        <f ca="1"/>
        <v>2.4019845626432108</v>
      </c>
      <c r="Q26">
        <f ca="1"/>
        <v>1.5707963267948966</v>
      </c>
      <c r="R26">
        <f ca="1"/>
        <v>691654.56182582898</v>
      </c>
      <c r="S26">
        <f ca="1"/>
        <v>7569630.8893628297</v>
      </c>
      <c r="T26">
        <f ca="1"/>
        <v>353.093658447265</v>
      </c>
      <c r="U26">
        <f ca="1"/>
        <v>691654.56182582898</v>
      </c>
      <c r="V26">
        <f ca="1"/>
        <v>7569630.8893628297</v>
      </c>
      <c r="W26">
        <f ca="1"/>
        <v>353.093658447265</v>
      </c>
      <c r="X26">
        <f ca="1"/>
        <v>691636.54376462696</v>
      </c>
      <c r="Y26">
        <f ca="1"/>
        <v>7569647.3285217602</v>
      </c>
      <c r="Z26">
        <f ca="1"/>
        <v>352.65432739257801</v>
      </c>
      <c r="AA26">
        <f ca="1"/>
        <v>1</v>
      </c>
      <c r="AB26">
        <f ca="1"/>
        <v>0.9</v>
      </c>
      <c r="AC26">
        <f ca="1"/>
        <v>2.44</v>
      </c>
      <c r="AD26">
        <f ca="1"/>
        <v>1.6</v>
      </c>
      <c r="AE26">
        <f ca="1"/>
        <v>2.44</v>
      </c>
    </row>
    <row r="27" spans="1:33" x14ac:dyDescent="0.25">
      <c r="A27">
        <f ca="1"/>
        <v>26</v>
      </c>
      <c r="B27">
        <f ca="1"/>
        <v>1</v>
      </c>
      <c r="C27">
        <f ca="1"/>
        <v>6</v>
      </c>
      <c r="D27" s="8">
        <f ca="1"/>
        <v>691654.56692841614</v>
      </c>
      <c r="E27" s="8">
        <f ca="1"/>
        <v>7569629.2332305992</v>
      </c>
      <c r="F27">
        <f ca="1"/>
        <v>352.99365844726498</v>
      </c>
      <c r="G27">
        <f ca="1"/>
        <v>0</v>
      </c>
      <c r="H27">
        <f ca="1"/>
        <v>0</v>
      </c>
      <c r="I27" t="str">
        <f ca="1"/>
        <v>MIN NO MERGE</v>
      </c>
      <c r="J27">
        <f ca="1"/>
        <v>4</v>
      </c>
      <c r="K27" t="str">
        <f ca="1"/>
        <v>R-10c</v>
      </c>
      <c r="L27" t="str">
        <f ca="1"/>
        <v>R-10c</v>
      </c>
      <c r="M27">
        <f ca="1"/>
        <v>0</v>
      </c>
      <c r="N27">
        <f ca="1"/>
        <v>-0.73960809094658231</v>
      </c>
      <c r="O27">
        <f ca="1"/>
        <v>-0.73960809094658231</v>
      </c>
      <c r="P27">
        <f ca="1"/>
        <v>2.4019845626432108</v>
      </c>
      <c r="Q27">
        <f ca="1"/>
        <v>1.5707963267948966</v>
      </c>
      <c r="R27">
        <f ca="1"/>
        <v>691654.56182582898</v>
      </c>
      <c r="S27">
        <f ca="1"/>
        <v>7569630.8893628297</v>
      </c>
      <c r="T27">
        <f ca="1"/>
        <v>353.093658447265</v>
      </c>
      <c r="U27">
        <f ca="1"/>
        <v>691654.56182582898</v>
      </c>
      <c r="V27">
        <f ca="1"/>
        <v>7569630.8893628297</v>
      </c>
      <c r="W27">
        <f ca="1"/>
        <v>353.093658447265</v>
      </c>
      <c r="X27">
        <f ca="1"/>
        <v>691636.54376462696</v>
      </c>
      <c r="Y27">
        <f ca="1"/>
        <v>7569647.3285217602</v>
      </c>
      <c r="Z27">
        <f ca="1"/>
        <v>352.65432739257801</v>
      </c>
      <c r="AA27">
        <f ca="1"/>
        <v>1</v>
      </c>
      <c r="AB27">
        <f ca="1"/>
        <v>0.9</v>
      </c>
      <c r="AC27">
        <f ca="1"/>
        <v>2.44</v>
      </c>
      <c r="AD27">
        <f ca="1"/>
        <v>1.6</v>
      </c>
      <c r="AE27">
        <f ca="1"/>
        <v>2.44</v>
      </c>
    </row>
    <row r="28" spans="1:33" x14ac:dyDescent="0.25">
      <c r="A28">
        <f ca="1"/>
        <v>27</v>
      </c>
      <c r="B28">
        <f ca="1"/>
        <v>2</v>
      </c>
      <c r="C28">
        <f ca="1"/>
        <v>6</v>
      </c>
      <c r="D28" s="8">
        <f ca="1"/>
        <v>691656.21148462768</v>
      </c>
      <c r="E28" s="8">
        <f ca="1"/>
        <v>7569631.035738538</v>
      </c>
      <c r="F28">
        <f ca="1"/>
        <v>352.99365844726498</v>
      </c>
      <c r="G28">
        <f ca="1"/>
        <v>0</v>
      </c>
      <c r="H28">
        <f ca="1"/>
        <v>0</v>
      </c>
      <c r="I28" t="str">
        <f ca="1"/>
        <v>MIN NO MERGE</v>
      </c>
      <c r="J28">
        <f ca="1"/>
        <v>4</v>
      </c>
      <c r="K28" t="str">
        <f ca="1"/>
        <v>R-10c</v>
      </c>
      <c r="L28" t="str">
        <f ca="1"/>
        <v>R-10c</v>
      </c>
      <c r="M28">
        <f ca="1"/>
        <v>0</v>
      </c>
      <c r="N28">
        <f ca="1"/>
        <v>-0.73960809094658231</v>
      </c>
      <c r="O28">
        <f ca="1"/>
        <v>-0.73960809094658231</v>
      </c>
      <c r="P28">
        <f ca="1"/>
        <v>2.4019845626432108</v>
      </c>
      <c r="Q28">
        <f ca="1"/>
        <v>1.5707963267948966</v>
      </c>
      <c r="R28">
        <f ca="1"/>
        <v>691654.56182582898</v>
      </c>
      <c r="S28">
        <f ca="1"/>
        <v>7569630.8893628297</v>
      </c>
      <c r="T28">
        <f ca="1"/>
        <v>353.093658447265</v>
      </c>
      <c r="U28">
        <f ca="1"/>
        <v>691654.56182582898</v>
      </c>
      <c r="V28">
        <f ca="1"/>
        <v>7569630.8893628297</v>
      </c>
      <c r="W28">
        <f ca="1"/>
        <v>353.093658447265</v>
      </c>
      <c r="X28">
        <f ca="1"/>
        <v>691636.54376462696</v>
      </c>
      <c r="Y28">
        <f ca="1"/>
        <v>7569647.3285217602</v>
      </c>
      <c r="Z28">
        <f ca="1"/>
        <v>352.65432739257801</v>
      </c>
      <c r="AA28">
        <f ca="1"/>
        <v>1</v>
      </c>
      <c r="AB28">
        <f ca="1"/>
        <v>0.9</v>
      </c>
      <c r="AC28">
        <f ca="1"/>
        <v>2.44</v>
      </c>
      <c r="AD28">
        <f ca="1"/>
        <v>1.6</v>
      </c>
      <c r="AE28">
        <f ca="1"/>
        <v>2.44</v>
      </c>
    </row>
    <row r="29" spans="1:33" x14ac:dyDescent="0.25">
      <c r="A29">
        <f ca="1"/>
        <v>28</v>
      </c>
      <c r="B29">
        <f ca="1"/>
        <v>3</v>
      </c>
      <c r="C29">
        <f ca="1"/>
        <v>6</v>
      </c>
      <c r="D29" s="8">
        <f ca="1"/>
        <v>691655.02951220924</v>
      </c>
      <c r="E29" s="8">
        <f ca="1"/>
        <v>7569632.1141360542</v>
      </c>
      <c r="F29">
        <f ca="1"/>
        <v>352.99365844726498</v>
      </c>
      <c r="G29">
        <f ca="1"/>
        <v>0</v>
      </c>
      <c r="H29">
        <f ca="1"/>
        <v>0</v>
      </c>
      <c r="I29" t="str">
        <f ca="1"/>
        <v>MIN NO MERGE</v>
      </c>
      <c r="J29">
        <f ca="1"/>
        <v>4</v>
      </c>
      <c r="K29" t="str">
        <f ca="1"/>
        <v>R-10c</v>
      </c>
      <c r="L29" t="str">
        <f ca="1"/>
        <v>R-10c</v>
      </c>
      <c r="M29">
        <f ca="1"/>
        <v>0</v>
      </c>
      <c r="N29">
        <f ca="1"/>
        <v>-0.73960809094658231</v>
      </c>
      <c r="O29">
        <f ca="1"/>
        <v>-0.73960809094658231</v>
      </c>
      <c r="P29">
        <f ca="1"/>
        <v>2.4019845626432108</v>
      </c>
      <c r="Q29">
        <f ca="1"/>
        <v>1.5707963267948966</v>
      </c>
      <c r="R29">
        <f ca="1"/>
        <v>691654.56182582898</v>
      </c>
      <c r="S29">
        <f ca="1"/>
        <v>7569630.8893628297</v>
      </c>
      <c r="T29">
        <f ca="1"/>
        <v>353.093658447265</v>
      </c>
      <c r="U29">
        <f ca="1"/>
        <v>691654.56182582898</v>
      </c>
      <c r="V29">
        <f ca="1"/>
        <v>7569630.8893628297</v>
      </c>
      <c r="W29">
        <f ca="1"/>
        <v>353.093658447265</v>
      </c>
      <c r="X29">
        <f ca="1"/>
        <v>691636.54376462696</v>
      </c>
      <c r="Y29">
        <f ca="1"/>
        <v>7569647.3285217602</v>
      </c>
      <c r="Z29">
        <f ca="1"/>
        <v>352.65432739257801</v>
      </c>
      <c r="AA29">
        <f ca="1"/>
        <v>1</v>
      </c>
      <c r="AB29">
        <f ca="1"/>
        <v>0.9</v>
      </c>
      <c r="AC29">
        <f ca="1"/>
        <v>2.44</v>
      </c>
      <c r="AD29">
        <f ca="1"/>
        <v>1.6</v>
      </c>
      <c r="AE29">
        <f ca="1"/>
        <v>2.44</v>
      </c>
    </row>
    <row r="30" spans="1:33" x14ac:dyDescent="0.25">
      <c r="A30">
        <f ca="1"/>
        <v>29</v>
      </c>
      <c r="B30">
        <f ca="1"/>
        <v>0</v>
      </c>
      <c r="C30">
        <f ca="1"/>
        <v>7</v>
      </c>
      <c r="D30" s="8">
        <f ca="1"/>
        <v>691637.72063445824</v>
      </c>
      <c r="E30" s="8">
        <f ca="1"/>
        <v>7569647.9062564746</v>
      </c>
      <c r="F30">
        <f ca="1"/>
        <v>352.55432739257799</v>
      </c>
      <c r="G30">
        <f ca="1"/>
        <v>0</v>
      </c>
      <c r="H30">
        <f ca="1"/>
        <v>0</v>
      </c>
      <c r="I30" t="str">
        <f ca="1"/>
        <v>MIN NO MERGE</v>
      </c>
      <c r="J30">
        <f ca="1"/>
        <v>4</v>
      </c>
      <c r="K30" t="str">
        <f ca="1"/>
        <v>R-10c</v>
      </c>
      <c r="L30" t="str">
        <f ca="1"/>
        <v>R-10c</v>
      </c>
      <c r="M30">
        <f ca="1"/>
        <v>1</v>
      </c>
      <c r="N30">
        <f ca="1"/>
        <v>2.4019845626432108</v>
      </c>
      <c r="O30">
        <f ca="1"/>
        <v>2.4019845626432108</v>
      </c>
      <c r="P30">
        <f ca="1"/>
        <v>2.4019845626432108</v>
      </c>
      <c r="Q30">
        <f ca="1"/>
        <v>1.5707963267948966</v>
      </c>
      <c r="R30">
        <f ca="1"/>
        <v>691636.54376462696</v>
      </c>
      <c r="S30">
        <f ca="1"/>
        <v>7569647.3285217602</v>
      </c>
      <c r="T30">
        <f ca="1"/>
        <v>352.65432739257801</v>
      </c>
      <c r="U30">
        <f ca="1"/>
        <v>691654.56182582898</v>
      </c>
      <c r="V30">
        <f ca="1"/>
        <v>7569630.8893628297</v>
      </c>
      <c r="W30">
        <f ca="1"/>
        <v>353.093658447265</v>
      </c>
      <c r="X30">
        <f ca="1"/>
        <v>691636.54376462696</v>
      </c>
      <c r="Y30">
        <f ca="1"/>
        <v>7569647.3285217602</v>
      </c>
      <c r="Z30">
        <f ca="1"/>
        <v>352.65432739257801</v>
      </c>
      <c r="AA30">
        <f ca="1"/>
        <v>1</v>
      </c>
      <c r="AB30">
        <f ca="1"/>
        <v>0.9</v>
      </c>
      <c r="AC30">
        <f ca="1"/>
        <v>2.44</v>
      </c>
      <c r="AD30">
        <f ca="1"/>
        <v>1.6</v>
      </c>
      <c r="AE30">
        <f ca="1"/>
        <v>2.44</v>
      </c>
    </row>
    <row r="31" spans="1:33" x14ac:dyDescent="0.25">
      <c r="A31">
        <f ca="1"/>
        <v>30</v>
      </c>
      <c r="B31">
        <f ca="1"/>
        <v>1</v>
      </c>
      <c r="C31">
        <f ca="1"/>
        <v>7</v>
      </c>
      <c r="D31" s="8">
        <f ca="1"/>
        <v>691636.53866203979</v>
      </c>
      <c r="E31" s="8">
        <f ca="1"/>
        <v>7569648.9846539907</v>
      </c>
      <c r="F31">
        <f ca="1"/>
        <v>352.55432739257799</v>
      </c>
      <c r="G31">
        <f ca="1"/>
        <v>0</v>
      </c>
      <c r="H31">
        <f ca="1"/>
        <v>0</v>
      </c>
      <c r="I31" t="str">
        <f ca="1"/>
        <v>MIN NO MERGE</v>
      </c>
      <c r="J31">
        <f ca="1"/>
        <v>4</v>
      </c>
      <c r="K31" t="str">
        <f ca="1"/>
        <v>R-10c</v>
      </c>
      <c r="L31" t="str">
        <f ca="1"/>
        <v>R-10c</v>
      </c>
      <c r="M31">
        <f ca="1"/>
        <v>1</v>
      </c>
      <c r="N31">
        <f ca="1"/>
        <v>2.4019845626432108</v>
      </c>
      <c r="O31">
        <f ca="1"/>
        <v>2.4019845626432108</v>
      </c>
      <c r="P31">
        <f ca="1"/>
        <v>2.4019845626432108</v>
      </c>
      <c r="Q31">
        <f ca="1"/>
        <v>1.5707963267948966</v>
      </c>
      <c r="R31">
        <f ca="1"/>
        <v>691636.54376462696</v>
      </c>
      <c r="S31">
        <f ca="1"/>
        <v>7569647.3285217602</v>
      </c>
      <c r="T31">
        <f ca="1"/>
        <v>352.65432739257801</v>
      </c>
      <c r="U31">
        <f ca="1"/>
        <v>691654.56182582898</v>
      </c>
      <c r="V31">
        <f ca="1"/>
        <v>7569630.8893628297</v>
      </c>
      <c r="W31">
        <f ca="1"/>
        <v>353.093658447265</v>
      </c>
      <c r="X31">
        <f ca="1"/>
        <v>691636.54376462696</v>
      </c>
      <c r="Y31">
        <f ca="1"/>
        <v>7569647.3285217602</v>
      </c>
      <c r="Z31">
        <f ca="1"/>
        <v>352.65432739257801</v>
      </c>
      <c r="AA31">
        <f ca="1"/>
        <v>1</v>
      </c>
      <c r="AB31">
        <f ca="1"/>
        <v>0.9</v>
      </c>
      <c r="AC31">
        <f ca="1"/>
        <v>2.44</v>
      </c>
      <c r="AD31">
        <f ca="1"/>
        <v>1.6</v>
      </c>
      <c r="AE31">
        <f ca="1"/>
        <v>2.44</v>
      </c>
    </row>
    <row r="32" spans="1:33" x14ac:dyDescent="0.25">
      <c r="A32">
        <f ca="1"/>
        <v>31</v>
      </c>
      <c r="B32">
        <f ca="1"/>
        <v>2</v>
      </c>
      <c r="C32">
        <f ca="1"/>
        <v>7</v>
      </c>
      <c r="D32" s="8">
        <f ca="1"/>
        <v>691634.89410582825</v>
      </c>
      <c r="E32" s="8">
        <f ca="1"/>
        <v>7569647.1821460519</v>
      </c>
      <c r="F32">
        <f ca="1"/>
        <v>352.55432739257799</v>
      </c>
      <c r="G32">
        <f ca="1"/>
        <v>0</v>
      </c>
      <c r="H32">
        <f ca="1"/>
        <v>0</v>
      </c>
      <c r="I32" t="str">
        <f ca="1"/>
        <v>MIN NO MERGE</v>
      </c>
      <c r="J32">
        <f ca="1"/>
        <v>4</v>
      </c>
      <c r="K32" t="str">
        <f ca="1"/>
        <v>R-10c</v>
      </c>
      <c r="L32" t="str">
        <f ca="1"/>
        <v>R-10c</v>
      </c>
      <c r="M32">
        <f ca="1"/>
        <v>1</v>
      </c>
      <c r="N32">
        <f ca="1"/>
        <v>2.4019845626432108</v>
      </c>
      <c r="O32">
        <f ca="1"/>
        <v>2.4019845626432108</v>
      </c>
      <c r="P32">
        <f ca="1"/>
        <v>2.4019845626432108</v>
      </c>
      <c r="Q32">
        <f ca="1"/>
        <v>1.5707963267948966</v>
      </c>
      <c r="R32">
        <f ca="1"/>
        <v>691636.54376462696</v>
      </c>
      <c r="S32">
        <f ca="1"/>
        <v>7569647.3285217602</v>
      </c>
      <c r="T32">
        <f ca="1"/>
        <v>352.65432739257801</v>
      </c>
      <c r="U32">
        <f ca="1"/>
        <v>691654.56182582898</v>
      </c>
      <c r="V32">
        <f ca="1"/>
        <v>7569630.8893628297</v>
      </c>
      <c r="W32">
        <f ca="1"/>
        <v>353.093658447265</v>
      </c>
      <c r="X32">
        <f ca="1"/>
        <v>691636.54376462696</v>
      </c>
      <c r="Y32">
        <f ca="1"/>
        <v>7569647.3285217602</v>
      </c>
      <c r="Z32">
        <f ca="1"/>
        <v>352.65432739257801</v>
      </c>
      <c r="AA32">
        <f ca="1"/>
        <v>1</v>
      </c>
      <c r="AB32">
        <f ca="1"/>
        <v>0.9</v>
      </c>
      <c r="AC32">
        <f ca="1"/>
        <v>2.44</v>
      </c>
      <c r="AD32">
        <f ca="1"/>
        <v>1.6</v>
      </c>
      <c r="AE32">
        <f ca="1"/>
        <v>2.44</v>
      </c>
    </row>
    <row r="33" spans="1:31" x14ac:dyDescent="0.25">
      <c r="A33">
        <f ca="1"/>
        <v>32</v>
      </c>
      <c r="B33">
        <f ca="1"/>
        <v>3</v>
      </c>
      <c r="C33">
        <f ca="1"/>
        <v>7</v>
      </c>
      <c r="D33" s="8">
        <f ca="1"/>
        <v>691636.0760782467</v>
      </c>
      <c r="E33" s="8">
        <f ca="1"/>
        <v>7569646.1037485357</v>
      </c>
      <c r="F33">
        <f ca="1"/>
        <v>352.55432739257799</v>
      </c>
      <c r="G33">
        <f ca="1"/>
        <v>0</v>
      </c>
      <c r="H33">
        <f ca="1"/>
        <v>0</v>
      </c>
      <c r="I33" t="str">
        <f ca="1"/>
        <v>MIN NO MERGE</v>
      </c>
      <c r="J33">
        <f ca="1"/>
        <v>4</v>
      </c>
      <c r="K33" t="str">
        <f ca="1"/>
        <v>R-10c</v>
      </c>
      <c r="L33" t="str">
        <f ca="1"/>
        <v>R-10c</v>
      </c>
      <c r="M33">
        <f ca="1"/>
        <v>1</v>
      </c>
      <c r="N33">
        <f ca="1"/>
        <v>2.4019845626432108</v>
      </c>
      <c r="O33">
        <f ca="1"/>
        <v>2.4019845626432108</v>
      </c>
      <c r="P33">
        <f ca="1"/>
        <v>2.4019845626432108</v>
      </c>
      <c r="Q33">
        <f ca="1"/>
        <v>1.5707963267948966</v>
      </c>
      <c r="R33">
        <f ca="1"/>
        <v>691636.54376462696</v>
      </c>
      <c r="S33">
        <f ca="1"/>
        <v>7569647.3285217602</v>
      </c>
      <c r="T33">
        <f ca="1"/>
        <v>352.65432739257801</v>
      </c>
      <c r="U33">
        <f ca="1"/>
        <v>691654.56182582898</v>
      </c>
      <c r="V33">
        <f ca="1"/>
        <v>7569630.8893628297</v>
      </c>
      <c r="W33">
        <f ca="1"/>
        <v>353.093658447265</v>
      </c>
      <c r="X33">
        <f ca="1"/>
        <v>691636.54376462696</v>
      </c>
      <c r="Y33">
        <f ca="1"/>
        <v>7569647.3285217602</v>
      </c>
      <c r="Z33">
        <f ca="1"/>
        <v>352.65432739257801</v>
      </c>
      <c r="AA33">
        <f ca="1"/>
        <v>1</v>
      </c>
      <c r="AB33">
        <f ca="1"/>
        <v>0.9</v>
      </c>
      <c r="AC33">
        <f ca="1"/>
        <v>2.44</v>
      </c>
      <c r="AD33">
        <f ca="1"/>
        <v>1.6</v>
      </c>
      <c r="AE33">
        <f ca="1"/>
        <v>2.44</v>
      </c>
    </row>
    <row r="34" spans="1:31" x14ac:dyDescent="0.25">
      <c r="A34">
        <f ca="1"/>
        <v>33</v>
      </c>
      <c r="B34">
        <f ca="1"/>
        <v>0</v>
      </c>
      <c r="C34">
        <f ca="1"/>
        <v>8</v>
      </c>
      <c r="D34" s="8">
        <f ca="1"/>
        <v>691906.88646101533</v>
      </c>
      <c r="E34" s="8">
        <f ca="1"/>
        <v>7570317.8520696945</v>
      </c>
      <c r="F34">
        <f ca="1"/>
        <v>348.20090332031197</v>
      </c>
      <c r="G34">
        <f ca="1"/>
        <v>0</v>
      </c>
      <c r="H34">
        <f ca="1"/>
        <v>0</v>
      </c>
      <c r="I34" t="str">
        <f ca="1"/>
        <v>MIN NO MERGE</v>
      </c>
      <c r="J34">
        <f ca="1"/>
        <v>5</v>
      </c>
      <c r="K34" t="str">
        <f ca="1"/>
        <v>R-11</v>
      </c>
      <c r="L34" t="str">
        <f ca="1"/>
        <v>R-11</v>
      </c>
      <c r="M34">
        <f ca="1"/>
        <v>0</v>
      </c>
      <c r="N34">
        <f ca="1"/>
        <v>-0.57469961908038414</v>
      </c>
      <c r="O34">
        <f ca="1"/>
        <v>-0.57469961908038414</v>
      </c>
      <c r="P34">
        <f ca="1"/>
        <v>2.566893034509409</v>
      </c>
      <c r="Q34">
        <f ca="1"/>
        <v>1.5707963267948966</v>
      </c>
      <c r="R34">
        <f ca="1"/>
        <v>691909.32235097</v>
      </c>
      <c r="S34">
        <f ca="1"/>
        <v>7570320.73034003</v>
      </c>
      <c r="T34">
        <f ca="1"/>
        <v>348.30090332031199</v>
      </c>
      <c r="U34">
        <f ca="1"/>
        <v>691909.32235097</v>
      </c>
      <c r="V34">
        <f ca="1"/>
        <v>7570320.73034003</v>
      </c>
      <c r="W34">
        <f ca="1"/>
        <v>348.30090332031199</v>
      </c>
      <c r="X34">
        <f ca="1"/>
        <v>691880.06622066698</v>
      </c>
      <c r="Y34">
        <f ca="1"/>
        <v>7570339.6771672796</v>
      </c>
      <c r="Z34">
        <f ca="1"/>
        <v>348.02838134765602</v>
      </c>
      <c r="AA34">
        <f ca="1"/>
        <v>3</v>
      </c>
      <c r="AB34">
        <f ca="1"/>
        <v>1.5</v>
      </c>
      <c r="AC34">
        <f ca="1"/>
        <v>7.48</v>
      </c>
      <c r="AD34">
        <f ca="1"/>
        <v>1.6</v>
      </c>
      <c r="AE34">
        <f ca="1"/>
        <v>7.48</v>
      </c>
    </row>
    <row r="35" spans="1:31" x14ac:dyDescent="0.25">
      <c r="A35">
        <f ca="1"/>
        <v>34</v>
      </c>
      <c r="B35">
        <f ca="1"/>
        <v>1</v>
      </c>
      <c r="C35">
        <f ca="1"/>
        <v>8</v>
      </c>
      <c r="D35" s="8">
        <f ca="1"/>
        <v>691908.22943001078</v>
      </c>
      <c r="E35" s="8">
        <f ca="1"/>
        <v>7570316.9823373929</v>
      </c>
      <c r="F35">
        <f ca="1"/>
        <v>348.20090332031197</v>
      </c>
      <c r="G35">
        <f ca="1"/>
        <v>0</v>
      </c>
      <c r="H35">
        <f ca="1"/>
        <v>0</v>
      </c>
      <c r="I35" t="str">
        <f ca="1"/>
        <v>MIN NO MERGE</v>
      </c>
      <c r="J35">
        <f ca="1"/>
        <v>5</v>
      </c>
      <c r="K35" t="str">
        <f ca="1"/>
        <v>R-11</v>
      </c>
      <c r="L35" t="str">
        <f ca="1"/>
        <v>R-11</v>
      </c>
      <c r="M35">
        <f ca="1"/>
        <v>0</v>
      </c>
      <c r="N35">
        <f ca="1"/>
        <v>-0.57469961908038414</v>
      </c>
      <c r="O35">
        <f ca="1"/>
        <v>-0.57469961908038414</v>
      </c>
      <c r="P35">
        <f ca="1"/>
        <v>2.566893034509409</v>
      </c>
      <c r="Q35">
        <f ca="1"/>
        <v>1.5707963267948966</v>
      </c>
      <c r="R35">
        <f ca="1"/>
        <v>691909.32235097</v>
      </c>
      <c r="S35">
        <f ca="1"/>
        <v>7570320.73034003</v>
      </c>
      <c r="T35">
        <f ca="1"/>
        <v>348.30090332031199</v>
      </c>
      <c r="U35">
        <f ca="1"/>
        <v>691909.32235097</v>
      </c>
      <c r="V35">
        <f ca="1"/>
        <v>7570320.73034003</v>
      </c>
      <c r="W35">
        <f ca="1"/>
        <v>348.30090332031199</v>
      </c>
      <c r="X35">
        <f ca="1"/>
        <v>691880.06622066698</v>
      </c>
      <c r="Y35">
        <f ca="1"/>
        <v>7570339.6771672796</v>
      </c>
      <c r="Z35">
        <f ca="1"/>
        <v>348.02838134765602</v>
      </c>
      <c r="AA35">
        <f ca="1"/>
        <v>3</v>
      </c>
      <c r="AB35">
        <f ca="1"/>
        <v>1.5</v>
      </c>
      <c r="AC35">
        <f ca="1"/>
        <v>7.48</v>
      </c>
      <c r="AD35">
        <f ca="1"/>
        <v>1.6</v>
      </c>
      <c r="AE35">
        <f ca="1"/>
        <v>7.48</v>
      </c>
    </row>
    <row r="36" spans="1:31" x14ac:dyDescent="0.25">
      <c r="A36">
        <f ca="1"/>
        <v>35</v>
      </c>
      <c r="B36">
        <f ca="1"/>
        <v>2</v>
      </c>
      <c r="C36">
        <f ca="1"/>
        <v>8</v>
      </c>
      <c r="D36" s="8">
        <f ca="1"/>
        <v>691912.29542852286</v>
      </c>
      <c r="E36" s="8">
        <f ca="1"/>
        <v>7570323.260717446</v>
      </c>
      <c r="F36">
        <f ca="1"/>
        <v>348.20090332031197</v>
      </c>
      <c r="G36">
        <f ca="1"/>
        <v>0</v>
      </c>
      <c r="H36">
        <f ca="1"/>
        <v>0</v>
      </c>
      <c r="I36" t="str">
        <f ca="1"/>
        <v>MIN NO MERGE</v>
      </c>
      <c r="J36">
        <f ca="1"/>
        <v>5</v>
      </c>
      <c r="K36" t="str">
        <f ca="1"/>
        <v>R-11</v>
      </c>
      <c r="L36" t="str">
        <f ca="1"/>
        <v>R-11</v>
      </c>
      <c r="M36">
        <f ca="1"/>
        <v>0</v>
      </c>
      <c r="N36">
        <f ca="1"/>
        <v>-0.57469961908038414</v>
      </c>
      <c r="O36">
        <f ca="1"/>
        <v>-0.57469961908038414</v>
      </c>
      <c r="P36">
        <f ca="1"/>
        <v>2.566893034509409</v>
      </c>
      <c r="Q36">
        <f ca="1"/>
        <v>1.5707963267948966</v>
      </c>
      <c r="R36">
        <f ca="1"/>
        <v>691909.32235097</v>
      </c>
      <c r="S36">
        <f ca="1"/>
        <v>7570320.73034003</v>
      </c>
      <c r="T36">
        <f ca="1"/>
        <v>348.30090332031199</v>
      </c>
      <c r="U36">
        <f ca="1"/>
        <v>691909.32235097</v>
      </c>
      <c r="V36">
        <f ca="1"/>
        <v>7570320.73034003</v>
      </c>
      <c r="W36">
        <f ca="1"/>
        <v>348.30090332031199</v>
      </c>
      <c r="X36">
        <f ca="1"/>
        <v>691880.06622066698</v>
      </c>
      <c r="Y36">
        <f ca="1"/>
        <v>7570339.6771672796</v>
      </c>
      <c r="Z36">
        <f ca="1"/>
        <v>348.02838134765602</v>
      </c>
      <c r="AA36">
        <f ca="1"/>
        <v>3</v>
      </c>
      <c r="AB36">
        <f ca="1"/>
        <v>1.5</v>
      </c>
      <c r="AC36">
        <f ca="1"/>
        <v>7.48</v>
      </c>
      <c r="AD36">
        <f ca="1"/>
        <v>1.6</v>
      </c>
      <c r="AE36">
        <f ca="1"/>
        <v>7.48</v>
      </c>
    </row>
    <row r="37" spans="1:31" x14ac:dyDescent="0.25">
      <c r="A37">
        <f ca="1"/>
        <v>36</v>
      </c>
      <c r="B37">
        <f ca="1"/>
        <v>3</v>
      </c>
      <c r="C37">
        <f ca="1"/>
        <v>8</v>
      </c>
      <c r="D37" s="8">
        <f ca="1"/>
        <v>691910.95245952741</v>
      </c>
      <c r="E37" s="8">
        <f ca="1"/>
        <v>7570324.1304497477</v>
      </c>
      <c r="F37">
        <f ca="1"/>
        <v>348.20090332031197</v>
      </c>
      <c r="G37">
        <f ca="1"/>
        <v>0</v>
      </c>
      <c r="H37">
        <f ca="1"/>
        <v>0</v>
      </c>
      <c r="I37" t="str">
        <f ca="1"/>
        <v>MIN NO MERGE</v>
      </c>
      <c r="J37">
        <f ca="1"/>
        <v>5</v>
      </c>
      <c r="K37" t="str">
        <f ca="1"/>
        <v>R-11</v>
      </c>
      <c r="L37" t="str">
        <f ca="1"/>
        <v>R-11</v>
      </c>
      <c r="M37">
        <f ca="1"/>
        <v>0</v>
      </c>
      <c r="N37">
        <f ca="1"/>
        <v>-0.57469961908038414</v>
      </c>
      <c r="O37">
        <f ca="1"/>
        <v>-0.57469961908038414</v>
      </c>
      <c r="P37">
        <f ca="1"/>
        <v>2.566893034509409</v>
      </c>
      <c r="Q37">
        <f ca="1"/>
        <v>1.5707963267948966</v>
      </c>
      <c r="R37">
        <f ca="1"/>
        <v>691909.32235097</v>
      </c>
      <c r="S37">
        <f ca="1"/>
        <v>7570320.73034003</v>
      </c>
      <c r="T37">
        <f ca="1"/>
        <v>348.30090332031199</v>
      </c>
      <c r="U37">
        <f ca="1"/>
        <v>691909.32235097</v>
      </c>
      <c r="V37">
        <f ca="1"/>
        <v>7570320.73034003</v>
      </c>
      <c r="W37">
        <f ca="1"/>
        <v>348.30090332031199</v>
      </c>
      <c r="X37">
        <f ca="1"/>
        <v>691880.06622066698</v>
      </c>
      <c r="Y37">
        <f ca="1"/>
        <v>7570339.6771672796</v>
      </c>
      <c r="Z37">
        <f ca="1"/>
        <v>348.02838134765602</v>
      </c>
      <c r="AA37">
        <f ca="1"/>
        <v>3</v>
      </c>
      <c r="AB37">
        <f ca="1"/>
        <v>1.5</v>
      </c>
      <c r="AC37">
        <f ca="1"/>
        <v>7.48</v>
      </c>
      <c r="AD37">
        <f ca="1"/>
        <v>1.6</v>
      </c>
      <c r="AE37">
        <f ca="1"/>
        <v>7.48</v>
      </c>
    </row>
    <row r="38" spans="1:31" x14ac:dyDescent="0.25">
      <c r="A38">
        <f ca="1"/>
        <v>37</v>
      </c>
      <c r="B38">
        <f ca="1"/>
        <v>0</v>
      </c>
      <c r="C38">
        <f ca="1"/>
        <v>9</v>
      </c>
      <c r="D38" s="8">
        <f ca="1"/>
        <v>691882.50211062166</v>
      </c>
      <c r="E38" s="8">
        <f ca="1"/>
        <v>7570342.5554376151</v>
      </c>
      <c r="F38">
        <f ca="1"/>
        <v>347.928381347656</v>
      </c>
      <c r="G38">
        <f ca="1"/>
        <v>0</v>
      </c>
      <c r="H38">
        <f ca="1"/>
        <v>0</v>
      </c>
      <c r="I38" t="str">
        <f ca="1"/>
        <v>MIN NO MERGE</v>
      </c>
      <c r="J38">
        <f ca="1"/>
        <v>5</v>
      </c>
      <c r="K38" t="str">
        <f ca="1"/>
        <v>R-11</v>
      </c>
      <c r="L38" t="str">
        <f ca="1"/>
        <v>R-11</v>
      </c>
      <c r="M38">
        <f ca="1"/>
        <v>1</v>
      </c>
      <c r="N38">
        <f ca="1"/>
        <v>2.566893034509409</v>
      </c>
      <c r="O38">
        <f ca="1"/>
        <v>2.566893034509409</v>
      </c>
      <c r="P38">
        <f ca="1"/>
        <v>2.566893034509409</v>
      </c>
      <c r="Q38">
        <f ca="1"/>
        <v>1.5707963267948966</v>
      </c>
      <c r="R38">
        <f ca="1"/>
        <v>691880.06622066698</v>
      </c>
      <c r="S38">
        <f ca="1"/>
        <v>7570339.6771672796</v>
      </c>
      <c r="T38">
        <f ca="1"/>
        <v>348.02838134765602</v>
      </c>
      <c r="U38">
        <f ca="1"/>
        <v>691909.32235097</v>
      </c>
      <c r="V38">
        <f ca="1"/>
        <v>7570320.73034003</v>
      </c>
      <c r="W38">
        <f ca="1"/>
        <v>348.30090332031199</v>
      </c>
      <c r="X38">
        <f ca="1"/>
        <v>691880.06622066698</v>
      </c>
      <c r="Y38">
        <f ca="1"/>
        <v>7570339.6771672796</v>
      </c>
      <c r="Z38">
        <f ca="1"/>
        <v>348.02838134765602</v>
      </c>
      <c r="AA38">
        <f ca="1"/>
        <v>3</v>
      </c>
      <c r="AB38">
        <f ca="1"/>
        <v>1.5</v>
      </c>
      <c r="AC38">
        <f ca="1"/>
        <v>7.48</v>
      </c>
      <c r="AD38">
        <f ca="1"/>
        <v>1.6</v>
      </c>
      <c r="AE38">
        <f ca="1"/>
        <v>7.48</v>
      </c>
    </row>
    <row r="39" spans="1:31" x14ac:dyDescent="0.25">
      <c r="A39">
        <f ca="1"/>
        <v>38</v>
      </c>
      <c r="B39">
        <f ca="1"/>
        <v>1</v>
      </c>
      <c r="C39">
        <f ca="1"/>
        <v>9</v>
      </c>
      <c r="D39" s="8">
        <f ca="1"/>
        <v>691881.15914162621</v>
      </c>
      <c r="E39" s="8">
        <f ca="1"/>
        <v>7570343.4251699168</v>
      </c>
      <c r="F39">
        <f ca="1"/>
        <v>347.928381347656</v>
      </c>
      <c r="G39">
        <f ca="1"/>
        <v>0</v>
      </c>
      <c r="H39">
        <f ca="1"/>
        <v>0</v>
      </c>
      <c r="I39" t="str">
        <f ca="1"/>
        <v>MIN NO MERGE</v>
      </c>
      <c r="J39">
        <f ca="1"/>
        <v>5</v>
      </c>
      <c r="K39" t="str">
        <f ca="1"/>
        <v>R-11</v>
      </c>
      <c r="L39" t="str">
        <f ca="1"/>
        <v>R-11</v>
      </c>
      <c r="M39">
        <f ca="1"/>
        <v>1</v>
      </c>
      <c r="N39">
        <f ca="1"/>
        <v>2.566893034509409</v>
      </c>
      <c r="O39">
        <f ca="1"/>
        <v>2.566893034509409</v>
      </c>
      <c r="P39">
        <f ca="1"/>
        <v>2.566893034509409</v>
      </c>
      <c r="Q39">
        <f ca="1"/>
        <v>1.5707963267948966</v>
      </c>
      <c r="R39">
        <f ca="1"/>
        <v>691880.06622066698</v>
      </c>
      <c r="S39">
        <f ca="1"/>
        <v>7570339.6771672796</v>
      </c>
      <c r="T39">
        <f ca="1"/>
        <v>348.02838134765602</v>
      </c>
      <c r="U39">
        <f ca="1"/>
        <v>691909.32235097</v>
      </c>
      <c r="V39">
        <f ca="1"/>
        <v>7570320.73034003</v>
      </c>
      <c r="W39">
        <f ca="1"/>
        <v>348.30090332031199</v>
      </c>
      <c r="X39">
        <f ca="1"/>
        <v>691880.06622066698</v>
      </c>
      <c r="Y39">
        <f ca="1"/>
        <v>7570339.6771672796</v>
      </c>
      <c r="Z39">
        <f ca="1"/>
        <v>348.02838134765602</v>
      </c>
      <c r="AA39">
        <f ca="1"/>
        <v>3</v>
      </c>
      <c r="AB39">
        <f ca="1"/>
        <v>1.5</v>
      </c>
      <c r="AC39">
        <f ca="1"/>
        <v>7.48</v>
      </c>
      <c r="AD39">
        <f ca="1"/>
        <v>1.6</v>
      </c>
      <c r="AE39">
        <f ca="1"/>
        <v>7.48</v>
      </c>
    </row>
    <row r="40" spans="1:31" x14ac:dyDescent="0.25">
      <c r="A40">
        <f ca="1"/>
        <v>39</v>
      </c>
      <c r="B40">
        <f ca="1"/>
        <v>2</v>
      </c>
      <c r="C40">
        <f ca="1"/>
        <v>9</v>
      </c>
      <c r="D40" s="8">
        <f ca="1"/>
        <v>691877.09314311412</v>
      </c>
      <c r="E40" s="8">
        <f ca="1"/>
        <v>7570337.1467898637</v>
      </c>
      <c r="F40">
        <f ca="1"/>
        <v>347.928381347656</v>
      </c>
      <c r="G40">
        <f ca="1"/>
        <v>0</v>
      </c>
      <c r="H40">
        <f ca="1"/>
        <v>0</v>
      </c>
      <c r="I40" t="str">
        <f ca="1"/>
        <v>MIN NO MERGE</v>
      </c>
      <c r="J40">
        <f ca="1"/>
        <v>5</v>
      </c>
      <c r="K40" t="str">
        <f ca="1"/>
        <v>R-11</v>
      </c>
      <c r="L40" t="str">
        <f ca="1"/>
        <v>R-11</v>
      </c>
      <c r="M40">
        <f ca="1"/>
        <v>1</v>
      </c>
      <c r="N40">
        <f ca="1"/>
        <v>2.566893034509409</v>
      </c>
      <c r="O40">
        <f ca="1"/>
        <v>2.566893034509409</v>
      </c>
      <c r="P40">
        <f ca="1"/>
        <v>2.566893034509409</v>
      </c>
      <c r="Q40">
        <f ca="1"/>
        <v>1.5707963267948966</v>
      </c>
      <c r="R40">
        <f ca="1"/>
        <v>691880.06622066698</v>
      </c>
      <c r="S40">
        <f ca="1"/>
        <v>7570339.6771672796</v>
      </c>
      <c r="T40">
        <f ca="1"/>
        <v>348.02838134765602</v>
      </c>
      <c r="U40">
        <f ca="1"/>
        <v>691909.32235097</v>
      </c>
      <c r="V40">
        <f ca="1"/>
        <v>7570320.73034003</v>
      </c>
      <c r="W40">
        <f ca="1"/>
        <v>348.30090332031199</v>
      </c>
      <c r="X40">
        <f ca="1"/>
        <v>691880.06622066698</v>
      </c>
      <c r="Y40">
        <f ca="1"/>
        <v>7570339.6771672796</v>
      </c>
      <c r="Z40">
        <f ca="1"/>
        <v>348.02838134765602</v>
      </c>
      <c r="AA40">
        <f ca="1"/>
        <v>3</v>
      </c>
      <c r="AB40">
        <f ca="1"/>
        <v>1.5</v>
      </c>
      <c r="AC40">
        <f ca="1"/>
        <v>7.48</v>
      </c>
      <c r="AD40">
        <f ca="1"/>
        <v>1.6</v>
      </c>
      <c r="AE40">
        <f ca="1"/>
        <v>7.48</v>
      </c>
    </row>
    <row r="41" spans="1:31" x14ac:dyDescent="0.25">
      <c r="A41">
        <f ca="1"/>
        <v>40</v>
      </c>
      <c r="B41">
        <f ca="1"/>
        <v>3</v>
      </c>
      <c r="C41">
        <f ca="1"/>
        <v>9</v>
      </c>
      <c r="D41" s="8">
        <f ca="1"/>
        <v>691878.43611210957</v>
      </c>
      <c r="E41" s="8">
        <f ca="1"/>
        <v>7570336.277057562</v>
      </c>
      <c r="F41">
        <f ca="1"/>
        <v>347.928381347656</v>
      </c>
      <c r="G41">
        <f ca="1"/>
        <v>0</v>
      </c>
      <c r="H41">
        <f ca="1"/>
        <v>0</v>
      </c>
      <c r="I41" t="str">
        <f ca="1"/>
        <v>MIN NO MERGE</v>
      </c>
      <c r="J41">
        <f ca="1"/>
        <v>5</v>
      </c>
      <c r="K41" t="str">
        <f ca="1"/>
        <v>R-11</v>
      </c>
      <c r="L41" t="str">
        <f ca="1"/>
        <v>R-11</v>
      </c>
      <c r="M41">
        <f ca="1"/>
        <v>1</v>
      </c>
      <c r="N41">
        <f ca="1"/>
        <v>2.566893034509409</v>
      </c>
      <c r="O41">
        <f ca="1"/>
        <v>2.566893034509409</v>
      </c>
      <c r="P41">
        <f ca="1"/>
        <v>2.566893034509409</v>
      </c>
      <c r="Q41">
        <f ca="1"/>
        <v>1.5707963267948966</v>
      </c>
      <c r="R41">
        <f ca="1"/>
        <v>691880.06622066698</v>
      </c>
      <c r="S41">
        <f ca="1"/>
        <v>7570339.6771672796</v>
      </c>
      <c r="T41">
        <f ca="1"/>
        <v>348.02838134765602</v>
      </c>
      <c r="U41">
        <f ca="1"/>
        <v>691909.32235097</v>
      </c>
      <c r="V41">
        <f ca="1"/>
        <v>7570320.73034003</v>
      </c>
      <c r="W41">
        <f ca="1"/>
        <v>348.30090332031199</v>
      </c>
      <c r="X41">
        <f ca="1"/>
        <v>691880.06622066698</v>
      </c>
      <c r="Y41">
        <f ca="1"/>
        <v>7570339.6771672796</v>
      </c>
      <c r="Z41">
        <f ca="1"/>
        <v>348.02838134765602</v>
      </c>
      <c r="AA41">
        <f ca="1"/>
        <v>3</v>
      </c>
      <c r="AB41">
        <f ca="1"/>
        <v>1.5</v>
      </c>
      <c r="AC41">
        <f ca="1"/>
        <v>7.48</v>
      </c>
      <c r="AD41">
        <f ca="1"/>
        <v>1.6</v>
      </c>
      <c r="AE41">
        <f ca="1"/>
        <v>7.48</v>
      </c>
    </row>
    <row r="42" spans="1:31" x14ac:dyDescent="0.25">
      <c r="A42">
        <f ca="1"/>
        <v>41</v>
      </c>
      <c r="B42">
        <f ca="1"/>
        <v>0</v>
      </c>
      <c r="C42">
        <f ca="1"/>
        <v>10</v>
      </c>
      <c r="D42" s="8">
        <f ca="1"/>
        <v>692034.99803329178</v>
      </c>
      <c r="E42" s="8">
        <f ca="1"/>
        <v>7570739.7734517781</v>
      </c>
      <c r="F42">
        <f ca="1"/>
        <v>351.70154418945299</v>
      </c>
      <c r="G42">
        <f ca="1"/>
        <v>0</v>
      </c>
      <c r="H42">
        <f ca="1"/>
        <v>0</v>
      </c>
      <c r="I42" t="str">
        <f ca="1"/>
        <v>MIN NO MERGE</v>
      </c>
      <c r="J42">
        <f ca="1"/>
        <v>6</v>
      </c>
      <c r="K42" t="str">
        <f ca="1"/>
        <v>R-12</v>
      </c>
      <c r="L42" t="str">
        <f ca="1"/>
        <v>R-12</v>
      </c>
      <c r="M42">
        <f ca="1"/>
        <v>0</v>
      </c>
      <c r="N42">
        <f ca="1"/>
        <v>-0.77470338384862458</v>
      </c>
      <c r="O42">
        <f ca="1"/>
        <v>-0.77470338384862458</v>
      </c>
      <c r="P42">
        <f ca="1"/>
        <v>2.3668892697411676</v>
      </c>
      <c r="Q42">
        <f ca="1"/>
        <v>1.5707963267948966</v>
      </c>
      <c r="R42">
        <f ca="1"/>
        <v>692036.69809301896</v>
      </c>
      <c r="S42">
        <f ca="1"/>
        <v>7570740.8240691796</v>
      </c>
      <c r="T42">
        <f ca="1"/>
        <v>351.80154418945301</v>
      </c>
      <c r="U42">
        <f ca="1"/>
        <v>692036.69809301896</v>
      </c>
      <c r="V42">
        <f ca="1"/>
        <v>7570740.8240691796</v>
      </c>
      <c r="W42">
        <f ca="1"/>
        <v>351.80154418945301</v>
      </c>
      <c r="X42">
        <f ca="1"/>
        <v>692012.72198079503</v>
      </c>
      <c r="Y42">
        <f ca="1"/>
        <v>7570764.2927504499</v>
      </c>
      <c r="Z42">
        <f ca="1"/>
        <v>351.21353149414</v>
      </c>
      <c r="AA42">
        <f ca="1"/>
        <v>2</v>
      </c>
      <c r="AB42">
        <f ca="1"/>
        <v>0.9</v>
      </c>
      <c r="AC42">
        <f ca="1"/>
        <v>3.88</v>
      </c>
      <c r="AD42">
        <f ca="1"/>
        <v>1.6</v>
      </c>
      <c r="AE42">
        <f ca="1"/>
        <v>3.88</v>
      </c>
    </row>
    <row r="43" spans="1:31" x14ac:dyDescent="0.25">
      <c r="A43">
        <f ca="1"/>
        <v>42</v>
      </c>
      <c r="B43">
        <f ca="1"/>
        <v>1</v>
      </c>
      <c r="C43">
        <f ca="1"/>
        <v>10</v>
      </c>
      <c r="D43" s="8">
        <f ca="1"/>
        <v>692036.14143897127</v>
      </c>
      <c r="E43" s="8">
        <f ca="1"/>
        <v>7570738.6542451605</v>
      </c>
      <c r="F43">
        <f ca="1"/>
        <v>351.70154418945299</v>
      </c>
      <c r="G43">
        <f ca="1"/>
        <v>0</v>
      </c>
      <c r="H43">
        <f ca="1"/>
        <v>0</v>
      </c>
      <c r="I43" t="str">
        <f ca="1"/>
        <v>MIN NO MERGE</v>
      </c>
      <c r="J43">
        <f ca="1"/>
        <v>6</v>
      </c>
      <c r="K43" t="str">
        <f ca="1"/>
        <v>R-12</v>
      </c>
      <c r="L43" t="str">
        <f ca="1"/>
        <v>R-12</v>
      </c>
      <c r="M43">
        <f ca="1"/>
        <v>0</v>
      </c>
      <c r="N43">
        <f ca="1"/>
        <v>-0.77470338384862458</v>
      </c>
      <c r="O43">
        <f ca="1"/>
        <v>-0.77470338384862458</v>
      </c>
      <c r="P43">
        <f ca="1"/>
        <v>2.3668892697411676</v>
      </c>
      <c r="Q43">
        <f ca="1"/>
        <v>1.5707963267948966</v>
      </c>
      <c r="R43">
        <f ca="1"/>
        <v>692036.69809301896</v>
      </c>
      <c r="S43">
        <f ca="1"/>
        <v>7570740.8240691796</v>
      </c>
      <c r="T43">
        <f ca="1"/>
        <v>351.80154418945301</v>
      </c>
      <c r="U43">
        <f ca="1"/>
        <v>692036.69809301896</v>
      </c>
      <c r="V43">
        <f ca="1"/>
        <v>7570740.8240691796</v>
      </c>
      <c r="W43">
        <f ca="1"/>
        <v>351.80154418945301</v>
      </c>
      <c r="X43">
        <f ca="1"/>
        <v>692012.72198079503</v>
      </c>
      <c r="Y43">
        <f ca="1"/>
        <v>7570764.2927504499</v>
      </c>
      <c r="Z43">
        <f ca="1"/>
        <v>351.21353149414</v>
      </c>
      <c r="AA43">
        <f ca="1"/>
        <v>2</v>
      </c>
      <c r="AB43">
        <f ca="1"/>
        <v>0.9</v>
      </c>
      <c r="AC43">
        <f ca="1"/>
        <v>3.88</v>
      </c>
      <c r="AD43">
        <f ca="1"/>
        <v>1.6</v>
      </c>
      <c r="AE43">
        <f ca="1"/>
        <v>3.88</v>
      </c>
    </row>
    <row r="44" spans="1:31" x14ac:dyDescent="0.25">
      <c r="A44">
        <f ca="1"/>
        <v>43</v>
      </c>
      <c r="B44">
        <f ca="1"/>
        <v>2</v>
      </c>
      <c r="C44">
        <f ca="1"/>
        <v>10</v>
      </c>
      <c r="D44" s="8">
        <f ca="1"/>
        <v>692038.85551501787</v>
      </c>
      <c r="E44" s="8">
        <f ca="1"/>
        <v>7570741.4270039331</v>
      </c>
      <c r="F44">
        <f ca="1"/>
        <v>351.70154418945299</v>
      </c>
      <c r="G44">
        <f ca="1"/>
        <v>0</v>
      </c>
      <c r="H44">
        <f ca="1"/>
        <v>0</v>
      </c>
      <c r="I44" t="str">
        <f ca="1"/>
        <v>MIN NO MERGE</v>
      </c>
      <c r="J44">
        <f ca="1"/>
        <v>6</v>
      </c>
      <c r="K44" t="str">
        <f ca="1"/>
        <v>R-12</v>
      </c>
      <c r="L44" t="str">
        <f ca="1"/>
        <v>R-12</v>
      </c>
      <c r="M44">
        <f ca="1"/>
        <v>0</v>
      </c>
      <c r="N44">
        <f ca="1"/>
        <v>-0.77470338384862458</v>
      </c>
      <c r="O44">
        <f ca="1"/>
        <v>-0.77470338384862458</v>
      </c>
      <c r="P44">
        <f ca="1"/>
        <v>2.3668892697411676</v>
      </c>
      <c r="Q44">
        <f ca="1"/>
        <v>1.5707963267948966</v>
      </c>
      <c r="R44">
        <f ca="1"/>
        <v>692036.69809301896</v>
      </c>
      <c r="S44">
        <f ca="1"/>
        <v>7570740.8240691796</v>
      </c>
      <c r="T44">
        <f ca="1"/>
        <v>351.80154418945301</v>
      </c>
      <c r="U44">
        <f ca="1"/>
        <v>692036.69809301896</v>
      </c>
      <c r="V44">
        <f ca="1"/>
        <v>7570740.8240691796</v>
      </c>
      <c r="W44">
        <f ca="1"/>
        <v>351.80154418945301</v>
      </c>
      <c r="X44">
        <f ca="1"/>
        <v>692012.72198079503</v>
      </c>
      <c r="Y44">
        <f ca="1"/>
        <v>7570764.2927504499</v>
      </c>
      <c r="Z44">
        <f ca="1"/>
        <v>351.21353149414</v>
      </c>
      <c r="AA44">
        <f ca="1"/>
        <v>2</v>
      </c>
      <c r="AB44">
        <f ca="1"/>
        <v>0.9</v>
      </c>
      <c r="AC44">
        <f ca="1"/>
        <v>3.88</v>
      </c>
      <c r="AD44">
        <f ca="1"/>
        <v>1.6</v>
      </c>
      <c r="AE44">
        <f ca="1"/>
        <v>3.88</v>
      </c>
    </row>
    <row r="45" spans="1:31" x14ac:dyDescent="0.25">
      <c r="A45">
        <f ca="1"/>
        <v>44</v>
      </c>
      <c r="B45">
        <f ca="1"/>
        <v>3</v>
      </c>
      <c r="C45">
        <f ca="1"/>
        <v>10</v>
      </c>
      <c r="D45" s="8">
        <f ca="1"/>
        <v>692037.71210933838</v>
      </c>
      <c r="E45" s="8">
        <f ca="1"/>
        <v>7570742.5462105507</v>
      </c>
      <c r="F45">
        <f ca="1"/>
        <v>351.70154418945299</v>
      </c>
      <c r="G45">
        <f ca="1"/>
        <v>0</v>
      </c>
      <c r="H45">
        <f ca="1"/>
        <v>0</v>
      </c>
      <c r="I45" t="str">
        <f ca="1"/>
        <v>MIN NO MERGE</v>
      </c>
      <c r="J45">
        <f ca="1"/>
        <v>6</v>
      </c>
      <c r="K45" t="str">
        <f ca="1"/>
        <v>R-12</v>
      </c>
      <c r="L45" t="str">
        <f ca="1"/>
        <v>R-12</v>
      </c>
      <c r="M45">
        <f ca="1"/>
        <v>0</v>
      </c>
      <c r="N45">
        <f ca="1"/>
        <v>-0.77470338384862458</v>
      </c>
      <c r="O45">
        <f ca="1"/>
        <v>-0.77470338384862458</v>
      </c>
      <c r="P45">
        <f ca="1"/>
        <v>2.3668892697411676</v>
      </c>
      <c r="Q45">
        <f ca="1"/>
        <v>1.5707963267948966</v>
      </c>
      <c r="R45">
        <f ca="1"/>
        <v>692036.69809301896</v>
      </c>
      <c r="S45">
        <f ca="1"/>
        <v>7570740.8240691796</v>
      </c>
      <c r="T45">
        <f ca="1"/>
        <v>351.80154418945301</v>
      </c>
      <c r="U45">
        <f ca="1"/>
        <v>692036.69809301896</v>
      </c>
      <c r="V45">
        <f ca="1"/>
        <v>7570740.8240691796</v>
      </c>
      <c r="W45">
        <f ca="1"/>
        <v>351.80154418945301</v>
      </c>
      <c r="X45">
        <f ca="1"/>
        <v>692012.72198079503</v>
      </c>
      <c r="Y45">
        <f ca="1"/>
        <v>7570764.2927504499</v>
      </c>
      <c r="Z45">
        <f ca="1"/>
        <v>351.21353149414</v>
      </c>
      <c r="AA45">
        <f ca="1"/>
        <v>2</v>
      </c>
      <c r="AB45">
        <f ca="1"/>
        <v>0.9</v>
      </c>
      <c r="AC45">
        <f ca="1"/>
        <v>3.88</v>
      </c>
      <c r="AD45">
        <f ca="1"/>
        <v>1.6</v>
      </c>
      <c r="AE45">
        <f ca="1"/>
        <v>3.88</v>
      </c>
    </row>
    <row r="46" spans="1:31" x14ac:dyDescent="0.25">
      <c r="A46">
        <f ca="1"/>
        <v>45</v>
      </c>
      <c r="B46">
        <f ca="1"/>
        <v>0</v>
      </c>
      <c r="C46">
        <f ca="1"/>
        <v>11</v>
      </c>
      <c r="D46" s="8">
        <f ca="1"/>
        <v>692014.42204052221</v>
      </c>
      <c r="E46" s="8">
        <f ca="1"/>
        <v>7570765.3433678513</v>
      </c>
      <c r="F46">
        <f ca="1"/>
        <v>351.11353149413998</v>
      </c>
      <c r="G46">
        <f ca="1"/>
        <v>0</v>
      </c>
      <c r="H46">
        <f ca="1"/>
        <v>0</v>
      </c>
      <c r="I46" t="str">
        <f ca="1"/>
        <v>MIN NO MERGE</v>
      </c>
      <c r="J46">
        <f ca="1"/>
        <v>6</v>
      </c>
      <c r="K46" t="str">
        <f ca="1"/>
        <v>R-12</v>
      </c>
      <c r="L46" t="str">
        <f ca="1"/>
        <v>R-12</v>
      </c>
      <c r="M46">
        <f ca="1"/>
        <v>1</v>
      </c>
      <c r="N46">
        <f ca="1"/>
        <v>2.3668892697411676</v>
      </c>
      <c r="O46">
        <f ca="1"/>
        <v>2.3668892697411676</v>
      </c>
      <c r="P46">
        <f ca="1"/>
        <v>2.3668892697411676</v>
      </c>
      <c r="Q46">
        <f ca="1"/>
        <v>1.5707963267948966</v>
      </c>
      <c r="R46">
        <f ca="1"/>
        <v>692012.72198079503</v>
      </c>
      <c r="S46">
        <f ca="1"/>
        <v>7570764.2927504499</v>
      </c>
      <c r="T46">
        <f ca="1"/>
        <v>351.21353149414</v>
      </c>
      <c r="U46">
        <f ca="1"/>
        <v>692036.69809301896</v>
      </c>
      <c r="V46">
        <f ca="1"/>
        <v>7570740.8240691796</v>
      </c>
      <c r="W46">
        <f ca="1"/>
        <v>351.80154418945301</v>
      </c>
      <c r="X46">
        <f ca="1"/>
        <v>692012.72198079503</v>
      </c>
      <c r="Y46">
        <f ca="1"/>
        <v>7570764.2927504499</v>
      </c>
      <c r="Z46">
        <f ca="1"/>
        <v>351.21353149414</v>
      </c>
      <c r="AA46">
        <f ca="1"/>
        <v>2</v>
      </c>
      <c r="AB46">
        <f ca="1"/>
        <v>0.9</v>
      </c>
      <c r="AC46">
        <f ca="1"/>
        <v>3.88</v>
      </c>
      <c r="AD46">
        <f ca="1"/>
        <v>1.6</v>
      </c>
      <c r="AE46">
        <f ca="1"/>
        <v>3.88</v>
      </c>
    </row>
    <row r="47" spans="1:31" x14ac:dyDescent="0.25">
      <c r="A47">
        <f ca="1"/>
        <v>46</v>
      </c>
      <c r="B47">
        <f ca="1"/>
        <v>1</v>
      </c>
      <c r="C47">
        <f ca="1"/>
        <v>11</v>
      </c>
      <c r="D47" s="8">
        <f ca="1"/>
        <v>692013.27863484272</v>
      </c>
      <c r="E47" s="8">
        <f ca="1"/>
        <v>7570766.4625744689</v>
      </c>
      <c r="F47">
        <f ca="1"/>
        <v>351.11353149413998</v>
      </c>
      <c r="G47">
        <f ca="1"/>
        <v>0</v>
      </c>
      <c r="H47">
        <f ca="1"/>
        <v>0</v>
      </c>
      <c r="I47" t="str">
        <f ca="1"/>
        <v>MIN NO MERGE</v>
      </c>
      <c r="J47">
        <f ca="1"/>
        <v>6</v>
      </c>
      <c r="K47" t="str">
        <f ca="1"/>
        <v>R-12</v>
      </c>
      <c r="L47" t="str">
        <f ca="1"/>
        <v>R-12</v>
      </c>
      <c r="M47">
        <f ca="1"/>
        <v>1</v>
      </c>
      <c r="N47">
        <f ca="1"/>
        <v>2.3668892697411676</v>
      </c>
      <c r="O47">
        <f ca="1"/>
        <v>2.3668892697411676</v>
      </c>
      <c r="P47">
        <f ca="1"/>
        <v>2.3668892697411676</v>
      </c>
      <c r="Q47">
        <f ca="1"/>
        <v>1.5707963267948966</v>
      </c>
      <c r="R47">
        <f ca="1"/>
        <v>692012.72198079503</v>
      </c>
      <c r="S47">
        <f ca="1"/>
        <v>7570764.2927504499</v>
      </c>
      <c r="T47">
        <f ca="1"/>
        <v>351.21353149414</v>
      </c>
      <c r="U47">
        <f ca="1"/>
        <v>692036.69809301896</v>
      </c>
      <c r="V47">
        <f ca="1"/>
        <v>7570740.8240691796</v>
      </c>
      <c r="W47">
        <f ca="1"/>
        <v>351.80154418945301</v>
      </c>
      <c r="X47">
        <f ca="1"/>
        <v>692012.72198079503</v>
      </c>
      <c r="Y47">
        <f ca="1"/>
        <v>7570764.2927504499</v>
      </c>
      <c r="Z47">
        <f ca="1"/>
        <v>351.21353149414</v>
      </c>
      <c r="AA47">
        <f ca="1"/>
        <v>2</v>
      </c>
      <c r="AB47">
        <f ca="1"/>
        <v>0.9</v>
      </c>
      <c r="AC47">
        <f ca="1"/>
        <v>3.88</v>
      </c>
      <c r="AD47">
        <f ca="1"/>
        <v>1.6</v>
      </c>
      <c r="AE47">
        <f ca="1"/>
        <v>3.88</v>
      </c>
    </row>
    <row r="48" spans="1:31" x14ac:dyDescent="0.25">
      <c r="A48">
        <f ca="1"/>
        <v>47</v>
      </c>
      <c r="B48">
        <f ca="1"/>
        <v>2</v>
      </c>
      <c r="C48">
        <f ca="1"/>
        <v>11</v>
      </c>
      <c r="D48" s="8">
        <f ca="1"/>
        <v>692010.56455879612</v>
      </c>
      <c r="E48" s="8">
        <f ca="1"/>
        <v>7570763.6898156963</v>
      </c>
      <c r="F48">
        <f ca="1"/>
        <v>351.11353149413998</v>
      </c>
      <c r="G48">
        <f ca="1"/>
        <v>0</v>
      </c>
      <c r="H48">
        <f ca="1"/>
        <v>0</v>
      </c>
      <c r="I48" t="str">
        <f ca="1"/>
        <v>MIN NO MERGE</v>
      </c>
      <c r="J48">
        <f ca="1"/>
        <v>6</v>
      </c>
      <c r="K48" t="str">
        <f ca="1"/>
        <v>R-12</v>
      </c>
      <c r="L48" t="str">
        <f ca="1"/>
        <v>R-12</v>
      </c>
      <c r="M48">
        <f ca="1"/>
        <v>1</v>
      </c>
      <c r="N48">
        <f ca="1"/>
        <v>2.3668892697411676</v>
      </c>
      <c r="O48">
        <f ca="1"/>
        <v>2.3668892697411676</v>
      </c>
      <c r="P48">
        <f ca="1"/>
        <v>2.3668892697411676</v>
      </c>
      <c r="Q48">
        <f ca="1"/>
        <v>1.5707963267948966</v>
      </c>
      <c r="R48">
        <f ca="1"/>
        <v>692012.72198079503</v>
      </c>
      <c r="S48">
        <f ca="1"/>
        <v>7570764.2927504499</v>
      </c>
      <c r="T48">
        <f ca="1"/>
        <v>351.21353149414</v>
      </c>
      <c r="U48">
        <f ca="1"/>
        <v>692036.69809301896</v>
      </c>
      <c r="V48">
        <f ca="1"/>
        <v>7570740.8240691796</v>
      </c>
      <c r="W48">
        <f ca="1"/>
        <v>351.80154418945301</v>
      </c>
      <c r="X48">
        <f ca="1"/>
        <v>692012.72198079503</v>
      </c>
      <c r="Y48">
        <f ca="1"/>
        <v>7570764.2927504499</v>
      </c>
      <c r="Z48">
        <f ca="1"/>
        <v>351.21353149414</v>
      </c>
      <c r="AA48">
        <f ca="1"/>
        <v>2</v>
      </c>
      <c r="AB48">
        <f ca="1"/>
        <v>0.9</v>
      </c>
      <c r="AC48">
        <f ca="1"/>
        <v>3.88</v>
      </c>
      <c r="AD48">
        <f ca="1"/>
        <v>1.6</v>
      </c>
      <c r="AE48">
        <f ca="1"/>
        <v>3.88</v>
      </c>
    </row>
    <row r="49" spans="1:31" x14ac:dyDescent="0.25">
      <c r="A49">
        <f ca="1"/>
        <v>48</v>
      </c>
      <c r="B49">
        <f ca="1"/>
        <v>3</v>
      </c>
      <c r="C49">
        <f ca="1"/>
        <v>11</v>
      </c>
      <c r="D49" s="8">
        <f ca="1"/>
        <v>692011.70796447562</v>
      </c>
      <c r="E49" s="8">
        <f ca="1"/>
        <v>7570762.5706090787</v>
      </c>
      <c r="F49">
        <f ca="1"/>
        <v>351.11353149413998</v>
      </c>
      <c r="G49">
        <f ca="1"/>
        <v>0</v>
      </c>
      <c r="H49">
        <f ca="1"/>
        <v>0</v>
      </c>
      <c r="I49" t="str">
        <f ca="1"/>
        <v>MIN NO MERGE</v>
      </c>
      <c r="J49">
        <f ca="1"/>
        <v>6</v>
      </c>
      <c r="K49" t="str">
        <f ca="1"/>
        <v>R-12</v>
      </c>
      <c r="L49" t="str">
        <f ca="1"/>
        <v>R-12</v>
      </c>
      <c r="M49">
        <f ca="1"/>
        <v>1</v>
      </c>
      <c r="N49">
        <f ca="1"/>
        <v>2.3668892697411676</v>
      </c>
      <c r="O49">
        <f ca="1"/>
        <v>2.3668892697411676</v>
      </c>
      <c r="P49">
        <f ca="1"/>
        <v>2.3668892697411676</v>
      </c>
      <c r="Q49">
        <f ca="1"/>
        <v>1.5707963267948966</v>
      </c>
      <c r="R49">
        <f ca="1"/>
        <v>692012.72198079503</v>
      </c>
      <c r="S49">
        <f ca="1"/>
        <v>7570764.2927504499</v>
      </c>
      <c r="T49">
        <f ca="1"/>
        <v>351.21353149414</v>
      </c>
      <c r="U49">
        <f ca="1"/>
        <v>692036.69809301896</v>
      </c>
      <c r="V49">
        <f ca="1"/>
        <v>7570740.8240691796</v>
      </c>
      <c r="W49">
        <f ca="1"/>
        <v>351.80154418945301</v>
      </c>
      <c r="X49">
        <f ca="1"/>
        <v>692012.72198079503</v>
      </c>
      <c r="Y49">
        <f ca="1"/>
        <v>7570764.2927504499</v>
      </c>
      <c r="Z49">
        <f ca="1"/>
        <v>351.21353149414</v>
      </c>
      <c r="AA49">
        <f ca="1"/>
        <v>2</v>
      </c>
      <c r="AB49">
        <f ca="1"/>
        <v>0.9</v>
      </c>
      <c r="AC49">
        <f ca="1"/>
        <v>3.88</v>
      </c>
      <c r="AD49">
        <f ca="1"/>
        <v>1.6</v>
      </c>
      <c r="AE49">
        <f ca="1"/>
        <v>3.88</v>
      </c>
    </row>
    <row r="50" spans="1:31" x14ac:dyDescent="0.25">
      <c r="A50">
        <f ca="1"/>
        <v>49</v>
      </c>
      <c r="B50">
        <f ca="1"/>
        <v>0</v>
      </c>
      <c r="C50">
        <f ca="1"/>
        <v>12</v>
      </c>
      <c r="D50" s="8">
        <f ca="1"/>
        <v>692159.30228525796</v>
      </c>
      <c r="E50" s="8">
        <f ca="1"/>
        <v>7571142.430786931</v>
      </c>
      <c r="F50">
        <f ca="1"/>
        <v>344.104895019531</v>
      </c>
      <c r="G50">
        <f ca="1"/>
        <v>0</v>
      </c>
      <c r="H50">
        <f ca="1"/>
        <v>0</v>
      </c>
      <c r="I50" t="str">
        <f ca="1"/>
        <v>MIN NO MERGE</v>
      </c>
      <c r="J50">
        <f ca="1"/>
        <v>7</v>
      </c>
      <c r="K50" t="str">
        <f ca="1"/>
        <v>R-13</v>
      </c>
      <c r="L50" t="str">
        <f ca="1"/>
        <v>R-13</v>
      </c>
      <c r="M50">
        <f ca="1"/>
        <v>0</v>
      </c>
      <c r="N50">
        <f ca="1"/>
        <v>-0.26279498343432195</v>
      </c>
      <c r="O50">
        <f ca="1"/>
        <v>-0.26279498343432195</v>
      </c>
      <c r="P50">
        <f ca="1"/>
        <v>2.8787976701554721</v>
      </c>
      <c r="Q50">
        <f ca="1"/>
        <v>1.5707963267948966</v>
      </c>
      <c r="R50">
        <f ca="1"/>
        <v>692161.01794817403</v>
      </c>
      <c r="S50">
        <f ca="1"/>
        <v>7571146.9606104102</v>
      </c>
      <c r="T50">
        <f ca="1"/>
        <v>344.20489501953102</v>
      </c>
      <c r="U50">
        <f ca="1"/>
        <v>692161.01794817403</v>
      </c>
      <c r="V50">
        <f ca="1"/>
        <v>7571146.9606104102</v>
      </c>
      <c r="W50">
        <f ca="1"/>
        <v>344.20489501953102</v>
      </c>
      <c r="X50">
        <f ca="1"/>
        <v>692109.38757610798</v>
      </c>
      <c r="Y50">
        <f ca="1"/>
        <v>7571160.8500351701</v>
      </c>
      <c r="Z50">
        <f ca="1"/>
        <v>343.79400634765602</v>
      </c>
      <c r="AA50">
        <f ca="1"/>
        <v>4</v>
      </c>
      <c r="AB50">
        <f ca="1"/>
        <v>1.5</v>
      </c>
      <c r="AC50">
        <f ca="1"/>
        <v>9.64</v>
      </c>
      <c r="AD50">
        <f ca="1"/>
        <v>1.6</v>
      </c>
      <c r="AE50">
        <f ca="1"/>
        <v>9.64</v>
      </c>
    </row>
    <row r="51" spans="1:31" x14ac:dyDescent="0.25">
      <c r="A51">
        <f ca="1"/>
        <v>50</v>
      </c>
      <c r="B51">
        <f ca="1"/>
        <v>1</v>
      </c>
      <c r="C51">
        <f ca="1"/>
        <v>12</v>
      </c>
      <c r="D51" s="8">
        <f ca="1"/>
        <v>692160.84735352756</v>
      </c>
      <c r="E51" s="8">
        <f ca="1"/>
        <v>7571142.01513799</v>
      </c>
      <c r="F51">
        <f ca="1"/>
        <v>344.104895019531</v>
      </c>
      <c r="G51">
        <f ca="1"/>
        <v>0</v>
      </c>
      <c r="H51">
        <f ca="1"/>
        <v>0</v>
      </c>
      <c r="I51" t="str">
        <f ca="1"/>
        <v>MIN NO MERGE</v>
      </c>
      <c r="J51">
        <f ca="1"/>
        <v>7</v>
      </c>
      <c r="K51" t="str">
        <f ca="1"/>
        <v>R-13</v>
      </c>
      <c r="L51" t="str">
        <f ca="1"/>
        <v>R-13</v>
      </c>
      <c r="M51">
        <f ca="1"/>
        <v>0</v>
      </c>
      <c r="N51">
        <f ca="1"/>
        <v>-0.26279498343432195</v>
      </c>
      <c r="O51">
        <f ca="1"/>
        <v>-0.26279498343432195</v>
      </c>
      <c r="P51">
        <f ca="1"/>
        <v>2.8787976701554721</v>
      </c>
      <c r="Q51">
        <f ca="1"/>
        <v>1.5707963267948966</v>
      </c>
      <c r="R51">
        <f ca="1"/>
        <v>692161.01794817403</v>
      </c>
      <c r="S51">
        <f ca="1"/>
        <v>7571146.9606104102</v>
      </c>
      <c r="T51">
        <f ca="1"/>
        <v>344.20489501953102</v>
      </c>
      <c r="U51">
        <f ca="1"/>
        <v>692161.01794817403</v>
      </c>
      <c r="V51">
        <f ca="1"/>
        <v>7571146.9606104102</v>
      </c>
      <c r="W51">
        <f ca="1"/>
        <v>344.20489501953102</v>
      </c>
      <c r="X51">
        <f ca="1"/>
        <v>692109.38757610798</v>
      </c>
      <c r="Y51">
        <f ca="1"/>
        <v>7571160.8500351701</v>
      </c>
      <c r="Z51">
        <f ca="1"/>
        <v>343.79400634765602</v>
      </c>
      <c r="AA51">
        <f ca="1"/>
        <v>4</v>
      </c>
      <c r="AB51">
        <f ca="1"/>
        <v>1.5</v>
      </c>
      <c r="AC51">
        <f ca="1"/>
        <v>9.64</v>
      </c>
      <c r="AD51">
        <f ca="1"/>
        <v>1.6</v>
      </c>
      <c r="AE51">
        <f ca="1"/>
        <v>9.64</v>
      </c>
    </row>
    <row r="52" spans="1:31" x14ac:dyDescent="0.25">
      <c r="A52">
        <f ca="1"/>
        <v>51</v>
      </c>
      <c r="B52">
        <f ca="1"/>
        <v>2</v>
      </c>
      <c r="C52">
        <f ca="1"/>
        <v>12</v>
      </c>
      <c r="D52" s="8">
        <f ca="1"/>
        <v>692163.3516383979</v>
      </c>
      <c r="E52" s="8">
        <f ca="1"/>
        <v>7571151.3241743138</v>
      </c>
      <c r="F52">
        <f ca="1"/>
        <v>344.104895019531</v>
      </c>
      <c r="G52">
        <f ca="1"/>
        <v>0</v>
      </c>
      <c r="H52">
        <f ca="1"/>
        <v>0</v>
      </c>
      <c r="I52" t="str">
        <f ca="1"/>
        <v>MIN NO MERGE</v>
      </c>
      <c r="J52">
        <f ca="1"/>
        <v>7</v>
      </c>
      <c r="K52" t="str">
        <f ca="1"/>
        <v>R-13</v>
      </c>
      <c r="L52" t="str">
        <f ca="1"/>
        <v>R-13</v>
      </c>
      <c r="M52">
        <f ca="1"/>
        <v>0</v>
      </c>
      <c r="N52">
        <f ca="1"/>
        <v>-0.26279498343432195</v>
      </c>
      <c r="O52">
        <f ca="1"/>
        <v>-0.26279498343432195</v>
      </c>
      <c r="P52">
        <f ca="1"/>
        <v>2.8787976701554721</v>
      </c>
      <c r="Q52">
        <f ca="1"/>
        <v>1.5707963267948966</v>
      </c>
      <c r="R52">
        <f ca="1"/>
        <v>692161.01794817403</v>
      </c>
      <c r="S52">
        <f ca="1"/>
        <v>7571146.9606104102</v>
      </c>
      <c r="T52">
        <f ca="1"/>
        <v>344.20489501953102</v>
      </c>
      <c r="U52">
        <f ca="1"/>
        <v>692161.01794817403</v>
      </c>
      <c r="V52">
        <f ca="1"/>
        <v>7571146.9606104102</v>
      </c>
      <c r="W52">
        <f ca="1"/>
        <v>344.20489501953102</v>
      </c>
      <c r="X52">
        <f ca="1"/>
        <v>692109.38757610798</v>
      </c>
      <c r="Y52">
        <f ca="1"/>
        <v>7571160.8500351701</v>
      </c>
      <c r="Z52">
        <f ca="1"/>
        <v>343.79400634765602</v>
      </c>
      <c r="AA52">
        <f ca="1"/>
        <v>4</v>
      </c>
      <c r="AB52">
        <f ca="1"/>
        <v>1.5</v>
      </c>
      <c r="AC52">
        <f ca="1"/>
        <v>9.64</v>
      </c>
      <c r="AD52">
        <f ca="1"/>
        <v>1.6</v>
      </c>
      <c r="AE52">
        <f ca="1"/>
        <v>9.64</v>
      </c>
    </row>
    <row r="53" spans="1:31" x14ac:dyDescent="0.25">
      <c r="A53">
        <f ca="1"/>
        <v>52</v>
      </c>
      <c r="B53">
        <f ca="1"/>
        <v>3</v>
      </c>
      <c r="C53">
        <f ca="1"/>
        <v>12</v>
      </c>
      <c r="D53" s="8">
        <f ca="1"/>
        <v>692161.8065701283</v>
      </c>
      <c r="E53" s="8">
        <f ca="1"/>
        <v>7571151.7398232548</v>
      </c>
      <c r="F53">
        <f ca="1"/>
        <v>344.104895019531</v>
      </c>
      <c r="G53">
        <f ca="1"/>
        <v>0</v>
      </c>
      <c r="H53">
        <f ca="1"/>
        <v>0</v>
      </c>
      <c r="I53" t="str">
        <f ca="1"/>
        <v>MIN NO MERGE</v>
      </c>
      <c r="J53">
        <f ca="1"/>
        <v>7</v>
      </c>
      <c r="K53" t="str">
        <f ca="1"/>
        <v>R-13</v>
      </c>
      <c r="L53" t="str">
        <f ca="1"/>
        <v>R-13</v>
      </c>
      <c r="M53">
        <f ca="1"/>
        <v>0</v>
      </c>
      <c r="N53">
        <f ca="1"/>
        <v>-0.26279498343432195</v>
      </c>
      <c r="O53">
        <f ca="1"/>
        <v>-0.26279498343432195</v>
      </c>
      <c r="P53">
        <f ca="1"/>
        <v>2.8787976701554721</v>
      </c>
      <c r="Q53">
        <f ca="1"/>
        <v>1.5707963267948966</v>
      </c>
      <c r="R53">
        <f ca="1"/>
        <v>692161.01794817403</v>
      </c>
      <c r="S53">
        <f ca="1"/>
        <v>7571146.9606104102</v>
      </c>
      <c r="T53">
        <f ca="1"/>
        <v>344.20489501953102</v>
      </c>
      <c r="U53">
        <f ca="1"/>
        <v>692161.01794817403</v>
      </c>
      <c r="V53">
        <f ca="1"/>
        <v>7571146.9606104102</v>
      </c>
      <c r="W53">
        <f ca="1"/>
        <v>344.20489501953102</v>
      </c>
      <c r="X53">
        <f ca="1"/>
        <v>692109.38757610798</v>
      </c>
      <c r="Y53">
        <f ca="1"/>
        <v>7571160.8500351701</v>
      </c>
      <c r="Z53">
        <f ca="1"/>
        <v>343.79400634765602</v>
      </c>
      <c r="AA53">
        <f ca="1"/>
        <v>4</v>
      </c>
      <c r="AB53">
        <f ca="1"/>
        <v>1.5</v>
      </c>
      <c r="AC53">
        <f ca="1"/>
        <v>9.64</v>
      </c>
      <c r="AD53">
        <f ca="1"/>
        <v>1.6</v>
      </c>
      <c r="AE53">
        <f ca="1"/>
        <v>9.64</v>
      </c>
    </row>
    <row r="54" spans="1:31" x14ac:dyDescent="0.25">
      <c r="A54">
        <f ca="1"/>
        <v>53</v>
      </c>
      <c r="B54">
        <f ca="1"/>
        <v>0</v>
      </c>
      <c r="C54">
        <f ca="1"/>
        <v>13</v>
      </c>
      <c r="D54" s="8">
        <f ca="1"/>
        <v>692111.10323902406</v>
      </c>
      <c r="E54" s="8">
        <f ca="1"/>
        <v>7571165.3798586493</v>
      </c>
      <c r="F54">
        <f ca="1"/>
        <v>343.694006347656</v>
      </c>
      <c r="G54">
        <f ca="1"/>
        <v>0</v>
      </c>
      <c r="H54">
        <f ca="1"/>
        <v>0</v>
      </c>
      <c r="I54" t="str">
        <f ca="1"/>
        <v>MIN NO MERGE</v>
      </c>
      <c r="J54">
        <f ca="1"/>
        <v>7</v>
      </c>
      <c r="K54" t="str">
        <f ca="1"/>
        <v>R-13</v>
      </c>
      <c r="L54" t="str">
        <f ca="1"/>
        <v>R-13</v>
      </c>
      <c r="M54">
        <f ca="1"/>
        <v>1</v>
      </c>
      <c r="N54">
        <f ca="1"/>
        <v>2.8787976701554721</v>
      </c>
      <c r="O54">
        <f ca="1"/>
        <v>2.8787976701554721</v>
      </c>
      <c r="P54">
        <f ca="1"/>
        <v>2.8787976701554721</v>
      </c>
      <c r="Q54">
        <f ca="1"/>
        <v>1.5707963267948966</v>
      </c>
      <c r="R54">
        <f ca="1"/>
        <v>692109.38757610798</v>
      </c>
      <c r="S54">
        <f ca="1"/>
        <v>7571160.8500351701</v>
      </c>
      <c r="T54">
        <f ca="1"/>
        <v>343.79400634765602</v>
      </c>
      <c r="U54">
        <f ca="1"/>
        <v>692161.01794817403</v>
      </c>
      <c r="V54">
        <f ca="1"/>
        <v>7571146.9606104102</v>
      </c>
      <c r="W54">
        <f ca="1"/>
        <v>344.20489501953102</v>
      </c>
      <c r="X54">
        <f ca="1"/>
        <v>692109.38757610798</v>
      </c>
      <c r="Y54">
        <f ca="1"/>
        <v>7571160.8500351701</v>
      </c>
      <c r="Z54">
        <f ca="1"/>
        <v>343.79400634765602</v>
      </c>
      <c r="AA54">
        <f ca="1"/>
        <v>4</v>
      </c>
      <c r="AB54">
        <f ca="1"/>
        <v>1.5</v>
      </c>
      <c r="AC54">
        <f ca="1"/>
        <v>9.64</v>
      </c>
      <c r="AD54">
        <f ca="1"/>
        <v>1.6</v>
      </c>
      <c r="AE54">
        <f ca="1"/>
        <v>9.64</v>
      </c>
    </row>
    <row r="55" spans="1:31" x14ac:dyDescent="0.25">
      <c r="A55">
        <f ca="1"/>
        <v>54</v>
      </c>
      <c r="B55">
        <f ca="1"/>
        <v>1</v>
      </c>
      <c r="C55">
        <f ca="1"/>
        <v>13</v>
      </c>
      <c r="D55" s="8">
        <f ca="1"/>
        <v>692109.55817075446</v>
      </c>
      <c r="E55" s="8">
        <f ca="1"/>
        <v>7571165.7955075903</v>
      </c>
      <c r="F55">
        <f ca="1"/>
        <v>343.694006347656</v>
      </c>
      <c r="G55">
        <f ca="1"/>
        <v>0</v>
      </c>
      <c r="H55">
        <f ca="1"/>
        <v>0</v>
      </c>
      <c r="I55" t="str">
        <f ca="1"/>
        <v>MIN NO MERGE</v>
      </c>
      <c r="J55">
        <f ca="1"/>
        <v>7</v>
      </c>
      <c r="K55" t="str">
        <f ca="1"/>
        <v>R-13</v>
      </c>
      <c r="L55" t="str">
        <f ca="1"/>
        <v>R-13</v>
      </c>
      <c r="M55">
        <f ca="1"/>
        <v>1</v>
      </c>
      <c r="N55">
        <f ca="1"/>
        <v>2.8787976701554721</v>
      </c>
      <c r="O55">
        <f ca="1"/>
        <v>2.8787976701554721</v>
      </c>
      <c r="P55">
        <f ca="1"/>
        <v>2.8787976701554721</v>
      </c>
      <c r="Q55">
        <f ca="1"/>
        <v>1.5707963267948966</v>
      </c>
      <c r="R55">
        <f ca="1"/>
        <v>692109.38757610798</v>
      </c>
      <c r="S55">
        <f ca="1"/>
        <v>7571160.8500351701</v>
      </c>
      <c r="T55">
        <f ca="1"/>
        <v>343.79400634765602</v>
      </c>
      <c r="U55">
        <f ca="1"/>
        <v>692161.01794817403</v>
      </c>
      <c r="V55">
        <f ca="1"/>
        <v>7571146.9606104102</v>
      </c>
      <c r="W55">
        <f ca="1"/>
        <v>344.20489501953102</v>
      </c>
      <c r="X55">
        <f ca="1"/>
        <v>692109.38757610798</v>
      </c>
      <c r="Y55">
        <f ca="1"/>
        <v>7571160.8500351701</v>
      </c>
      <c r="Z55">
        <f ca="1"/>
        <v>343.79400634765602</v>
      </c>
      <c r="AA55">
        <f ca="1"/>
        <v>4</v>
      </c>
      <c r="AB55">
        <f ca="1"/>
        <v>1.5</v>
      </c>
      <c r="AC55">
        <f ca="1"/>
        <v>9.64</v>
      </c>
      <c r="AD55">
        <f ca="1"/>
        <v>1.6</v>
      </c>
      <c r="AE55">
        <f ca="1"/>
        <v>9.64</v>
      </c>
    </row>
    <row r="56" spans="1:31" x14ac:dyDescent="0.25">
      <c r="A56">
        <f ca="1"/>
        <v>55</v>
      </c>
      <c r="B56">
        <f ca="1"/>
        <v>2</v>
      </c>
      <c r="C56">
        <f ca="1"/>
        <v>13</v>
      </c>
      <c r="D56" s="8">
        <f ca="1"/>
        <v>692107.05388588412</v>
      </c>
      <c r="E56" s="8">
        <f ca="1"/>
        <v>7571156.4864712665</v>
      </c>
      <c r="F56">
        <f ca="1"/>
        <v>343.694006347656</v>
      </c>
      <c r="G56">
        <f ca="1"/>
        <v>0</v>
      </c>
      <c r="H56">
        <f ca="1"/>
        <v>0</v>
      </c>
      <c r="I56" t="str">
        <f ca="1"/>
        <v>MIN NO MERGE</v>
      </c>
      <c r="J56">
        <f ca="1"/>
        <v>7</v>
      </c>
      <c r="K56" t="str">
        <f ca="1"/>
        <v>R-13</v>
      </c>
      <c r="L56" t="str">
        <f ca="1"/>
        <v>R-13</v>
      </c>
      <c r="M56">
        <f ca="1"/>
        <v>1</v>
      </c>
      <c r="N56">
        <f ca="1"/>
        <v>2.8787976701554721</v>
      </c>
      <c r="O56">
        <f ca="1"/>
        <v>2.8787976701554721</v>
      </c>
      <c r="P56">
        <f ca="1"/>
        <v>2.8787976701554721</v>
      </c>
      <c r="Q56">
        <f ca="1"/>
        <v>1.5707963267948966</v>
      </c>
      <c r="R56">
        <f ca="1"/>
        <v>692109.38757610798</v>
      </c>
      <c r="S56">
        <f ca="1"/>
        <v>7571160.8500351701</v>
      </c>
      <c r="T56">
        <f ca="1"/>
        <v>343.79400634765602</v>
      </c>
      <c r="U56">
        <f ca="1"/>
        <v>692161.01794817403</v>
      </c>
      <c r="V56">
        <f ca="1"/>
        <v>7571146.9606104102</v>
      </c>
      <c r="W56">
        <f ca="1"/>
        <v>344.20489501953102</v>
      </c>
      <c r="X56">
        <f ca="1"/>
        <v>692109.38757610798</v>
      </c>
      <c r="Y56">
        <f ca="1"/>
        <v>7571160.8500351701</v>
      </c>
      <c r="Z56">
        <f ca="1"/>
        <v>343.79400634765602</v>
      </c>
      <c r="AA56">
        <f ca="1"/>
        <v>4</v>
      </c>
      <c r="AB56">
        <f ca="1"/>
        <v>1.5</v>
      </c>
      <c r="AC56">
        <f ca="1"/>
        <v>9.64</v>
      </c>
      <c r="AD56">
        <f ca="1"/>
        <v>1.6</v>
      </c>
      <c r="AE56">
        <f ca="1"/>
        <v>9.64</v>
      </c>
    </row>
    <row r="57" spans="1:31" x14ac:dyDescent="0.25">
      <c r="A57">
        <f ca="1"/>
        <v>56</v>
      </c>
      <c r="B57">
        <f ca="1"/>
        <v>3</v>
      </c>
      <c r="C57">
        <f ca="1"/>
        <v>13</v>
      </c>
      <c r="D57" s="8">
        <f ca="1"/>
        <v>692108.59895415371</v>
      </c>
      <c r="E57" s="8">
        <f ca="1"/>
        <v>7571156.0708223255</v>
      </c>
      <c r="F57">
        <f ca="1"/>
        <v>343.694006347656</v>
      </c>
      <c r="G57">
        <f ca="1"/>
        <v>0</v>
      </c>
      <c r="H57">
        <f ca="1"/>
        <v>0</v>
      </c>
      <c r="I57" t="str">
        <f ca="1"/>
        <v>MIN NO MERGE</v>
      </c>
      <c r="J57">
        <f ca="1"/>
        <v>7</v>
      </c>
      <c r="K57" t="str">
        <f ca="1"/>
        <v>R-13</v>
      </c>
      <c r="L57" t="str">
        <f ca="1"/>
        <v>R-13</v>
      </c>
      <c r="M57">
        <f ca="1"/>
        <v>1</v>
      </c>
      <c r="N57">
        <f ca="1"/>
        <v>2.8787976701554721</v>
      </c>
      <c r="O57">
        <f ca="1"/>
        <v>2.8787976701554721</v>
      </c>
      <c r="P57">
        <f ca="1"/>
        <v>2.8787976701554721</v>
      </c>
      <c r="Q57">
        <f ca="1"/>
        <v>1.5707963267948966</v>
      </c>
      <c r="R57">
        <f ca="1"/>
        <v>692109.38757610798</v>
      </c>
      <c r="S57">
        <f ca="1"/>
        <v>7571160.8500351701</v>
      </c>
      <c r="T57">
        <f ca="1"/>
        <v>343.79400634765602</v>
      </c>
      <c r="U57">
        <f ca="1"/>
        <v>692161.01794817403</v>
      </c>
      <c r="V57">
        <f ca="1"/>
        <v>7571146.9606104102</v>
      </c>
      <c r="W57">
        <f ca="1"/>
        <v>344.20489501953102</v>
      </c>
      <c r="X57">
        <f ca="1"/>
        <v>692109.38757610798</v>
      </c>
      <c r="Y57">
        <f ca="1"/>
        <v>7571160.8500351701</v>
      </c>
      <c r="Z57">
        <f ca="1"/>
        <v>343.79400634765602</v>
      </c>
      <c r="AA57">
        <f ca="1"/>
        <v>4</v>
      </c>
      <c r="AB57">
        <f ca="1"/>
        <v>1.5</v>
      </c>
      <c r="AC57">
        <f ca="1"/>
        <v>9.64</v>
      </c>
      <c r="AD57">
        <f ca="1"/>
        <v>1.6</v>
      </c>
      <c r="AE57">
        <f ca="1"/>
        <v>9.64</v>
      </c>
    </row>
    <row r="58" spans="1:31" x14ac:dyDescent="0.25">
      <c r="A58">
        <f ca="1"/>
        <v>57</v>
      </c>
      <c r="B58">
        <f ca="1"/>
        <v>0</v>
      </c>
      <c r="C58">
        <f ca="1"/>
        <v>14</v>
      </c>
      <c r="D58" s="8">
        <f ca="1"/>
        <v>692208.10609163239</v>
      </c>
      <c r="E58" s="8">
        <f ca="1"/>
        <v>7571610.7801507972</v>
      </c>
      <c r="F58">
        <f ca="1"/>
        <v>342.61350097656197</v>
      </c>
      <c r="G58">
        <f ca="1"/>
        <v>0</v>
      </c>
      <c r="H58">
        <f ca="1"/>
        <v>0</v>
      </c>
      <c r="I58" t="str">
        <f ca="1"/>
        <v>MIN NO MERGE</v>
      </c>
      <c r="J58">
        <f ca="1"/>
        <v>8</v>
      </c>
      <c r="K58" t="str">
        <f ca="1"/>
        <v>R-14</v>
      </c>
      <c r="L58" t="str">
        <f ca="1"/>
        <v>R-14</v>
      </c>
      <c r="M58">
        <f ca="1"/>
        <v>0</v>
      </c>
      <c r="N58">
        <f ca="1"/>
        <v>4.1642579093552623E-2</v>
      </c>
      <c r="O58">
        <f ca="1"/>
        <v>4.1642579093552623E-2</v>
      </c>
      <c r="P58">
        <f ca="1"/>
        <v>-3.0999500744962405</v>
      </c>
      <c r="Q58">
        <f ca="1"/>
        <v>1.5707963267948966</v>
      </c>
      <c r="R58">
        <f ca="1"/>
        <v>692208.38501628197</v>
      </c>
      <c r="S58">
        <f ca="1"/>
        <v>7571615.6159548704</v>
      </c>
      <c r="T58">
        <f ca="1"/>
        <v>342.71350097656199</v>
      </c>
      <c r="U58">
        <f ca="1"/>
        <v>692208.38501628197</v>
      </c>
      <c r="V58">
        <f ca="1"/>
        <v>7571615.6159548704</v>
      </c>
      <c r="W58">
        <f ca="1"/>
        <v>342.71350097656199</v>
      </c>
      <c r="X58">
        <f ca="1"/>
        <v>692159.34616929898</v>
      </c>
      <c r="Y58">
        <f ca="1"/>
        <v>7571613.5726695796</v>
      </c>
      <c r="Z58">
        <f ca="1"/>
        <v>342.2919921875</v>
      </c>
      <c r="AA58">
        <f ca="1"/>
        <v>4</v>
      </c>
      <c r="AB58">
        <f ca="1"/>
        <v>1.5</v>
      </c>
      <c r="AC58">
        <f ca="1"/>
        <v>9.64</v>
      </c>
      <c r="AD58">
        <f ca="1"/>
        <v>1.6</v>
      </c>
      <c r="AE58">
        <f ca="1"/>
        <v>9.64</v>
      </c>
    </row>
    <row r="59" spans="1:31" x14ac:dyDescent="0.25">
      <c r="A59">
        <f ca="1"/>
        <v>58</v>
      </c>
      <c r="B59">
        <f ca="1"/>
        <v>1</v>
      </c>
      <c r="C59">
        <f ca="1"/>
        <v>14</v>
      </c>
      <c r="D59" s="8">
        <f ca="1"/>
        <v>692209.7047045494</v>
      </c>
      <c r="E59" s="8">
        <f ca="1"/>
        <v>7571610.8467596686</v>
      </c>
      <c r="F59">
        <f ca="1"/>
        <v>342.61350097656197</v>
      </c>
      <c r="G59">
        <f ca="1"/>
        <v>0</v>
      </c>
      <c r="H59">
        <f ca="1"/>
        <v>0</v>
      </c>
      <c r="I59" t="str">
        <f ca="1"/>
        <v>MIN NO MERGE</v>
      </c>
      <c r="J59">
        <f ca="1"/>
        <v>8</v>
      </c>
      <c r="K59" t="str">
        <f ca="1"/>
        <v>R-14</v>
      </c>
      <c r="L59" t="str">
        <f ca="1"/>
        <v>R-14</v>
      </c>
      <c r="M59">
        <f ca="1"/>
        <v>0</v>
      </c>
      <c r="N59">
        <f ca="1"/>
        <v>4.1642579093552623E-2</v>
      </c>
      <c r="O59">
        <f ca="1"/>
        <v>4.1642579093552623E-2</v>
      </c>
      <c r="P59">
        <f ca="1"/>
        <v>-3.0999500744962405</v>
      </c>
      <c r="Q59">
        <f ca="1"/>
        <v>1.5707963267948966</v>
      </c>
      <c r="R59">
        <f ca="1"/>
        <v>692208.38501628197</v>
      </c>
      <c r="S59">
        <f ca="1"/>
        <v>7571615.6159548704</v>
      </c>
      <c r="T59">
        <f ca="1"/>
        <v>342.71350097656199</v>
      </c>
      <c r="U59">
        <f ca="1"/>
        <v>692208.38501628197</v>
      </c>
      <c r="V59">
        <f ca="1"/>
        <v>7571615.6159548704</v>
      </c>
      <c r="W59">
        <f ca="1"/>
        <v>342.71350097656199</v>
      </c>
      <c r="X59">
        <f ca="1"/>
        <v>692159.34616929898</v>
      </c>
      <c r="Y59">
        <f ca="1"/>
        <v>7571613.5726695796</v>
      </c>
      <c r="Z59">
        <f ca="1"/>
        <v>342.2919921875</v>
      </c>
      <c r="AA59">
        <f ca="1"/>
        <v>4</v>
      </c>
      <c r="AB59">
        <f ca="1"/>
        <v>1.5</v>
      </c>
      <c r="AC59">
        <f ca="1"/>
        <v>9.64</v>
      </c>
      <c r="AD59">
        <f ca="1"/>
        <v>1.6</v>
      </c>
      <c r="AE59">
        <f ca="1"/>
        <v>9.64</v>
      </c>
    </row>
    <row r="60" spans="1:31" x14ac:dyDescent="0.25">
      <c r="A60">
        <f ca="1"/>
        <v>59</v>
      </c>
      <c r="B60">
        <f ca="1"/>
        <v>2</v>
      </c>
      <c r="C60">
        <f ca="1"/>
        <v>14</v>
      </c>
      <c r="D60" s="8">
        <f ca="1"/>
        <v>692209.30338609847</v>
      </c>
      <c r="E60" s="8">
        <f ca="1"/>
        <v>7571620.4784024926</v>
      </c>
      <c r="F60">
        <f ca="1"/>
        <v>342.61350097656197</v>
      </c>
      <c r="G60">
        <f ca="1"/>
        <v>0</v>
      </c>
      <c r="H60">
        <f ca="1"/>
        <v>0</v>
      </c>
      <c r="I60" t="str">
        <f ca="1"/>
        <v>MIN NO MERGE</v>
      </c>
      <c r="J60">
        <f ca="1"/>
        <v>8</v>
      </c>
      <c r="K60" t="str">
        <f ca="1"/>
        <v>R-14</v>
      </c>
      <c r="L60" t="str">
        <f ca="1"/>
        <v>R-14</v>
      </c>
      <c r="M60">
        <f ca="1"/>
        <v>0</v>
      </c>
      <c r="N60">
        <f ca="1"/>
        <v>4.1642579093552623E-2</v>
      </c>
      <c r="O60">
        <f ca="1"/>
        <v>4.1642579093552623E-2</v>
      </c>
      <c r="P60">
        <f ca="1"/>
        <v>-3.0999500744962405</v>
      </c>
      <c r="Q60">
        <f ca="1"/>
        <v>1.5707963267948966</v>
      </c>
      <c r="R60">
        <f ca="1"/>
        <v>692208.38501628197</v>
      </c>
      <c r="S60">
        <f ca="1"/>
        <v>7571615.6159548704</v>
      </c>
      <c r="T60">
        <f ca="1"/>
        <v>342.71350097656199</v>
      </c>
      <c r="U60">
        <f ca="1"/>
        <v>692208.38501628197</v>
      </c>
      <c r="V60">
        <f ca="1"/>
        <v>7571615.6159548704</v>
      </c>
      <c r="W60">
        <f ca="1"/>
        <v>342.71350097656199</v>
      </c>
      <c r="X60">
        <f ca="1"/>
        <v>692159.34616929898</v>
      </c>
      <c r="Y60">
        <f ca="1"/>
        <v>7571613.5726695796</v>
      </c>
      <c r="Z60">
        <f ca="1"/>
        <v>342.2919921875</v>
      </c>
      <c r="AA60">
        <f ca="1"/>
        <v>4</v>
      </c>
      <c r="AB60">
        <f ca="1"/>
        <v>1.5</v>
      </c>
      <c r="AC60">
        <f ca="1"/>
        <v>9.64</v>
      </c>
      <c r="AD60">
        <f ca="1"/>
        <v>1.6</v>
      </c>
      <c r="AE60">
        <f ca="1"/>
        <v>9.64</v>
      </c>
    </row>
    <row r="61" spans="1:31" x14ac:dyDescent="0.25">
      <c r="A61">
        <f ca="1"/>
        <v>60</v>
      </c>
      <c r="B61">
        <f ca="1"/>
        <v>3</v>
      </c>
      <c r="C61">
        <f ca="1"/>
        <v>14</v>
      </c>
      <c r="D61" s="8">
        <f ca="1"/>
        <v>692207.70477318147</v>
      </c>
      <c r="E61" s="8">
        <f ca="1"/>
        <v>7571620.4117936213</v>
      </c>
      <c r="F61">
        <f ca="1"/>
        <v>342.61350097656197</v>
      </c>
      <c r="G61">
        <f ca="1"/>
        <v>0</v>
      </c>
      <c r="H61">
        <f ca="1"/>
        <v>0</v>
      </c>
      <c r="I61" t="str">
        <f ca="1"/>
        <v>MIN NO MERGE</v>
      </c>
      <c r="J61">
        <f ca="1"/>
        <v>8</v>
      </c>
      <c r="K61" t="str">
        <f ca="1"/>
        <v>R-14</v>
      </c>
      <c r="L61" t="str">
        <f ca="1"/>
        <v>R-14</v>
      </c>
      <c r="M61">
        <f ca="1"/>
        <v>0</v>
      </c>
      <c r="N61">
        <f ca="1"/>
        <v>4.1642579093552623E-2</v>
      </c>
      <c r="O61">
        <f ca="1"/>
        <v>4.1642579093552623E-2</v>
      </c>
      <c r="P61">
        <f ca="1"/>
        <v>-3.0999500744962405</v>
      </c>
      <c r="Q61">
        <f ca="1"/>
        <v>1.5707963267948966</v>
      </c>
      <c r="R61">
        <f ca="1"/>
        <v>692208.38501628197</v>
      </c>
      <c r="S61">
        <f ca="1"/>
        <v>7571615.6159548704</v>
      </c>
      <c r="T61">
        <f ca="1"/>
        <v>342.71350097656199</v>
      </c>
      <c r="U61">
        <f ca="1"/>
        <v>692208.38501628197</v>
      </c>
      <c r="V61">
        <f ca="1"/>
        <v>7571615.6159548704</v>
      </c>
      <c r="W61">
        <f ca="1"/>
        <v>342.71350097656199</v>
      </c>
      <c r="X61">
        <f ca="1"/>
        <v>692159.34616929898</v>
      </c>
      <c r="Y61">
        <f ca="1"/>
        <v>7571613.5726695796</v>
      </c>
      <c r="Z61">
        <f ca="1"/>
        <v>342.2919921875</v>
      </c>
      <c r="AA61">
        <f ca="1"/>
        <v>4</v>
      </c>
      <c r="AB61">
        <f ca="1"/>
        <v>1.5</v>
      </c>
      <c r="AC61">
        <f ca="1"/>
        <v>9.64</v>
      </c>
      <c r="AD61">
        <f ca="1"/>
        <v>1.6</v>
      </c>
      <c r="AE61">
        <f ca="1"/>
        <v>9.64</v>
      </c>
    </row>
    <row r="62" spans="1:31" x14ac:dyDescent="0.25">
      <c r="A62">
        <f ca="1"/>
        <v>61</v>
      </c>
      <c r="B62">
        <f ca="1"/>
        <v>0</v>
      </c>
      <c r="C62">
        <f ca="1"/>
        <v>15</v>
      </c>
      <c r="D62" s="8">
        <f ca="1"/>
        <v>692159.62509394856</v>
      </c>
      <c r="E62" s="8">
        <f ca="1"/>
        <v>7571618.4084736528</v>
      </c>
      <c r="F62">
        <f ca="1"/>
        <v>342.19199218749998</v>
      </c>
      <c r="G62">
        <f ca="1"/>
        <v>0</v>
      </c>
      <c r="H62">
        <f ca="1"/>
        <v>0</v>
      </c>
      <c r="I62" t="str">
        <f ca="1"/>
        <v>MIN NO MERGE</v>
      </c>
      <c r="J62">
        <f ca="1"/>
        <v>8</v>
      </c>
      <c r="K62" t="str">
        <f ca="1"/>
        <v>R-14</v>
      </c>
      <c r="L62" t="str">
        <f ca="1"/>
        <v>R-14</v>
      </c>
      <c r="M62">
        <f ca="1"/>
        <v>1</v>
      </c>
      <c r="N62">
        <f ca="1"/>
        <v>-3.0999500744962405</v>
      </c>
      <c r="O62">
        <f ca="1"/>
        <v>-3.0999500744962405</v>
      </c>
      <c r="P62">
        <f ca="1"/>
        <v>-3.0999500744962405</v>
      </c>
      <c r="Q62">
        <f ca="1"/>
        <v>1.5707963267948966</v>
      </c>
      <c r="R62">
        <f ca="1"/>
        <v>692159.34616929898</v>
      </c>
      <c r="S62">
        <f ca="1"/>
        <v>7571613.5726695796</v>
      </c>
      <c r="T62">
        <f ca="1"/>
        <v>342.2919921875</v>
      </c>
      <c r="U62">
        <f ca="1"/>
        <v>692208.38501628197</v>
      </c>
      <c r="V62">
        <f ca="1"/>
        <v>7571615.6159548704</v>
      </c>
      <c r="W62">
        <f ca="1"/>
        <v>342.71350097656199</v>
      </c>
      <c r="X62">
        <f ca="1"/>
        <v>692159.34616929898</v>
      </c>
      <c r="Y62">
        <f ca="1"/>
        <v>7571613.5726695796</v>
      </c>
      <c r="Z62">
        <f ca="1"/>
        <v>342.2919921875</v>
      </c>
      <c r="AA62">
        <f ca="1"/>
        <v>4</v>
      </c>
      <c r="AB62">
        <f ca="1"/>
        <v>1.5</v>
      </c>
      <c r="AC62">
        <f ca="1"/>
        <v>9.64</v>
      </c>
      <c r="AD62">
        <f ca="1"/>
        <v>1.6</v>
      </c>
      <c r="AE62">
        <f ca="1"/>
        <v>9.64</v>
      </c>
    </row>
    <row r="63" spans="1:31" x14ac:dyDescent="0.25">
      <c r="A63">
        <f ca="1"/>
        <v>62</v>
      </c>
      <c r="B63">
        <f ca="1"/>
        <v>1</v>
      </c>
      <c r="C63">
        <f ca="1"/>
        <v>15</v>
      </c>
      <c r="D63" s="8">
        <f ca="1"/>
        <v>692158.02648103156</v>
      </c>
      <c r="E63" s="8">
        <f ca="1"/>
        <v>7571618.3418647815</v>
      </c>
      <c r="F63">
        <f ca="1"/>
        <v>342.19199218749998</v>
      </c>
      <c r="G63">
        <f ca="1"/>
        <v>0</v>
      </c>
      <c r="H63">
        <f ca="1"/>
        <v>0</v>
      </c>
      <c r="I63" t="str">
        <f ca="1"/>
        <v>MIN NO MERGE</v>
      </c>
      <c r="J63">
        <f ca="1"/>
        <v>8</v>
      </c>
      <c r="K63" t="str">
        <f ca="1"/>
        <v>R-14</v>
      </c>
      <c r="L63" t="str">
        <f ca="1"/>
        <v>R-14</v>
      </c>
      <c r="M63">
        <f ca="1"/>
        <v>1</v>
      </c>
      <c r="N63">
        <f ca="1"/>
        <v>-3.0999500744962405</v>
      </c>
      <c r="O63">
        <f ca="1"/>
        <v>-3.0999500744962405</v>
      </c>
      <c r="P63">
        <f ca="1"/>
        <v>-3.0999500744962405</v>
      </c>
      <c r="Q63">
        <f ca="1"/>
        <v>1.5707963267948966</v>
      </c>
      <c r="R63">
        <f ca="1"/>
        <v>692159.34616929898</v>
      </c>
      <c r="S63">
        <f ca="1"/>
        <v>7571613.5726695796</v>
      </c>
      <c r="T63">
        <f ca="1"/>
        <v>342.2919921875</v>
      </c>
      <c r="U63">
        <f ca="1"/>
        <v>692208.38501628197</v>
      </c>
      <c r="V63">
        <f ca="1"/>
        <v>7571615.6159548704</v>
      </c>
      <c r="W63">
        <f ca="1"/>
        <v>342.71350097656199</v>
      </c>
      <c r="X63">
        <f ca="1"/>
        <v>692159.34616929898</v>
      </c>
      <c r="Y63">
        <f ca="1"/>
        <v>7571613.5726695796</v>
      </c>
      <c r="Z63">
        <f ca="1"/>
        <v>342.2919921875</v>
      </c>
      <c r="AA63">
        <f ca="1"/>
        <v>4</v>
      </c>
      <c r="AB63">
        <f ca="1"/>
        <v>1.5</v>
      </c>
      <c r="AC63">
        <f ca="1"/>
        <v>9.64</v>
      </c>
      <c r="AD63">
        <f ca="1"/>
        <v>1.6</v>
      </c>
      <c r="AE63">
        <f ca="1"/>
        <v>9.64</v>
      </c>
    </row>
    <row r="64" spans="1:31" x14ac:dyDescent="0.25">
      <c r="A64">
        <f ca="1"/>
        <v>63</v>
      </c>
      <c r="B64">
        <f ca="1"/>
        <v>2</v>
      </c>
      <c r="C64">
        <f ca="1"/>
        <v>15</v>
      </c>
      <c r="D64" s="8">
        <f ca="1"/>
        <v>692158.42779948248</v>
      </c>
      <c r="E64" s="8">
        <f ca="1"/>
        <v>7571608.7102219574</v>
      </c>
      <c r="F64">
        <f ca="1"/>
        <v>342.19199218749998</v>
      </c>
      <c r="G64">
        <f ca="1"/>
        <v>0</v>
      </c>
      <c r="H64">
        <f ca="1"/>
        <v>0</v>
      </c>
      <c r="I64" t="str">
        <f ca="1"/>
        <v>MIN NO MERGE</v>
      </c>
      <c r="J64">
        <f ca="1"/>
        <v>8</v>
      </c>
      <c r="K64" t="str">
        <f ca="1"/>
        <v>R-14</v>
      </c>
      <c r="L64" t="str">
        <f ca="1"/>
        <v>R-14</v>
      </c>
      <c r="M64">
        <f ca="1"/>
        <v>1</v>
      </c>
      <c r="N64">
        <f ca="1"/>
        <v>-3.0999500744962405</v>
      </c>
      <c r="O64">
        <f ca="1"/>
        <v>-3.0999500744962405</v>
      </c>
      <c r="P64">
        <f ca="1"/>
        <v>-3.0999500744962405</v>
      </c>
      <c r="Q64">
        <f ca="1"/>
        <v>1.5707963267948966</v>
      </c>
      <c r="R64">
        <f ca="1"/>
        <v>692159.34616929898</v>
      </c>
      <c r="S64">
        <f ca="1"/>
        <v>7571613.5726695796</v>
      </c>
      <c r="T64">
        <f ca="1"/>
        <v>342.2919921875</v>
      </c>
      <c r="U64">
        <f ca="1"/>
        <v>692208.38501628197</v>
      </c>
      <c r="V64">
        <f ca="1"/>
        <v>7571615.6159548704</v>
      </c>
      <c r="W64">
        <f ca="1"/>
        <v>342.71350097656199</v>
      </c>
      <c r="X64">
        <f ca="1"/>
        <v>692159.34616929898</v>
      </c>
      <c r="Y64">
        <f ca="1"/>
        <v>7571613.5726695796</v>
      </c>
      <c r="Z64">
        <f ca="1"/>
        <v>342.2919921875</v>
      </c>
      <c r="AA64">
        <f ca="1"/>
        <v>4</v>
      </c>
      <c r="AB64">
        <f ca="1"/>
        <v>1.5</v>
      </c>
      <c r="AC64">
        <f ca="1"/>
        <v>9.64</v>
      </c>
      <c r="AD64">
        <f ca="1"/>
        <v>1.6</v>
      </c>
      <c r="AE64">
        <f ca="1"/>
        <v>9.64</v>
      </c>
    </row>
    <row r="65" spans="1:31" x14ac:dyDescent="0.25">
      <c r="A65">
        <f ca="1"/>
        <v>64</v>
      </c>
      <c r="B65">
        <f ca="1"/>
        <v>3</v>
      </c>
      <c r="C65">
        <f ca="1"/>
        <v>15</v>
      </c>
      <c r="D65" s="8">
        <f ca="1"/>
        <v>692160.02641239949</v>
      </c>
      <c r="E65" s="8">
        <f ca="1"/>
        <v>7571608.7768308287</v>
      </c>
      <c r="F65">
        <f ca="1"/>
        <v>342.19199218749998</v>
      </c>
      <c r="G65">
        <f ca="1"/>
        <v>0</v>
      </c>
      <c r="H65">
        <f ca="1"/>
        <v>0</v>
      </c>
      <c r="I65" t="str">
        <f ca="1"/>
        <v>MIN NO MERGE</v>
      </c>
      <c r="J65">
        <f ca="1"/>
        <v>8</v>
      </c>
      <c r="K65" t="str">
        <f ca="1"/>
        <v>R-14</v>
      </c>
      <c r="L65" t="str">
        <f ca="1"/>
        <v>R-14</v>
      </c>
      <c r="M65">
        <f ca="1"/>
        <v>1</v>
      </c>
      <c r="N65">
        <f ca="1"/>
        <v>-3.0999500744962405</v>
      </c>
      <c r="O65">
        <f ca="1"/>
        <v>-3.0999500744962405</v>
      </c>
      <c r="P65">
        <f ca="1"/>
        <v>-3.0999500744962405</v>
      </c>
      <c r="Q65">
        <f ca="1"/>
        <v>1.5707963267948966</v>
      </c>
      <c r="R65">
        <f ca="1"/>
        <v>692159.34616929898</v>
      </c>
      <c r="S65">
        <f ca="1"/>
        <v>7571613.5726695796</v>
      </c>
      <c r="T65">
        <f ca="1"/>
        <v>342.2919921875</v>
      </c>
      <c r="U65">
        <f ca="1"/>
        <v>692208.38501628197</v>
      </c>
      <c r="V65">
        <f ca="1"/>
        <v>7571615.6159548704</v>
      </c>
      <c r="W65">
        <f ca="1"/>
        <v>342.71350097656199</v>
      </c>
      <c r="X65">
        <f ca="1"/>
        <v>692159.34616929898</v>
      </c>
      <c r="Y65">
        <f ca="1"/>
        <v>7571613.5726695796</v>
      </c>
      <c r="Z65">
        <f ca="1"/>
        <v>342.2919921875</v>
      </c>
      <c r="AA65">
        <f ca="1"/>
        <v>4</v>
      </c>
      <c r="AB65">
        <f ca="1"/>
        <v>1.5</v>
      </c>
      <c r="AC65">
        <f ca="1"/>
        <v>9.64</v>
      </c>
      <c r="AD65">
        <f ca="1"/>
        <v>1.6</v>
      </c>
      <c r="AE65">
        <f ca="1"/>
        <v>9.64</v>
      </c>
    </row>
    <row r="66" spans="1:31" x14ac:dyDescent="0.25">
      <c r="A66">
        <f ca="1"/>
        <v>65</v>
      </c>
      <c r="B66">
        <f ca="1"/>
        <v>0</v>
      </c>
      <c r="C66">
        <f ca="1"/>
        <v>16</v>
      </c>
      <c r="D66" s="8">
        <f ca="1"/>
        <v>692188.43058980082</v>
      </c>
      <c r="E66" s="8">
        <f ca="1"/>
        <v>7571442.8568184935</v>
      </c>
      <c r="F66">
        <f ca="1"/>
        <v>346.46299999999997</v>
      </c>
      <c r="G66">
        <f ca="1"/>
        <v>0</v>
      </c>
      <c r="H66">
        <f ca="1"/>
        <v>0</v>
      </c>
      <c r="I66" t="str">
        <f ca="1"/>
        <v>MIN NO MERGE</v>
      </c>
      <c r="J66">
        <f ca="1"/>
        <v>9</v>
      </c>
      <c r="K66" t="str">
        <f ca="1"/>
        <v>R-14b</v>
      </c>
      <c r="L66" t="str">
        <f ca="1"/>
        <v>R-14b</v>
      </c>
      <c r="M66">
        <f ca="1"/>
        <v>0</v>
      </c>
      <c r="N66">
        <f ca="1"/>
        <v>-0.57191819984799608</v>
      </c>
      <c r="O66">
        <f ca="1"/>
        <v>-0.57191819984799608</v>
      </c>
      <c r="P66">
        <f ca="1"/>
        <v>2.569674453741797</v>
      </c>
      <c r="Q66">
        <f ca="1"/>
        <v>1.5707963267948966</v>
      </c>
      <c r="R66">
        <f ca="1"/>
        <v>692189.49452477403</v>
      </c>
      <c r="S66">
        <f ca="1"/>
        <v>7571443.62287487</v>
      </c>
      <c r="T66">
        <f ca="1"/>
        <v>346.56299999999999</v>
      </c>
      <c r="U66">
        <f ca="1"/>
        <v>692189.49452477403</v>
      </c>
      <c r="V66">
        <f ca="1"/>
        <v>7571443.62287487</v>
      </c>
      <c r="W66">
        <f ca="1"/>
        <v>346.56299999999999</v>
      </c>
      <c r="X66">
        <f ca="1"/>
        <v>692159.25583927496</v>
      </c>
      <c r="Y66">
        <f ca="1"/>
        <v>7571463.0868563401</v>
      </c>
      <c r="Z66">
        <f ca="1"/>
        <v>345.32499999999999</v>
      </c>
      <c r="AA66">
        <f ca="1"/>
        <v>1</v>
      </c>
      <c r="AB66">
        <f ca="1"/>
        <v>0.9</v>
      </c>
      <c r="AC66">
        <f ca="1"/>
        <v>2.44</v>
      </c>
      <c r="AD66">
        <f ca="1"/>
        <v>1.6</v>
      </c>
      <c r="AE66">
        <f ca="1"/>
        <v>2.44</v>
      </c>
    </row>
    <row r="67" spans="1:31" x14ac:dyDescent="0.25">
      <c r="A67">
        <f ca="1"/>
        <v>66</v>
      </c>
      <c r="B67">
        <f ca="1"/>
        <v>1</v>
      </c>
      <c r="C67">
        <f ca="1"/>
        <v>16</v>
      </c>
      <c r="D67" s="8">
        <f ca="1"/>
        <v>692189.77597268845</v>
      </c>
      <c r="E67" s="8">
        <f ca="1"/>
        <v>7571441.9908249108</v>
      </c>
      <c r="F67">
        <f ca="1"/>
        <v>346.46299999999997</v>
      </c>
      <c r="G67">
        <f ca="1"/>
        <v>0</v>
      </c>
      <c r="H67">
        <f ca="1"/>
        <v>0</v>
      </c>
      <c r="I67" t="str">
        <f ca="1"/>
        <v>MIN NO MERGE</v>
      </c>
      <c r="J67">
        <f ca="1"/>
        <v>9</v>
      </c>
      <c r="K67" t="str">
        <f ca="1"/>
        <v>R-14b</v>
      </c>
      <c r="L67" t="str">
        <f ca="1"/>
        <v>R-14b</v>
      </c>
      <c r="M67">
        <f ca="1"/>
        <v>0</v>
      </c>
      <c r="N67">
        <f ca="1"/>
        <v>-0.57191819984799608</v>
      </c>
      <c r="O67">
        <f ca="1"/>
        <v>-0.57191819984799608</v>
      </c>
      <c r="P67">
        <f ca="1"/>
        <v>2.569674453741797</v>
      </c>
      <c r="Q67">
        <f ca="1"/>
        <v>1.5707963267948966</v>
      </c>
      <c r="R67">
        <f ca="1"/>
        <v>692189.49452477403</v>
      </c>
      <c r="S67">
        <f ca="1"/>
        <v>7571443.62287487</v>
      </c>
      <c r="T67">
        <f ca="1"/>
        <v>346.56299999999999</v>
      </c>
      <c r="U67">
        <f ca="1"/>
        <v>692189.49452477403</v>
      </c>
      <c r="V67">
        <f ca="1"/>
        <v>7571443.62287487</v>
      </c>
      <c r="W67">
        <f ca="1"/>
        <v>346.56299999999999</v>
      </c>
      <c r="X67">
        <f ca="1"/>
        <v>692159.25583927496</v>
      </c>
      <c r="Y67">
        <f ca="1"/>
        <v>7571463.0868563401</v>
      </c>
      <c r="Z67">
        <f ca="1"/>
        <v>345.32499999999999</v>
      </c>
      <c r="AA67">
        <f ca="1"/>
        <v>1</v>
      </c>
      <c r="AB67">
        <f ca="1"/>
        <v>0.9</v>
      </c>
      <c r="AC67">
        <f ca="1"/>
        <v>2.44</v>
      </c>
      <c r="AD67">
        <f ca="1"/>
        <v>1.6</v>
      </c>
      <c r="AE67">
        <f ca="1"/>
        <v>2.44</v>
      </c>
    </row>
    <row r="68" spans="1:31" x14ac:dyDescent="0.25">
      <c r="A68">
        <f ca="1"/>
        <v>67</v>
      </c>
      <c r="B68">
        <f ca="1"/>
        <v>2</v>
      </c>
      <c r="C68">
        <f ca="1"/>
        <v>16</v>
      </c>
      <c r="D68" s="8">
        <f ca="1"/>
        <v>692191.09661290224</v>
      </c>
      <c r="E68" s="8">
        <f ca="1"/>
        <v>7571444.042533814</v>
      </c>
      <c r="F68">
        <f ca="1"/>
        <v>346.46299999999997</v>
      </c>
      <c r="G68">
        <f ca="1"/>
        <v>0</v>
      </c>
      <c r="H68">
        <f ca="1"/>
        <v>0</v>
      </c>
      <c r="I68" t="str">
        <f ca="1"/>
        <v>MIN NO MERGE</v>
      </c>
      <c r="J68">
        <f ca="1"/>
        <v>9</v>
      </c>
      <c r="K68" t="str">
        <f ca="1"/>
        <v>R-14b</v>
      </c>
      <c r="L68" t="str">
        <f ca="1"/>
        <v>R-14b</v>
      </c>
      <c r="M68">
        <f ca="1"/>
        <v>0</v>
      </c>
      <c r="N68">
        <f ca="1"/>
        <v>-0.57191819984799608</v>
      </c>
      <c r="O68">
        <f ca="1"/>
        <v>-0.57191819984799608</v>
      </c>
      <c r="P68">
        <f ca="1"/>
        <v>2.569674453741797</v>
      </c>
      <c r="Q68">
        <f ca="1"/>
        <v>1.5707963267948966</v>
      </c>
      <c r="R68">
        <f ca="1"/>
        <v>692189.49452477403</v>
      </c>
      <c r="S68">
        <f ca="1"/>
        <v>7571443.62287487</v>
      </c>
      <c r="T68">
        <f ca="1"/>
        <v>346.56299999999999</v>
      </c>
      <c r="U68">
        <f ca="1"/>
        <v>692189.49452477403</v>
      </c>
      <c r="V68">
        <f ca="1"/>
        <v>7571443.62287487</v>
      </c>
      <c r="W68">
        <f ca="1"/>
        <v>346.56299999999999</v>
      </c>
      <c r="X68">
        <f ca="1"/>
        <v>692159.25583927496</v>
      </c>
      <c r="Y68">
        <f ca="1"/>
        <v>7571463.0868563401</v>
      </c>
      <c r="Z68">
        <f ca="1"/>
        <v>345.32499999999999</v>
      </c>
      <c r="AA68">
        <f ca="1"/>
        <v>1</v>
      </c>
      <c r="AB68">
        <f ca="1"/>
        <v>0.9</v>
      </c>
      <c r="AC68">
        <f ca="1"/>
        <v>2.44</v>
      </c>
      <c r="AD68">
        <f ca="1"/>
        <v>1.6</v>
      </c>
      <c r="AE68">
        <f ca="1"/>
        <v>2.44</v>
      </c>
    </row>
    <row r="69" spans="1:31" x14ac:dyDescent="0.25">
      <c r="A69">
        <f ca="1"/>
        <v>68</v>
      </c>
      <c r="B69">
        <f ca="1"/>
        <v>3</v>
      </c>
      <c r="C69">
        <f ca="1"/>
        <v>16</v>
      </c>
      <c r="D69" s="8">
        <f ca="1"/>
        <v>692189.7512300146</v>
      </c>
      <c r="E69" s="8">
        <f ca="1"/>
        <v>7571444.9085273966</v>
      </c>
      <c r="F69">
        <f ca="1"/>
        <v>346.46299999999997</v>
      </c>
      <c r="G69">
        <f ca="1"/>
        <v>0</v>
      </c>
      <c r="H69">
        <f ca="1"/>
        <v>0</v>
      </c>
      <c r="I69" t="str">
        <f ca="1"/>
        <v>MIN NO MERGE</v>
      </c>
      <c r="J69">
        <f ca="1"/>
        <v>9</v>
      </c>
      <c r="K69" t="str">
        <f ca="1"/>
        <v>R-14b</v>
      </c>
      <c r="L69" t="str">
        <f ca="1"/>
        <v>R-14b</v>
      </c>
      <c r="M69">
        <f ca="1"/>
        <v>0</v>
      </c>
      <c r="N69">
        <f ca="1"/>
        <v>-0.57191819984799608</v>
      </c>
      <c r="O69">
        <f ca="1"/>
        <v>-0.57191819984799608</v>
      </c>
      <c r="P69">
        <f ca="1"/>
        <v>2.569674453741797</v>
      </c>
      <c r="Q69">
        <f ca="1"/>
        <v>1.5707963267948966</v>
      </c>
      <c r="R69">
        <f ca="1"/>
        <v>692189.49452477403</v>
      </c>
      <c r="S69">
        <f ca="1"/>
        <v>7571443.62287487</v>
      </c>
      <c r="T69">
        <f ca="1"/>
        <v>346.56299999999999</v>
      </c>
      <c r="U69">
        <f ca="1"/>
        <v>692189.49452477403</v>
      </c>
      <c r="V69">
        <f ca="1"/>
        <v>7571443.62287487</v>
      </c>
      <c r="W69">
        <f ca="1"/>
        <v>346.56299999999999</v>
      </c>
      <c r="X69">
        <f ca="1"/>
        <v>692159.25583927496</v>
      </c>
      <c r="Y69">
        <f ca="1"/>
        <v>7571463.0868563401</v>
      </c>
      <c r="Z69">
        <f ca="1"/>
        <v>345.32499999999999</v>
      </c>
      <c r="AA69">
        <f ca="1"/>
        <v>1</v>
      </c>
      <c r="AB69">
        <f ca="1"/>
        <v>0.9</v>
      </c>
      <c r="AC69">
        <f ca="1"/>
        <v>2.44</v>
      </c>
      <c r="AD69">
        <f ca="1"/>
        <v>1.6</v>
      </c>
      <c r="AE69">
        <f ca="1"/>
        <v>2.44</v>
      </c>
    </row>
    <row r="70" spans="1:31" x14ac:dyDescent="0.25">
      <c r="A70">
        <f ca="1"/>
        <v>69</v>
      </c>
      <c r="B70">
        <f ca="1"/>
        <v>0</v>
      </c>
      <c r="C70">
        <f ca="1"/>
        <v>17</v>
      </c>
      <c r="D70" s="8">
        <f ca="1"/>
        <v>692160.31977424817</v>
      </c>
      <c r="E70" s="8">
        <f ca="1"/>
        <v>7571463.8529127166</v>
      </c>
      <c r="F70">
        <f ca="1"/>
        <v>345.22499999999997</v>
      </c>
      <c r="G70">
        <f ca="1"/>
        <v>0</v>
      </c>
      <c r="H70">
        <f ca="1"/>
        <v>0</v>
      </c>
      <c r="I70" t="str">
        <f ca="1"/>
        <v>MIN NO MERGE</v>
      </c>
      <c r="J70">
        <f ca="1"/>
        <v>9</v>
      </c>
      <c r="K70" t="str">
        <f ca="1"/>
        <v>R-14b</v>
      </c>
      <c r="L70" t="str">
        <f ca="1"/>
        <v>R-14b</v>
      </c>
      <c r="M70">
        <f ca="1"/>
        <v>1</v>
      </c>
      <c r="N70">
        <f ca="1"/>
        <v>2.569674453741797</v>
      </c>
      <c r="O70">
        <f ca="1"/>
        <v>2.569674453741797</v>
      </c>
      <c r="P70">
        <f ca="1"/>
        <v>2.569674453741797</v>
      </c>
      <c r="Q70">
        <f ca="1"/>
        <v>1.5707963267948966</v>
      </c>
      <c r="R70">
        <f ca="1"/>
        <v>692159.25583927496</v>
      </c>
      <c r="S70">
        <f ca="1"/>
        <v>7571463.0868563401</v>
      </c>
      <c r="T70">
        <f ca="1"/>
        <v>345.32499999999999</v>
      </c>
      <c r="U70">
        <f ca="1"/>
        <v>692189.49452477403</v>
      </c>
      <c r="V70">
        <f ca="1"/>
        <v>7571443.62287487</v>
      </c>
      <c r="W70">
        <f ca="1"/>
        <v>346.56299999999999</v>
      </c>
      <c r="X70">
        <f ca="1"/>
        <v>692159.25583927496</v>
      </c>
      <c r="Y70">
        <f ca="1"/>
        <v>7571463.0868563401</v>
      </c>
      <c r="Z70">
        <f ca="1"/>
        <v>345.32499999999999</v>
      </c>
      <c r="AA70">
        <f ca="1"/>
        <v>1</v>
      </c>
      <c r="AB70">
        <f ca="1"/>
        <v>0.9</v>
      </c>
      <c r="AC70">
        <f ca="1"/>
        <v>2.44</v>
      </c>
      <c r="AD70">
        <f ca="1"/>
        <v>1.6</v>
      </c>
      <c r="AE70">
        <f ca="1"/>
        <v>2.44</v>
      </c>
    </row>
    <row r="71" spans="1:31" x14ac:dyDescent="0.25">
      <c r="A71">
        <f ca="1"/>
        <v>70</v>
      </c>
      <c r="B71">
        <f ca="1"/>
        <v>1</v>
      </c>
      <c r="C71">
        <f ca="1"/>
        <v>17</v>
      </c>
      <c r="D71" s="8">
        <f ca="1"/>
        <v>692158.97439136053</v>
      </c>
      <c r="E71" s="8">
        <f ca="1"/>
        <v>7571464.7189062992</v>
      </c>
      <c r="F71">
        <f ca="1"/>
        <v>345.22499999999997</v>
      </c>
      <c r="G71">
        <f ca="1"/>
        <v>0</v>
      </c>
      <c r="H71">
        <f ca="1"/>
        <v>0</v>
      </c>
      <c r="I71" t="str">
        <f ca="1"/>
        <v>MIN NO MERGE</v>
      </c>
      <c r="J71">
        <f ca="1"/>
        <v>9</v>
      </c>
      <c r="K71" t="str">
        <f ca="1"/>
        <v>R-14b</v>
      </c>
      <c r="L71" t="str">
        <f ca="1"/>
        <v>R-14b</v>
      </c>
      <c r="M71">
        <f ca="1"/>
        <v>1</v>
      </c>
      <c r="N71">
        <f ca="1"/>
        <v>2.569674453741797</v>
      </c>
      <c r="O71">
        <f ca="1"/>
        <v>2.569674453741797</v>
      </c>
      <c r="P71">
        <f ca="1"/>
        <v>2.569674453741797</v>
      </c>
      <c r="Q71">
        <f ca="1"/>
        <v>1.5707963267948966</v>
      </c>
      <c r="R71">
        <f ca="1"/>
        <v>692159.25583927496</v>
      </c>
      <c r="S71">
        <f ca="1"/>
        <v>7571463.0868563401</v>
      </c>
      <c r="T71">
        <f ca="1"/>
        <v>345.32499999999999</v>
      </c>
      <c r="U71">
        <f ca="1"/>
        <v>692189.49452477403</v>
      </c>
      <c r="V71">
        <f ca="1"/>
        <v>7571443.62287487</v>
      </c>
      <c r="W71">
        <f ca="1"/>
        <v>346.56299999999999</v>
      </c>
      <c r="X71">
        <f ca="1"/>
        <v>692159.25583927496</v>
      </c>
      <c r="Y71">
        <f ca="1"/>
        <v>7571463.0868563401</v>
      </c>
      <c r="Z71">
        <f ca="1"/>
        <v>345.32499999999999</v>
      </c>
      <c r="AA71">
        <f ca="1"/>
        <v>1</v>
      </c>
      <c r="AB71">
        <f ca="1"/>
        <v>0.9</v>
      </c>
      <c r="AC71">
        <f ca="1"/>
        <v>2.44</v>
      </c>
      <c r="AD71">
        <f ca="1"/>
        <v>1.6</v>
      </c>
      <c r="AE71">
        <f ca="1"/>
        <v>2.44</v>
      </c>
    </row>
    <row r="72" spans="1:31" x14ac:dyDescent="0.25">
      <c r="A72">
        <f ca="1"/>
        <v>71</v>
      </c>
      <c r="B72">
        <f ca="1"/>
        <v>2</v>
      </c>
      <c r="C72">
        <f ca="1"/>
        <v>17</v>
      </c>
      <c r="D72" s="8">
        <f ca="1"/>
        <v>692157.65375114675</v>
      </c>
      <c r="E72" s="8">
        <f ca="1"/>
        <v>7571462.667197396</v>
      </c>
      <c r="F72">
        <f ca="1"/>
        <v>345.22499999999997</v>
      </c>
      <c r="G72">
        <f ca="1"/>
        <v>0</v>
      </c>
      <c r="H72">
        <f ca="1"/>
        <v>0</v>
      </c>
      <c r="I72" t="str">
        <f ca="1"/>
        <v>MIN NO MERGE</v>
      </c>
      <c r="J72">
        <f ca="1"/>
        <v>9</v>
      </c>
      <c r="K72" t="str">
        <f ca="1"/>
        <v>R-14b</v>
      </c>
      <c r="L72" t="str">
        <f ca="1"/>
        <v>R-14b</v>
      </c>
      <c r="M72">
        <f ca="1"/>
        <v>1</v>
      </c>
      <c r="N72">
        <f ca="1"/>
        <v>2.569674453741797</v>
      </c>
      <c r="O72">
        <f ca="1"/>
        <v>2.569674453741797</v>
      </c>
      <c r="P72">
        <f ca="1"/>
        <v>2.569674453741797</v>
      </c>
      <c r="Q72">
        <f ca="1"/>
        <v>1.5707963267948966</v>
      </c>
      <c r="R72">
        <f ca="1"/>
        <v>692159.25583927496</v>
      </c>
      <c r="S72">
        <f ca="1"/>
        <v>7571463.0868563401</v>
      </c>
      <c r="T72">
        <f ca="1"/>
        <v>345.32499999999999</v>
      </c>
      <c r="U72">
        <f ca="1"/>
        <v>692189.49452477403</v>
      </c>
      <c r="V72">
        <f ca="1"/>
        <v>7571443.62287487</v>
      </c>
      <c r="W72">
        <f ca="1"/>
        <v>346.56299999999999</v>
      </c>
      <c r="X72">
        <f ca="1"/>
        <v>692159.25583927496</v>
      </c>
      <c r="Y72">
        <f ca="1"/>
        <v>7571463.0868563401</v>
      </c>
      <c r="Z72">
        <f ca="1"/>
        <v>345.32499999999999</v>
      </c>
      <c r="AA72">
        <f ca="1"/>
        <v>1</v>
      </c>
      <c r="AB72">
        <f ca="1"/>
        <v>0.9</v>
      </c>
      <c r="AC72">
        <f ca="1"/>
        <v>2.44</v>
      </c>
      <c r="AD72">
        <f ca="1"/>
        <v>1.6</v>
      </c>
      <c r="AE72">
        <f ca="1"/>
        <v>2.44</v>
      </c>
    </row>
    <row r="73" spans="1:31" x14ac:dyDescent="0.25">
      <c r="A73">
        <f ca="1"/>
        <v>72</v>
      </c>
      <c r="B73">
        <f ca="1"/>
        <v>3</v>
      </c>
      <c r="C73">
        <f ca="1"/>
        <v>17</v>
      </c>
      <c r="D73" s="8">
        <f ca="1"/>
        <v>692158.99913403438</v>
      </c>
      <c r="E73" s="8">
        <f ca="1"/>
        <v>7571461.8012038134</v>
      </c>
      <c r="F73">
        <f ca="1"/>
        <v>345.22499999999997</v>
      </c>
      <c r="G73">
        <f ca="1"/>
        <v>0</v>
      </c>
      <c r="H73">
        <f ca="1"/>
        <v>0</v>
      </c>
      <c r="I73" t="str">
        <f ca="1"/>
        <v>MIN NO MERGE</v>
      </c>
      <c r="J73">
        <f ca="1"/>
        <v>9</v>
      </c>
      <c r="K73" t="str">
        <f ca="1"/>
        <v>R-14b</v>
      </c>
      <c r="L73" t="str">
        <f ca="1"/>
        <v>R-14b</v>
      </c>
      <c r="M73">
        <f ca="1"/>
        <v>1</v>
      </c>
      <c r="N73">
        <f ca="1"/>
        <v>2.569674453741797</v>
      </c>
      <c r="O73">
        <f ca="1"/>
        <v>2.569674453741797</v>
      </c>
      <c r="P73">
        <f ca="1"/>
        <v>2.569674453741797</v>
      </c>
      <c r="Q73">
        <f ca="1"/>
        <v>1.5707963267948966</v>
      </c>
      <c r="R73">
        <f ca="1"/>
        <v>692159.25583927496</v>
      </c>
      <c r="S73">
        <f ca="1"/>
        <v>7571463.0868563401</v>
      </c>
      <c r="T73">
        <f ca="1"/>
        <v>345.32499999999999</v>
      </c>
      <c r="U73">
        <f ca="1"/>
        <v>692189.49452477403</v>
      </c>
      <c r="V73">
        <f ca="1"/>
        <v>7571443.62287487</v>
      </c>
      <c r="W73">
        <f ca="1"/>
        <v>346.56299999999999</v>
      </c>
      <c r="X73">
        <f ca="1"/>
        <v>692159.25583927496</v>
      </c>
      <c r="Y73">
        <f ca="1"/>
        <v>7571463.0868563401</v>
      </c>
      <c r="Z73">
        <f ca="1"/>
        <v>345.32499999999999</v>
      </c>
      <c r="AA73">
        <f ca="1"/>
        <v>1</v>
      </c>
      <c r="AB73">
        <f ca="1"/>
        <v>0.9</v>
      </c>
      <c r="AC73">
        <f ca="1"/>
        <v>2.44</v>
      </c>
      <c r="AD73">
        <f ca="1"/>
        <v>1.6</v>
      </c>
      <c r="AE73">
        <f ca="1"/>
        <v>2.44</v>
      </c>
    </row>
    <row r="74" spans="1:31" x14ac:dyDescent="0.25">
      <c r="A74">
        <f ca="1"/>
        <v>73</v>
      </c>
      <c r="B74">
        <f ca="1"/>
        <v>0</v>
      </c>
      <c r="C74">
        <f ca="1"/>
        <v>18</v>
      </c>
      <c r="D74" s="8">
        <f ca="1"/>
        <v>692206.0728238814</v>
      </c>
      <c r="E74" s="8">
        <f ca="1"/>
        <v>7571760.5961526698</v>
      </c>
      <c r="F74">
        <f ca="1"/>
        <v>344.875067138671</v>
      </c>
      <c r="G74">
        <f ca="1"/>
        <v>0</v>
      </c>
      <c r="H74">
        <f ca="1"/>
        <v>0</v>
      </c>
      <c r="I74" t="str">
        <f ca="1"/>
        <v>MIN NO MERGE</v>
      </c>
      <c r="J74">
        <f ca="1"/>
        <v>10</v>
      </c>
      <c r="K74" t="str">
        <f ca="1"/>
        <v>R-15</v>
      </c>
      <c r="L74" t="str">
        <f ca="1"/>
        <v>R-15</v>
      </c>
      <c r="M74">
        <f ca="1"/>
        <v>0</v>
      </c>
      <c r="N74">
        <f ca="1"/>
        <v>-0.3587706701741542</v>
      </c>
      <c r="O74">
        <f ca="1"/>
        <v>-0.3587706701741542</v>
      </c>
      <c r="P74">
        <f ca="1"/>
        <v>2.7828219834156389</v>
      </c>
      <c r="Q74">
        <f ca="1"/>
        <v>1.5707963267948966</v>
      </c>
      <c r="R74">
        <f ca="1"/>
        <v>692207.45625024103</v>
      </c>
      <c r="S74">
        <f ca="1"/>
        <v>7571762.9182490297</v>
      </c>
      <c r="T74">
        <f ca="1"/>
        <v>344.97506713867102</v>
      </c>
      <c r="U74">
        <f ca="1"/>
        <v>692207.45625024103</v>
      </c>
      <c r="V74">
        <f ca="1"/>
        <v>7571762.9182490297</v>
      </c>
      <c r="W74">
        <f ca="1"/>
        <v>344.97506713867102</v>
      </c>
      <c r="X74">
        <f ca="1"/>
        <v>692168.81958292099</v>
      </c>
      <c r="Y74">
        <f ca="1"/>
        <v>7571777.4069992704</v>
      </c>
      <c r="Z74">
        <f ca="1"/>
        <v>344.48989868164</v>
      </c>
      <c r="AA74">
        <f ca="1"/>
        <v>2</v>
      </c>
      <c r="AB74">
        <f ca="1"/>
        <v>1.5</v>
      </c>
      <c r="AC74">
        <f ca="1"/>
        <v>5.32</v>
      </c>
      <c r="AD74">
        <f ca="1"/>
        <v>1.6</v>
      </c>
      <c r="AE74">
        <f ca="1"/>
        <v>5.32</v>
      </c>
    </row>
    <row r="75" spans="1:31" x14ac:dyDescent="0.25">
      <c r="A75">
        <f ca="1"/>
        <v>74</v>
      </c>
      <c r="B75">
        <f ca="1"/>
        <v>1</v>
      </c>
      <c r="C75">
        <f ca="1"/>
        <v>18</v>
      </c>
      <c r="D75" s="8">
        <f ca="1"/>
        <v>692207.57095056563</v>
      </c>
      <c r="E75" s="8">
        <f ca="1"/>
        <v>7571760.0343551636</v>
      </c>
      <c r="F75">
        <f ca="1"/>
        <v>344.875067138671</v>
      </c>
      <c r="G75">
        <f ca="1"/>
        <v>0</v>
      </c>
      <c r="H75">
        <f ca="1"/>
        <v>0</v>
      </c>
      <c r="I75" t="str">
        <f ca="1"/>
        <v>MIN NO MERGE</v>
      </c>
      <c r="J75">
        <f ca="1"/>
        <v>10</v>
      </c>
      <c r="K75" t="str">
        <f ca="1"/>
        <v>R-15</v>
      </c>
      <c r="L75" t="str">
        <f ca="1"/>
        <v>R-15</v>
      </c>
      <c r="M75">
        <f ca="1"/>
        <v>0</v>
      </c>
      <c r="N75">
        <f ca="1"/>
        <v>-0.3587706701741542</v>
      </c>
      <c r="O75">
        <f ca="1"/>
        <v>-0.3587706701741542</v>
      </c>
      <c r="P75">
        <f ca="1"/>
        <v>2.7828219834156389</v>
      </c>
      <c r="Q75">
        <f ca="1"/>
        <v>1.5707963267948966</v>
      </c>
      <c r="R75">
        <f ca="1"/>
        <v>692207.45625024103</v>
      </c>
      <c r="S75">
        <f ca="1"/>
        <v>7571762.9182490297</v>
      </c>
      <c r="T75">
        <f ca="1"/>
        <v>344.97506713867102</v>
      </c>
      <c r="U75">
        <f ca="1"/>
        <v>692207.45625024103</v>
      </c>
      <c r="V75">
        <f ca="1"/>
        <v>7571762.9182490297</v>
      </c>
      <c r="W75">
        <f ca="1"/>
        <v>344.97506713867102</v>
      </c>
      <c r="X75">
        <f ca="1"/>
        <v>692168.81958292099</v>
      </c>
      <c r="Y75">
        <f ca="1"/>
        <v>7571777.4069992704</v>
      </c>
      <c r="Z75">
        <f ca="1"/>
        <v>344.48989868164</v>
      </c>
      <c r="AA75">
        <f ca="1"/>
        <v>2</v>
      </c>
      <c r="AB75">
        <f ca="1"/>
        <v>1.5</v>
      </c>
      <c r="AC75">
        <f ca="1"/>
        <v>5.32</v>
      </c>
      <c r="AD75">
        <f ca="1"/>
        <v>1.6</v>
      </c>
      <c r="AE75">
        <f ca="1"/>
        <v>5.32</v>
      </c>
    </row>
    <row r="76" spans="1:31" x14ac:dyDescent="0.25">
      <c r="A76">
        <f ca="1"/>
        <v>75</v>
      </c>
      <c r="B76">
        <f ca="1"/>
        <v>2</v>
      </c>
      <c r="C76">
        <f ca="1"/>
        <v>18</v>
      </c>
      <c r="D76" s="8">
        <f ca="1"/>
        <v>692209.43892727443</v>
      </c>
      <c r="E76" s="8">
        <f ca="1"/>
        <v>7571765.0156263877</v>
      </c>
      <c r="F76">
        <f ca="1"/>
        <v>344.875067138671</v>
      </c>
      <c r="G76">
        <f ca="1"/>
        <v>0</v>
      </c>
      <c r="H76">
        <f ca="1"/>
        <v>0</v>
      </c>
      <c r="I76" t="str">
        <f ca="1"/>
        <v>MIN NO MERGE</v>
      </c>
      <c r="J76">
        <f ca="1"/>
        <v>10</v>
      </c>
      <c r="K76" t="str">
        <f ca="1"/>
        <v>R-15</v>
      </c>
      <c r="L76" t="str">
        <f ca="1"/>
        <v>R-15</v>
      </c>
      <c r="M76">
        <f ca="1"/>
        <v>0</v>
      </c>
      <c r="N76">
        <f ca="1"/>
        <v>-0.3587706701741542</v>
      </c>
      <c r="O76">
        <f ca="1"/>
        <v>-0.3587706701741542</v>
      </c>
      <c r="P76">
        <f ca="1"/>
        <v>2.7828219834156389</v>
      </c>
      <c r="Q76">
        <f ca="1"/>
        <v>1.5707963267948966</v>
      </c>
      <c r="R76">
        <f ca="1"/>
        <v>692207.45625024103</v>
      </c>
      <c r="S76">
        <f ca="1"/>
        <v>7571762.9182490297</v>
      </c>
      <c r="T76">
        <f ca="1"/>
        <v>344.97506713867102</v>
      </c>
      <c r="U76">
        <f ca="1"/>
        <v>692207.45625024103</v>
      </c>
      <c r="V76">
        <f ca="1"/>
        <v>7571762.9182490297</v>
      </c>
      <c r="W76">
        <f ca="1"/>
        <v>344.97506713867102</v>
      </c>
      <c r="X76">
        <f ca="1"/>
        <v>692168.81958292099</v>
      </c>
      <c r="Y76">
        <f ca="1"/>
        <v>7571777.4069992704</v>
      </c>
      <c r="Z76">
        <f ca="1"/>
        <v>344.48989868164</v>
      </c>
      <c r="AA76">
        <f ca="1"/>
        <v>2</v>
      </c>
      <c r="AB76">
        <f ca="1"/>
        <v>1.5</v>
      </c>
      <c r="AC76">
        <f ca="1"/>
        <v>5.32</v>
      </c>
      <c r="AD76">
        <f ca="1"/>
        <v>1.6</v>
      </c>
      <c r="AE76">
        <f ca="1"/>
        <v>5.32</v>
      </c>
    </row>
    <row r="77" spans="1:31" x14ac:dyDescent="0.25">
      <c r="A77">
        <f ca="1"/>
        <v>76</v>
      </c>
      <c r="B77">
        <f ca="1"/>
        <v>3</v>
      </c>
      <c r="C77">
        <f ca="1"/>
        <v>18</v>
      </c>
      <c r="D77" s="8">
        <f ca="1"/>
        <v>692207.94080059021</v>
      </c>
      <c r="E77" s="8">
        <f ca="1"/>
        <v>7571765.5774238938</v>
      </c>
      <c r="F77">
        <f ca="1"/>
        <v>344.875067138671</v>
      </c>
      <c r="G77">
        <f ca="1"/>
        <v>0</v>
      </c>
      <c r="H77">
        <f ca="1"/>
        <v>0</v>
      </c>
      <c r="I77" t="str">
        <f ca="1"/>
        <v>MIN NO MERGE</v>
      </c>
      <c r="J77">
        <f ca="1"/>
        <v>10</v>
      </c>
      <c r="K77" t="str">
        <f ca="1"/>
        <v>R-15</v>
      </c>
      <c r="L77" t="str">
        <f ca="1"/>
        <v>R-15</v>
      </c>
      <c r="M77">
        <f ca="1"/>
        <v>0</v>
      </c>
      <c r="N77">
        <f ca="1"/>
        <v>-0.3587706701741542</v>
      </c>
      <c r="O77">
        <f ca="1"/>
        <v>-0.3587706701741542</v>
      </c>
      <c r="P77">
        <f ca="1"/>
        <v>2.7828219834156389</v>
      </c>
      <c r="Q77">
        <f ca="1"/>
        <v>1.5707963267948966</v>
      </c>
      <c r="R77">
        <f ca="1"/>
        <v>692207.45625024103</v>
      </c>
      <c r="S77">
        <f ca="1"/>
        <v>7571762.9182490297</v>
      </c>
      <c r="T77">
        <f ca="1"/>
        <v>344.97506713867102</v>
      </c>
      <c r="U77">
        <f ca="1"/>
        <v>692207.45625024103</v>
      </c>
      <c r="V77">
        <f ca="1"/>
        <v>7571762.9182490297</v>
      </c>
      <c r="W77">
        <f ca="1"/>
        <v>344.97506713867102</v>
      </c>
      <c r="X77">
        <f ca="1"/>
        <v>692168.81958292099</v>
      </c>
      <c r="Y77">
        <f ca="1"/>
        <v>7571777.4069992704</v>
      </c>
      <c r="Z77">
        <f ca="1"/>
        <v>344.48989868164</v>
      </c>
      <c r="AA77">
        <f ca="1"/>
        <v>2</v>
      </c>
      <c r="AB77">
        <f ca="1"/>
        <v>1.5</v>
      </c>
      <c r="AC77">
        <f ca="1"/>
        <v>5.32</v>
      </c>
      <c r="AD77">
        <f ca="1"/>
        <v>1.6</v>
      </c>
      <c r="AE77">
        <f ca="1"/>
        <v>5.32</v>
      </c>
    </row>
    <row r="78" spans="1:31" x14ac:dyDescent="0.25">
      <c r="A78">
        <f ca="1"/>
        <v>77</v>
      </c>
      <c r="B78">
        <f ca="1"/>
        <v>0</v>
      </c>
      <c r="C78">
        <f ca="1"/>
        <v>19</v>
      </c>
      <c r="D78" s="8">
        <f ca="1"/>
        <v>692170.20300928061</v>
      </c>
      <c r="E78" s="8">
        <f ca="1"/>
        <v>7571779.7290956303</v>
      </c>
      <c r="F78">
        <f ca="1"/>
        <v>344.38989868163998</v>
      </c>
      <c r="G78">
        <f ca="1"/>
        <v>0</v>
      </c>
      <c r="H78">
        <f ca="1"/>
        <v>0</v>
      </c>
      <c r="I78" t="str">
        <f ca="1"/>
        <v>MIN NO MERGE</v>
      </c>
      <c r="J78">
        <f ca="1"/>
        <v>10</v>
      </c>
      <c r="K78" t="str">
        <f ca="1"/>
        <v>R-15</v>
      </c>
      <c r="L78" t="str">
        <f ca="1"/>
        <v>R-15</v>
      </c>
      <c r="M78">
        <f ca="1"/>
        <v>1</v>
      </c>
      <c r="N78">
        <f ca="1"/>
        <v>2.7828219834156389</v>
      </c>
      <c r="O78">
        <f ca="1"/>
        <v>2.7828219834156389</v>
      </c>
      <c r="P78">
        <f ca="1"/>
        <v>2.7828219834156389</v>
      </c>
      <c r="Q78">
        <f ca="1"/>
        <v>1.5707963267948966</v>
      </c>
      <c r="R78">
        <f ca="1"/>
        <v>692168.81958292099</v>
      </c>
      <c r="S78">
        <f ca="1"/>
        <v>7571777.4069992704</v>
      </c>
      <c r="T78">
        <f ca="1"/>
        <v>344.48989868164</v>
      </c>
      <c r="U78">
        <f ca="1"/>
        <v>692207.45625024103</v>
      </c>
      <c r="V78">
        <f ca="1"/>
        <v>7571762.9182490297</v>
      </c>
      <c r="W78">
        <f ca="1"/>
        <v>344.97506713867102</v>
      </c>
      <c r="X78">
        <f ca="1"/>
        <v>692168.81958292099</v>
      </c>
      <c r="Y78">
        <f ca="1"/>
        <v>7571777.4069992704</v>
      </c>
      <c r="Z78">
        <f ca="1"/>
        <v>344.48989868164</v>
      </c>
      <c r="AA78">
        <f ca="1"/>
        <v>2</v>
      </c>
      <c r="AB78">
        <f ca="1"/>
        <v>1.5</v>
      </c>
      <c r="AC78">
        <f ca="1"/>
        <v>5.32</v>
      </c>
      <c r="AD78">
        <f ca="1"/>
        <v>1.6</v>
      </c>
      <c r="AE78">
        <f ca="1"/>
        <v>5.32</v>
      </c>
    </row>
    <row r="79" spans="1:31" x14ac:dyDescent="0.25">
      <c r="A79">
        <f ca="1"/>
        <v>78</v>
      </c>
      <c r="B79">
        <f ca="1"/>
        <v>1</v>
      </c>
      <c r="C79">
        <f ca="1"/>
        <v>19</v>
      </c>
      <c r="D79" s="8">
        <f ca="1"/>
        <v>692168.70488259639</v>
      </c>
      <c r="E79" s="8">
        <f ca="1"/>
        <v>7571780.2908931365</v>
      </c>
      <c r="F79">
        <f ca="1"/>
        <v>344.38989868163998</v>
      </c>
      <c r="G79">
        <f ca="1"/>
        <v>0</v>
      </c>
      <c r="H79">
        <f ca="1"/>
        <v>0</v>
      </c>
      <c r="I79" t="str">
        <f ca="1"/>
        <v>MIN NO MERGE</v>
      </c>
      <c r="J79">
        <f ca="1"/>
        <v>10</v>
      </c>
      <c r="K79" t="str">
        <f ca="1"/>
        <v>R-15</v>
      </c>
      <c r="L79" t="str">
        <f ca="1"/>
        <v>R-15</v>
      </c>
      <c r="M79">
        <f ca="1"/>
        <v>1</v>
      </c>
      <c r="N79">
        <f ca="1"/>
        <v>2.7828219834156389</v>
      </c>
      <c r="O79">
        <f ca="1"/>
        <v>2.7828219834156389</v>
      </c>
      <c r="P79">
        <f ca="1"/>
        <v>2.7828219834156389</v>
      </c>
      <c r="Q79">
        <f ca="1"/>
        <v>1.5707963267948966</v>
      </c>
      <c r="R79">
        <f ca="1"/>
        <v>692168.81958292099</v>
      </c>
      <c r="S79">
        <f ca="1"/>
        <v>7571777.4069992704</v>
      </c>
      <c r="T79">
        <f ca="1"/>
        <v>344.48989868164</v>
      </c>
      <c r="U79">
        <f ca="1"/>
        <v>692207.45625024103</v>
      </c>
      <c r="V79">
        <f ca="1"/>
        <v>7571762.9182490297</v>
      </c>
      <c r="W79">
        <f ca="1"/>
        <v>344.97506713867102</v>
      </c>
      <c r="X79">
        <f ca="1"/>
        <v>692168.81958292099</v>
      </c>
      <c r="Y79">
        <f ca="1"/>
        <v>7571777.4069992704</v>
      </c>
      <c r="Z79">
        <f ca="1"/>
        <v>344.48989868164</v>
      </c>
      <c r="AA79">
        <f ca="1"/>
        <v>2</v>
      </c>
      <c r="AB79">
        <f ca="1"/>
        <v>1.5</v>
      </c>
      <c r="AC79">
        <f ca="1"/>
        <v>5.32</v>
      </c>
      <c r="AD79">
        <f ca="1"/>
        <v>1.6</v>
      </c>
      <c r="AE79">
        <f ca="1"/>
        <v>5.32</v>
      </c>
    </row>
    <row r="80" spans="1:31" x14ac:dyDescent="0.25">
      <c r="A80">
        <f ca="1"/>
        <v>79</v>
      </c>
      <c r="B80">
        <f ca="1"/>
        <v>2</v>
      </c>
      <c r="C80">
        <f ca="1"/>
        <v>19</v>
      </c>
      <c r="D80" s="8">
        <f ca="1"/>
        <v>692166.83690588758</v>
      </c>
      <c r="E80" s="8">
        <f ca="1"/>
        <v>7571775.3096219124</v>
      </c>
      <c r="F80">
        <f ca="1"/>
        <v>344.38989868163998</v>
      </c>
      <c r="G80">
        <f ca="1"/>
        <v>0</v>
      </c>
      <c r="H80">
        <f ca="1"/>
        <v>0</v>
      </c>
      <c r="I80" t="str">
        <f ca="1"/>
        <v>MIN NO MERGE</v>
      </c>
      <c r="J80">
        <f ca="1"/>
        <v>10</v>
      </c>
      <c r="K80" t="str">
        <f ca="1"/>
        <v>R-15</v>
      </c>
      <c r="L80" t="str">
        <f ca="1"/>
        <v>R-15</v>
      </c>
      <c r="M80">
        <f ca="1"/>
        <v>1</v>
      </c>
      <c r="N80">
        <f ca="1"/>
        <v>2.7828219834156389</v>
      </c>
      <c r="O80">
        <f ca="1"/>
        <v>2.7828219834156389</v>
      </c>
      <c r="P80">
        <f ca="1"/>
        <v>2.7828219834156389</v>
      </c>
      <c r="Q80">
        <f ca="1"/>
        <v>1.5707963267948966</v>
      </c>
      <c r="R80">
        <f ca="1"/>
        <v>692168.81958292099</v>
      </c>
      <c r="S80">
        <f ca="1"/>
        <v>7571777.4069992704</v>
      </c>
      <c r="T80">
        <f ca="1"/>
        <v>344.48989868164</v>
      </c>
      <c r="U80">
        <f ca="1"/>
        <v>692207.45625024103</v>
      </c>
      <c r="V80">
        <f ca="1"/>
        <v>7571762.9182490297</v>
      </c>
      <c r="W80">
        <f ca="1"/>
        <v>344.97506713867102</v>
      </c>
      <c r="X80">
        <f ca="1"/>
        <v>692168.81958292099</v>
      </c>
      <c r="Y80">
        <f ca="1"/>
        <v>7571777.4069992704</v>
      </c>
      <c r="Z80">
        <f ca="1"/>
        <v>344.48989868164</v>
      </c>
      <c r="AA80">
        <f ca="1"/>
        <v>2</v>
      </c>
      <c r="AB80">
        <f ca="1"/>
        <v>1.5</v>
      </c>
      <c r="AC80">
        <f ca="1"/>
        <v>5.32</v>
      </c>
      <c r="AD80">
        <f ca="1"/>
        <v>1.6</v>
      </c>
      <c r="AE80">
        <f ca="1"/>
        <v>5.32</v>
      </c>
    </row>
    <row r="81" spans="1:31" x14ac:dyDescent="0.25">
      <c r="A81">
        <f ca="1"/>
        <v>80</v>
      </c>
      <c r="B81">
        <f ca="1"/>
        <v>3</v>
      </c>
      <c r="C81">
        <f ca="1"/>
        <v>19</v>
      </c>
      <c r="D81" s="8">
        <f ca="1"/>
        <v>692168.33503257181</v>
      </c>
      <c r="E81" s="8">
        <f ca="1"/>
        <v>7571774.7478244063</v>
      </c>
      <c r="F81">
        <f ca="1"/>
        <v>344.38989868163998</v>
      </c>
      <c r="G81">
        <f ca="1"/>
        <v>0</v>
      </c>
      <c r="H81">
        <f ca="1"/>
        <v>0</v>
      </c>
      <c r="I81" t="str">
        <f ca="1"/>
        <v>MIN NO MERGE</v>
      </c>
      <c r="J81">
        <f ca="1"/>
        <v>10</v>
      </c>
      <c r="K81" t="str">
        <f ca="1"/>
        <v>R-15</v>
      </c>
      <c r="L81" t="str">
        <f ca="1"/>
        <v>R-15</v>
      </c>
      <c r="M81">
        <f ca="1"/>
        <v>1</v>
      </c>
      <c r="N81">
        <f ca="1"/>
        <v>2.7828219834156389</v>
      </c>
      <c r="O81">
        <f ca="1"/>
        <v>2.7828219834156389</v>
      </c>
      <c r="P81">
        <f ca="1"/>
        <v>2.7828219834156389</v>
      </c>
      <c r="Q81">
        <f ca="1"/>
        <v>1.5707963267948966</v>
      </c>
      <c r="R81">
        <f ca="1"/>
        <v>692168.81958292099</v>
      </c>
      <c r="S81">
        <f ca="1"/>
        <v>7571777.4069992704</v>
      </c>
      <c r="T81">
        <f ca="1"/>
        <v>344.48989868164</v>
      </c>
      <c r="U81">
        <f ca="1"/>
        <v>692207.45625024103</v>
      </c>
      <c r="V81">
        <f ca="1"/>
        <v>7571762.9182490297</v>
      </c>
      <c r="W81">
        <f ca="1"/>
        <v>344.97506713867102</v>
      </c>
      <c r="X81">
        <f ca="1"/>
        <v>692168.81958292099</v>
      </c>
      <c r="Y81">
        <f ca="1"/>
        <v>7571777.4069992704</v>
      </c>
      <c r="Z81">
        <f ca="1"/>
        <v>344.48989868164</v>
      </c>
      <c r="AA81">
        <f ca="1"/>
        <v>2</v>
      </c>
      <c r="AB81">
        <f ca="1"/>
        <v>1.5</v>
      </c>
      <c r="AC81">
        <f ca="1"/>
        <v>5.32</v>
      </c>
      <c r="AD81">
        <f ca="1"/>
        <v>1.6</v>
      </c>
      <c r="AE81">
        <f ca="1"/>
        <v>5.32</v>
      </c>
    </row>
    <row r="82" spans="1:31" x14ac:dyDescent="0.25">
      <c r="A82">
        <f ca="1"/>
        <v>81</v>
      </c>
      <c r="B82">
        <f ca="1"/>
        <v>0</v>
      </c>
      <c r="C82">
        <f ca="1"/>
        <v>20</v>
      </c>
      <c r="D82" s="8">
        <f ca="1"/>
        <v>692226.3036030574</v>
      </c>
      <c r="E82" s="8">
        <f ca="1"/>
        <v>7572257.7056897096</v>
      </c>
      <c r="F82">
        <f ca="1"/>
        <v>347.84793701171799</v>
      </c>
      <c r="G82">
        <f ca="1"/>
        <v>0</v>
      </c>
      <c r="H82">
        <f ca="1"/>
        <v>0</v>
      </c>
      <c r="I82" t="str">
        <f ca="1"/>
        <v>MIN NO MERGE</v>
      </c>
      <c r="J82">
        <f ca="1"/>
        <v>11</v>
      </c>
      <c r="K82" t="str">
        <f ca="1"/>
        <v>R-16</v>
      </c>
      <c r="L82" t="str">
        <f ca="1"/>
        <v>R-16</v>
      </c>
      <c r="M82">
        <f ca="1"/>
        <v>0</v>
      </c>
      <c r="N82">
        <f ca="1"/>
        <v>0.13636259334410772</v>
      </c>
      <c r="O82">
        <f ca="1"/>
        <v>0.13636259334410772</v>
      </c>
      <c r="P82">
        <f ca="1"/>
        <v>-3.0052300602456854</v>
      </c>
      <c r="Q82">
        <f ca="1"/>
        <v>1.5707963267948966</v>
      </c>
      <c r="R82">
        <f ca="1"/>
        <v>692226.58883069304</v>
      </c>
      <c r="S82">
        <f ca="1"/>
        <v>7572259.1579449195</v>
      </c>
      <c r="T82">
        <f ca="1"/>
        <v>347.94793701171801</v>
      </c>
      <c r="U82">
        <f ca="1"/>
        <v>692226.58883069304</v>
      </c>
      <c r="V82">
        <f ca="1"/>
        <v>7572259.1579449195</v>
      </c>
      <c r="W82">
        <f ca="1"/>
        <v>347.94793701171801</v>
      </c>
      <c r="X82">
        <f ca="1"/>
        <v>692181.915184104</v>
      </c>
      <c r="Y82">
        <f ca="1"/>
        <v>7572253.02808904</v>
      </c>
      <c r="Z82">
        <f ca="1"/>
        <v>347.10491943359301</v>
      </c>
      <c r="AA82">
        <f ca="1"/>
        <v>1</v>
      </c>
      <c r="AB82">
        <f ca="1"/>
        <v>1.2</v>
      </c>
      <c r="AC82">
        <f ca="1"/>
        <v>2.8</v>
      </c>
      <c r="AD82">
        <f ca="1"/>
        <v>1.6</v>
      </c>
      <c r="AE82">
        <f ca="1"/>
        <v>2.8</v>
      </c>
    </row>
    <row r="83" spans="1:31" x14ac:dyDescent="0.25">
      <c r="A83">
        <f ca="1"/>
        <v>82</v>
      </c>
      <c r="B83">
        <f ca="1"/>
        <v>1</v>
      </c>
      <c r="C83">
        <f ca="1"/>
        <v>20</v>
      </c>
      <c r="D83" s="8">
        <f ca="1"/>
        <v>692227.88875028864</v>
      </c>
      <c r="E83" s="8">
        <f ca="1"/>
        <v>7572257.9231943199</v>
      </c>
      <c r="F83">
        <f ca="1"/>
        <v>347.84793701171799</v>
      </c>
      <c r="G83">
        <f ca="1"/>
        <v>0</v>
      </c>
      <c r="H83">
        <f ca="1"/>
        <v>0</v>
      </c>
      <c r="I83" t="str">
        <f ca="1"/>
        <v>MIN NO MERGE</v>
      </c>
      <c r="J83">
        <f ca="1"/>
        <v>11</v>
      </c>
      <c r="K83" t="str">
        <f ca="1"/>
        <v>R-16</v>
      </c>
      <c r="L83" t="str">
        <f ca="1"/>
        <v>R-16</v>
      </c>
      <c r="M83">
        <f ca="1"/>
        <v>0</v>
      </c>
      <c r="N83">
        <f ca="1"/>
        <v>0.13636259334410772</v>
      </c>
      <c r="O83">
        <f ca="1"/>
        <v>0.13636259334410772</v>
      </c>
      <c r="P83">
        <f ca="1"/>
        <v>-3.0052300602456854</v>
      </c>
      <c r="Q83">
        <f ca="1"/>
        <v>1.5707963267948966</v>
      </c>
      <c r="R83">
        <f ca="1"/>
        <v>692226.58883069304</v>
      </c>
      <c r="S83">
        <f ca="1"/>
        <v>7572259.1579449195</v>
      </c>
      <c r="T83">
        <f ca="1"/>
        <v>347.94793701171801</v>
      </c>
      <c r="U83">
        <f ca="1"/>
        <v>692226.58883069304</v>
      </c>
      <c r="V83">
        <f ca="1"/>
        <v>7572259.1579449195</v>
      </c>
      <c r="W83">
        <f ca="1"/>
        <v>347.94793701171801</v>
      </c>
      <c r="X83">
        <f ca="1"/>
        <v>692181.915184104</v>
      </c>
      <c r="Y83">
        <f ca="1"/>
        <v>7572253.02808904</v>
      </c>
      <c r="Z83">
        <f ca="1"/>
        <v>347.10491943359301</v>
      </c>
      <c r="AA83">
        <f ca="1"/>
        <v>1</v>
      </c>
      <c r="AB83">
        <f ca="1"/>
        <v>1.2</v>
      </c>
      <c r="AC83">
        <f ca="1"/>
        <v>2.8</v>
      </c>
      <c r="AD83">
        <f ca="1"/>
        <v>1.6</v>
      </c>
      <c r="AE83">
        <f ca="1"/>
        <v>2.8</v>
      </c>
    </row>
    <row r="84" spans="1:31" x14ac:dyDescent="0.25">
      <c r="A84">
        <f ca="1"/>
        <v>83</v>
      </c>
      <c r="B84">
        <f ca="1"/>
        <v>2</v>
      </c>
      <c r="C84">
        <f ca="1"/>
        <v>20</v>
      </c>
      <c r="D84" s="8">
        <f ca="1"/>
        <v>692227.5081172213</v>
      </c>
      <c r="E84" s="8">
        <f ca="1"/>
        <v>7572260.6972019738</v>
      </c>
      <c r="F84">
        <f ca="1"/>
        <v>347.84793701171799</v>
      </c>
      <c r="G84">
        <f ca="1"/>
        <v>0</v>
      </c>
      <c r="H84">
        <f ca="1"/>
        <v>0</v>
      </c>
      <c r="I84" t="str">
        <f ca="1"/>
        <v>MIN NO MERGE</v>
      </c>
      <c r="J84">
        <f ca="1"/>
        <v>11</v>
      </c>
      <c r="K84" t="str">
        <f ca="1"/>
        <v>R-16</v>
      </c>
      <c r="L84" t="str">
        <f ca="1"/>
        <v>R-16</v>
      </c>
      <c r="M84">
        <f ca="1"/>
        <v>0</v>
      </c>
      <c r="N84">
        <f ca="1"/>
        <v>0.13636259334410772</v>
      </c>
      <c r="O84">
        <f ca="1"/>
        <v>0.13636259334410772</v>
      </c>
      <c r="P84">
        <f ca="1"/>
        <v>-3.0052300602456854</v>
      </c>
      <c r="Q84">
        <f ca="1"/>
        <v>1.5707963267948966</v>
      </c>
      <c r="R84">
        <f ca="1"/>
        <v>692226.58883069304</v>
      </c>
      <c r="S84">
        <f ca="1"/>
        <v>7572259.1579449195</v>
      </c>
      <c r="T84">
        <f ca="1"/>
        <v>347.94793701171801</v>
      </c>
      <c r="U84">
        <f ca="1"/>
        <v>692226.58883069304</v>
      </c>
      <c r="V84">
        <f ca="1"/>
        <v>7572259.1579449195</v>
      </c>
      <c r="W84">
        <f ca="1"/>
        <v>347.94793701171801</v>
      </c>
      <c r="X84">
        <f ca="1"/>
        <v>692181.915184104</v>
      </c>
      <c r="Y84">
        <f ca="1"/>
        <v>7572253.02808904</v>
      </c>
      <c r="Z84">
        <f ca="1"/>
        <v>347.10491943359301</v>
      </c>
      <c r="AA84">
        <f ca="1"/>
        <v>1</v>
      </c>
      <c r="AB84">
        <f ca="1"/>
        <v>1.2</v>
      </c>
      <c r="AC84">
        <f ca="1"/>
        <v>2.8</v>
      </c>
      <c r="AD84">
        <f ca="1"/>
        <v>1.6</v>
      </c>
      <c r="AE84">
        <f ca="1"/>
        <v>2.8</v>
      </c>
    </row>
    <row r="85" spans="1:31" x14ac:dyDescent="0.25">
      <c r="A85">
        <f ca="1"/>
        <v>84</v>
      </c>
      <c r="B85">
        <f ca="1"/>
        <v>3</v>
      </c>
      <c r="C85">
        <f ca="1"/>
        <v>20</v>
      </c>
      <c r="D85" s="8">
        <f ca="1"/>
        <v>692225.92296999006</v>
      </c>
      <c r="E85" s="8">
        <f ca="1"/>
        <v>7572260.4796973635</v>
      </c>
      <c r="F85">
        <f ca="1"/>
        <v>347.84793701171799</v>
      </c>
      <c r="G85">
        <f ca="1"/>
        <v>0</v>
      </c>
      <c r="H85">
        <f ca="1"/>
        <v>0</v>
      </c>
      <c r="I85" t="str">
        <f ca="1"/>
        <v>MIN NO MERGE</v>
      </c>
      <c r="J85">
        <f ca="1"/>
        <v>11</v>
      </c>
      <c r="K85" t="str">
        <f ca="1"/>
        <v>R-16</v>
      </c>
      <c r="L85" t="str">
        <f ca="1"/>
        <v>R-16</v>
      </c>
      <c r="M85">
        <f ca="1"/>
        <v>0</v>
      </c>
      <c r="N85">
        <f ca="1"/>
        <v>0.13636259334410772</v>
      </c>
      <c r="O85">
        <f ca="1"/>
        <v>0.13636259334410772</v>
      </c>
      <c r="P85">
        <f ca="1"/>
        <v>-3.0052300602456854</v>
      </c>
      <c r="Q85">
        <f ca="1"/>
        <v>1.5707963267948966</v>
      </c>
      <c r="R85">
        <f ca="1"/>
        <v>692226.58883069304</v>
      </c>
      <c r="S85">
        <f ca="1"/>
        <v>7572259.1579449195</v>
      </c>
      <c r="T85">
        <f ca="1"/>
        <v>347.94793701171801</v>
      </c>
      <c r="U85">
        <f ca="1"/>
        <v>692226.58883069304</v>
      </c>
      <c r="V85">
        <f ca="1"/>
        <v>7572259.1579449195</v>
      </c>
      <c r="W85">
        <f ca="1"/>
        <v>347.94793701171801</v>
      </c>
      <c r="X85">
        <f ca="1"/>
        <v>692181.915184104</v>
      </c>
      <c r="Y85">
        <f ca="1"/>
        <v>7572253.02808904</v>
      </c>
      <c r="Z85">
        <f ca="1"/>
        <v>347.10491943359301</v>
      </c>
      <c r="AA85">
        <f ca="1"/>
        <v>1</v>
      </c>
      <c r="AB85">
        <f ca="1"/>
        <v>1.2</v>
      </c>
      <c r="AC85">
        <f ca="1"/>
        <v>2.8</v>
      </c>
      <c r="AD85">
        <f ca="1"/>
        <v>1.6</v>
      </c>
      <c r="AE85">
        <f ca="1"/>
        <v>2.8</v>
      </c>
    </row>
    <row r="86" spans="1:31" x14ac:dyDescent="0.25">
      <c r="A86">
        <f ca="1"/>
        <v>85</v>
      </c>
      <c r="B86">
        <f ca="1"/>
        <v>0</v>
      </c>
      <c r="C86">
        <f ca="1"/>
        <v>21</v>
      </c>
      <c r="D86" s="8">
        <f ca="1"/>
        <v>692182.20041173964</v>
      </c>
      <c r="E86" s="8">
        <f ca="1"/>
        <v>7572254.4803442499</v>
      </c>
      <c r="F86">
        <f ca="1"/>
        <v>347.00491943359299</v>
      </c>
      <c r="G86">
        <f ca="1"/>
        <v>0</v>
      </c>
      <c r="H86">
        <f ca="1"/>
        <v>0</v>
      </c>
      <c r="I86" t="str">
        <f ca="1"/>
        <v>MIN NO MERGE</v>
      </c>
      <c r="J86">
        <f ca="1"/>
        <v>11</v>
      </c>
      <c r="K86" t="str">
        <f ca="1"/>
        <v>R-16</v>
      </c>
      <c r="L86" t="str">
        <f ca="1"/>
        <v>R-16</v>
      </c>
      <c r="M86">
        <f ca="1"/>
        <v>1</v>
      </c>
      <c r="N86">
        <f ca="1"/>
        <v>-3.0052300602456854</v>
      </c>
      <c r="O86">
        <f ca="1"/>
        <v>-3.0052300602456854</v>
      </c>
      <c r="P86">
        <f ca="1"/>
        <v>-3.0052300602456854</v>
      </c>
      <c r="Q86">
        <f ca="1"/>
        <v>1.5707963267948966</v>
      </c>
      <c r="R86">
        <f ca="1"/>
        <v>692181.915184104</v>
      </c>
      <c r="S86">
        <f ca="1"/>
        <v>7572253.02808904</v>
      </c>
      <c r="T86">
        <f ca="1"/>
        <v>347.10491943359301</v>
      </c>
      <c r="U86">
        <f ca="1"/>
        <v>692226.58883069304</v>
      </c>
      <c r="V86">
        <f ca="1"/>
        <v>7572259.1579449195</v>
      </c>
      <c r="W86">
        <f ca="1"/>
        <v>347.94793701171801</v>
      </c>
      <c r="X86">
        <f ca="1"/>
        <v>692181.915184104</v>
      </c>
      <c r="Y86">
        <f ca="1"/>
        <v>7572253.02808904</v>
      </c>
      <c r="Z86">
        <f ca="1"/>
        <v>347.10491943359301</v>
      </c>
      <c r="AA86">
        <f ca="1"/>
        <v>1</v>
      </c>
      <c r="AB86">
        <f ca="1"/>
        <v>1.2</v>
      </c>
      <c r="AC86">
        <f ca="1"/>
        <v>2.8</v>
      </c>
      <c r="AD86">
        <f ca="1"/>
        <v>1.6</v>
      </c>
      <c r="AE86">
        <f ca="1"/>
        <v>2.8</v>
      </c>
    </row>
    <row r="87" spans="1:31" x14ac:dyDescent="0.25">
      <c r="A87">
        <f ca="1"/>
        <v>86</v>
      </c>
      <c r="B87">
        <f ca="1"/>
        <v>1</v>
      </c>
      <c r="C87">
        <f ca="1"/>
        <v>21</v>
      </c>
      <c r="D87" s="8">
        <f ca="1"/>
        <v>692180.61526450841</v>
      </c>
      <c r="E87" s="8">
        <f ca="1"/>
        <v>7572254.2628396396</v>
      </c>
      <c r="F87">
        <f ca="1"/>
        <v>347.00491943359299</v>
      </c>
      <c r="G87">
        <f ca="1"/>
        <v>0</v>
      </c>
      <c r="H87">
        <f ca="1"/>
        <v>0</v>
      </c>
      <c r="I87" t="str">
        <f ca="1"/>
        <v>MIN NO MERGE</v>
      </c>
      <c r="J87">
        <f ca="1"/>
        <v>11</v>
      </c>
      <c r="K87" t="str">
        <f ca="1"/>
        <v>R-16</v>
      </c>
      <c r="L87" t="str">
        <f ca="1"/>
        <v>R-16</v>
      </c>
      <c r="M87">
        <f ca="1"/>
        <v>1</v>
      </c>
      <c r="N87">
        <f ca="1"/>
        <v>-3.0052300602456854</v>
      </c>
      <c r="O87">
        <f ca="1"/>
        <v>-3.0052300602456854</v>
      </c>
      <c r="P87">
        <f ca="1"/>
        <v>-3.0052300602456854</v>
      </c>
      <c r="Q87">
        <f ca="1"/>
        <v>1.5707963267948966</v>
      </c>
      <c r="R87">
        <f ca="1"/>
        <v>692181.915184104</v>
      </c>
      <c r="S87">
        <f ca="1"/>
        <v>7572253.02808904</v>
      </c>
      <c r="T87">
        <f ca="1"/>
        <v>347.10491943359301</v>
      </c>
      <c r="U87">
        <f ca="1"/>
        <v>692226.58883069304</v>
      </c>
      <c r="V87">
        <f ca="1"/>
        <v>7572259.1579449195</v>
      </c>
      <c r="W87">
        <f ca="1"/>
        <v>347.94793701171801</v>
      </c>
      <c r="X87">
        <f ca="1"/>
        <v>692181.915184104</v>
      </c>
      <c r="Y87">
        <f ca="1"/>
        <v>7572253.02808904</v>
      </c>
      <c r="Z87">
        <f ca="1"/>
        <v>347.10491943359301</v>
      </c>
      <c r="AA87">
        <f ca="1"/>
        <v>1</v>
      </c>
      <c r="AB87">
        <f ca="1"/>
        <v>1.2</v>
      </c>
      <c r="AC87">
        <f ca="1"/>
        <v>2.8</v>
      </c>
      <c r="AD87">
        <f ca="1"/>
        <v>1.6</v>
      </c>
      <c r="AE87">
        <f ca="1"/>
        <v>2.8</v>
      </c>
    </row>
    <row r="88" spans="1:31" x14ac:dyDescent="0.25">
      <c r="A88">
        <f ca="1"/>
        <v>87</v>
      </c>
      <c r="B88">
        <f ca="1"/>
        <v>2</v>
      </c>
      <c r="C88">
        <f ca="1"/>
        <v>21</v>
      </c>
      <c r="D88" s="8">
        <f ca="1"/>
        <v>692180.99589757575</v>
      </c>
      <c r="E88" s="8">
        <f ca="1"/>
        <v>7572251.4888319857</v>
      </c>
      <c r="F88">
        <f ca="1"/>
        <v>347.00491943359299</v>
      </c>
      <c r="G88">
        <f ca="1"/>
        <v>0</v>
      </c>
      <c r="H88">
        <f ca="1"/>
        <v>0</v>
      </c>
      <c r="I88" t="str">
        <f ca="1"/>
        <v>MIN NO MERGE</v>
      </c>
      <c r="J88">
        <f ca="1"/>
        <v>11</v>
      </c>
      <c r="K88" t="str">
        <f ca="1"/>
        <v>R-16</v>
      </c>
      <c r="L88" t="str">
        <f ca="1"/>
        <v>R-16</v>
      </c>
      <c r="M88">
        <f ca="1"/>
        <v>1</v>
      </c>
      <c r="N88">
        <f ca="1"/>
        <v>-3.0052300602456854</v>
      </c>
      <c r="O88">
        <f ca="1"/>
        <v>-3.0052300602456854</v>
      </c>
      <c r="P88">
        <f ca="1"/>
        <v>-3.0052300602456854</v>
      </c>
      <c r="Q88">
        <f ca="1"/>
        <v>1.5707963267948966</v>
      </c>
      <c r="R88">
        <f ca="1"/>
        <v>692181.915184104</v>
      </c>
      <c r="S88">
        <f ca="1"/>
        <v>7572253.02808904</v>
      </c>
      <c r="T88">
        <f ca="1"/>
        <v>347.10491943359301</v>
      </c>
      <c r="U88">
        <f ca="1"/>
        <v>692226.58883069304</v>
      </c>
      <c r="V88">
        <f ca="1"/>
        <v>7572259.1579449195</v>
      </c>
      <c r="W88">
        <f ca="1"/>
        <v>347.94793701171801</v>
      </c>
      <c r="X88">
        <f ca="1"/>
        <v>692181.915184104</v>
      </c>
      <c r="Y88">
        <f ca="1"/>
        <v>7572253.02808904</v>
      </c>
      <c r="Z88">
        <f ca="1"/>
        <v>347.10491943359301</v>
      </c>
      <c r="AA88">
        <f ca="1"/>
        <v>1</v>
      </c>
      <c r="AB88">
        <f ca="1"/>
        <v>1.2</v>
      </c>
      <c r="AC88">
        <f ca="1"/>
        <v>2.8</v>
      </c>
      <c r="AD88">
        <f ca="1"/>
        <v>1.6</v>
      </c>
      <c r="AE88">
        <f ca="1"/>
        <v>2.8</v>
      </c>
    </row>
    <row r="89" spans="1:31" x14ac:dyDescent="0.25">
      <c r="A89">
        <f ca="1"/>
        <v>88</v>
      </c>
      <c r="B89">
        <f ca="1"/>
        <v>3</v>
      </c>
      <c r="C89">
        <f ca="1"/>
        <v>21</v>
      </c>
      <c r="D89" s="8">
        <f ca="1"/>
        <v>692182.58104480698</v>
      </c>
      <c r="E89" s="8">
        <f ca="1"/>
        <v>7572251.706336596</v>
      </c>
      <c r="F89">
        <f ca="1"/>
        <v>347.00491943359299</v>
      </c>
      <c r="G89">
        <f ca="1"/>
        <v>0</v>
      </c>
      <c r="H89">
        <f ca="1"/>
        <v>0</v>
      </c>
      <c r="I89" t="str">
        <f ca="1"/>
        <v>MIN NO MERGE</v>
      </c>
      <c r="J89">
        <f ca="1"/>
        <v>11</v>
      </c>
      <c r="K89" t="str">
        <f ca="1"/>
        <v>R-16</v>
      </c>
      <c r="L89" t="str">
        <f ca="1"/>
        <v>R-16</v>
      </c>
      <c r="M89">
        <f ca="1"/>
        <v>1</v>
      </c>
      <c r="N89">
        <f ca="1"/>
        <v>-3.0052300602456854</v>
      </c>
      <c r="O89">
        <f ca="1"/>
        <v>-3.0052300602456854</v>
      </c>
      <c r="P89">
        <f ca="1"/>
        <v>-3.0052300602456854</v>
      </c>
      <c r="Q89">
        <f ca="1"/>
        <v>1.5707963267948966</v>
      </c>
      <c r="R89">
        <f ca="1"/>
        <v>692181.915184104</v>
      </c>
      <c r="S89">
        <f ca="1"/>
        <v>7572253.02808904</v>
      </c>
      <c r="T89">
        <f ca="1"/>
        <v>347.10491943359301</v>
      </c>
      <c r="U89">
        <f ca="1"/>
        <v>692226.58883069304</v>
      </c>
      <c r="V89">
        <f ca="1"/>
        <v>7572259.1579449195</v>
      </c>
      <c r="W89">
        <f ca="1"/>
        <v>347.94793701171801</v>
      </c>
      <c r="X89">
        <f ca="1"/>
        <v>692181.915184104</v>
      </c>
      <c r="Y89">
        <f ca="1"/>
        <v>7572253.02808904</v>
      </c>
      <c r="Z89">
        <f ca="1"/>
        <v>347.10491943359301</v>
      </c>
      <c r="AA89">
        <f ca="1"/>
        <v>1</v>
      </c>
      <c r="AB89">
        <f ca="1"/>
        <v>1.2</v>
      </c>
      <c r="AC89">
        <f ca="1"/>
        <v>2.8</v>
      </c>
      <c r="AD89">
        <f ca="1"/>
        <v>1.6</v>
      </c>
      <c r="AE89">
        <f ca="1"/>
        <v>2.8</v>
      </c>
    </row>
    <row r="90" spans="1:31" x14ac:dyDescent="0.25">
      <c r="A90">
        <f ca="1"/>
        <v>89</v>
      </c>
      <c r="B90">
        <f ca="1"/>
        <v>0</v>
      </c>
      <c r="C90">
        <f ca="1"/>
        <v>22</v>
      </c>
      <c r="D90" s="8">
        <f ca="1"/>
        <v>692462.42705639137</v>
      </c>
      <c r="E90" s="8">
        <f ca="1"/>
        <v>7573332.0616109613</v>
      </c>
      <c r="F90">
        <f ca="1"/>
        <v>337.20044555663998</v>
      </c>
      <c r="G90">
        <f ca="1"/>
        <v>0</v>
      </c>
      <c r="H90">
        <f ca="1"/>
        <v>0</v>
      </c>
      <c r="I90" t="str">
        <f ca="1"/>
        <v>MIN NO MERGE</v>
      </c>
      <c r="J90">
        <f ca="1"/>
        <v>12</v>
      </c>
      <c r="K90" t="str">
        <f ca="1"/>
        <v>R-17</v>
      </c>
      <c r="L90" t="str">
        <f ca="1"/>
        <v>R-17</v>
      </c>
      <c r="M90">
        <f ca="1"/>
        <v>0</v>
      </c>
      <c r="N90">
        <f ca="1"/>
        <v>-0.47680474462717726</v>
      </c>
      <c r="O90">
        <f ca="1"/>
        <v>-0.47680474462717726</v>
      </c>
      <c r="P90">
        <f ca="1"/>
        <v>2.6647879089626159</v>
      </c>
      <c r="Q90">
        <f ca="1"/>
        <v>1.5707963267948966</v>
      </c>
      <c r="R90">
        <f ca="1"/>
        <v>692464.07430746395</v>
      </c>
      <c r="S90">
        <f ca="1"/>
        <v>7573334.2046377696</v>
      </c>
      <c r="T90">
        <f ca="1"/>
        <v>337.30044555664</v>
      </c>
      <c r="U90">
        <f ca="1"/>
        <v>692464.07430746395</v>
      </c>
      <c r="V90">
        <f ca="1"/>
        <v>7573334.2046377696</v>
      </c>
      <c r="W90">
        <f ca="1"/>
        <v>337.30044555664</v>
      </c>
      <c r="X90">
        <f ca="1"/>
        <v>692436.02557301603</v>
      </c>
      <c r="Y90">
        <f ca="1"/>
        <v>7573348.6933880197</v>
      </c>
      <c r="Z90">
        <f ca="1"/>
        <v>337.15353393554602</v>
      </c>
      <c r="AA90">
        <f ca="1"/>
        <v>2</v>
      </c>
      <c r="AB90">
        <f ca="1"/>
        <v>1.5</v>
      </c>
      <c r="AC90">
        <f ca="1"/>
        <v>5.32</v>
      </c>
      <c r="AD90">
        <f ca="1"/>
        <v>1.6</v>
      </c>
      <c r="AE90">
        <f ca="1"/>
        <v>5.32</v>
      </c>
    </row>
    <row r="91" spans="1:31" x14ac:dyDescent="0.25">
      <c r="A91">
        <f ca="1"/>
        <v>90</v>
      </c>
      <c r="B91">
        <f ca="1"/>
        <v>1</v>
      </c>
      <c r="C91">
        <f ca="1"/>
        <v>22</v>
      </c>
      <c r="D91" s="8">
        <f ca="1"/>
        <v>692463.84860182286</v>
      </c>
      <c r="E91" s="8">
        <f ca="1"/>
        <v>7573331.3273027251</v>
      </c>
      <c r="F91">
        <f ca="1"/>
        <v>337.20044555663998</v>
      </c>
      <c r="G91">
        <f ca="1"/>
        <v>0</v>
      </c>
      <c r="H91">
        <f ca="1"/>
        <v>0</v>
      </c>
      <c r="I91" t="str">
        <f ca="1"/>
        <v>MIN NO MERGE</v>
      </c>
      <c r="J91">
        <f ca="1"/>
        <v>12</v>
      </c>
      <c r="K91" t="str">
        <f ca="1"/>
        <v>R-17</v>
      </c>
      <c r="L91" t="str">
        <f ca="1"/>
        <v>R-17</v>
      </c>
      <c r="M91">
        <f ca="1"/>
        <v>0</v>
      </c>
      <c r="N91">
        <f ca="1"/>
        <v>-0.47680474462717726</v>
      </c>
      <c r="O91">
        <f ca="1"/>
        <v>-0.47680474462717726</v>
      </c>
      <c r="P91">
        <f ca="1"/>
        <v>2.6647879089626159</v>
      </c>
      <c r="Q91">
        <f ca="1"/>
        <v>1.5707963267948966</v>
      </c>
      <c r="R91">
        <f ca="1"/>
        <v>692464.07430746395</v>
      </c>
      <c r="S91">
        <f ca="1"/>
        <v>7573334.2046377696</v>
      </c>
      <c r="T91">
        <f ca="1"/>
        <v>337.30044555664</v>
      </c>
      <c r="U91">
        <f ca="1"/>
        <v>692464.07430746395</v>
      </c>
      <c r="V91">
        <f ca="1"/>
        <v>7573334.2046377696</v>
      </c>
      <c r="W91">
        <f ca="1"/>
        <v>337.30044555664</v>
      </c>
      <c r="X91">
        <f ca="1"/>
        <v>692436.02557301603</v>
      </c>
      <c r="Y91">
        <f ca="1"/>
        <v>7573348.6933880197</v>
      </c>
      <c r="Z91">
        <f ca="1"/>
        <v>337.15353393554602</v>
      </c>
      <c r="AA91">
        <f ca="1"/>
        <v>2</v>
      </c>
      <c r="AB91">
        <f ca="1"/>
        <v>1.5</v>
      </c>
      <c r="AC91">
        <f ca="1"/>
        <v>5.32</v>
      </c>
      <c r="AD91">
        <f ca="1"/>
        <v>1.6</v>
      </c>
      <c r="AE91">
        <f ca="1"/>
        <v>5.32</v>
      </c>
    </row>
    <row r="92" spans="1:31" x14ac:dyDescent="0.25">
      <c r="A92">
        <f ca="1"/>
        <v>91</v>
      </c>
      <c r="B92">
        <f ca="1"/>
        <v>2</v>
      </c>
      <c r="C92">
        <f ca="1"/>
        <v>22</v>
      </c>
      <c r="D92" s="8">
        <f ca="1"/>
        <v>692466.29017670907</v>
      </c>
      <c r="E92" s="8">
        <f ca="1"/>
        <v>7573336.0539412843</v>
      </c>
      <c r="F92">
        <f ca="1"/>
        <v>337.20044555663998</v>
      </c>
      <c r="G92">
        <f ca="1"/>
        <v>0</v>
      </c>
      <c r="H92">
        <f ca="1"/>
        <v>0</v>
      </c>
      <c r="I92" t="str">
        <f ca="1"/>
        <v>MIN NO MERGE</v>
      </c>
      <c r="J92">
        <f ca="1"/>
        <v>12</v>
      </c>
      <c r="K92" t="str">
        <f ca="1"/>
        <v>R-17</v>
      </c>
      <c r="L92" t="str">
        <f ca="1"/>
        <v>R-17</v>
      </c>
      <c r="M92">
        <f ca="1"/>
        <v>0</v>
      </c>
      <c r="N92">
        <f ca="1"/>
        <v>-0.47680474462717726</v>
      </c>
      <c r="O92">
        <f ca="1"/>
        <v>-0.47680474462717726</v>
      </c>
      <c r="P92">
        <f ca="1"/>
        <v>2.6647879089626159</v>
      </c>
      <c r="Q92">
        <f ca="1"/>
        <v>1.5707963267948966</v>
      </c>
      <c r="R92">
        <f ca="1"/>
        <v>692464.07430746395</v>
      </c>
      <c r="S92">
        <f ca="1"/>
        <v>7573334.2046377696</v>
      </c>
      <c r="T92">
        <f ca="1"/>
        <v>337.30044555664</v>
      </c>
      <c r="U92">
        <f ca="1"/>
        <v>692464.07430746395</v>
      </c>
      <c r="V92">
        <f ca="1"/>
        <v>7573334.2046377696</v>
      </c>
      <c r="W92">
        <f ca="1"/>
        <v>337.30044555664</v>
      </c>
      <c r="X92">
        <f ca="1"/>
        <v>692436.02557301603</v>
      </c>
      <c r="Y92">
        <f ca="1"/>
        <v>7573348.6933880197</v>
      </c>
      <c r="Z92">
        <f ca="1"/>
        <v>337.15353393554602</v>
      </c>
      <c r="AA92">
        <f ca="1"/>
        <v>2</v>
      </c>
      <c r="AB92">
        <f ca="1"/>
        <v>1.5</v>
      </c>
      <c r="AC92">
        <f ca="1"/>
        <v>5.32</v>
      </c>
      <c r="AD92">
        <f ca="1"/>
        <v>1.6</v>
      </c>
      <c r="AE92">
        <f ca="1"/>
        <v>5.32</v>
      </c>
    </row>
    <row r="93" spans="1:31" x14ac:dyDescent="0.25">
      <c r="A93">
        <f ca="1"/>
        <v>92</v>
      </c>
      <c r="B93">
        <f ca="1"/>
        <v>3</v>
      </c>
      <c r="C93">
        <f ca="1"/>
        <v>22</v>
      </c>
      <c r="D93" s="8">
        <f ca="1"/>
        <v>692464.86863127758</v>
      </c>
      <c r="E93" s="8">
        <f ca="1"/>
        <v>7573336.7882495206</v>
      </c>
      <c r="F93">
        <f ca="1"/>
        <v>337.20044555663998</v>
      </c>
      <c r="G93">
        <f ca="1"/>
        <v>0</v>
      </c>
      <c r="H93">
        <f ca="1"/>
        <v>0</v>
      </c>
      <c r="I93" t="str">
        <f ca="1"/>
        <v>MIN NO MERGE</v>
      </c>
      <c r="J93">
        <f ca="1"/>
        <v>12</v>
      </c>
      <c r="K93" t="str">
        <f ca="1"/>
        <v>R-17</v>
      </c>
      <c r="L93" t="str">
        <f ca="1"/>
        <v>R-17</v>
      </c>
      <c r="M93">
        <f ca="1"/>
        <v>0</v>
      </c>
      <c r="N93">
        <f ca="1"/>
        <v>-0.47680474462717726</v>
      </c>
      <c r="O93">
        <f ca="1"/>
        <v>-0.47680474462717726</v>
      </c>
      <c r="P93">
        <f ca="1"/>
        <v>2.6647879089626159</v>
      </c>
      <c r="Q93">
        <f ca="1"/>
        <v>1.5707963267948966</v>
      </c>
      <c r="R93">
        <f ca="1"/>
        <v>692464.07430746395</v>
      </c>
      <c r="S93">
        <f ca="1"/>
        <v>7573334.2046377696</v>
      </c>
      <c r="T93">
        <f ca="1"/>
        <v>337.30044555664</v>
      </c>
      <c r="U93">
        <f ca="1"/>
        <v>692464.07430746395</v>
      </c>
      <c r="V93">
        <f ca="1"/>
        <v>7573334.2046377696</v>
      </c>
      <c r="W93">
        <f ca="1"/>
        <v>337.30044555664</v>
      </c>
      <c r="X93">
        <f ca="1"/>
        <v>692436.02557301603</v>
      </c>
      <c r="Y93">
        <f ca="1"/>
        <v>7573348.6933880197</v>
      </c>
      <c r="Z93">
        <f ca="1"/>
        <v>337.15353393554602</v>
      </c>
      <c r="AA93">
        <f ca="1"/>
        <v>2</v>
      </c>
      <c r="AB93">
        <f ca="1"/>
        <v>1.5</v>
      </c>
      <c r="AC93">
        <f ca="1"/>
        <v>5.32</v>
      </c>
      <c r="AD93">
        <f ca="1"/>
        <v>1.6</v>
      </c>
      <c r="AE93">
        <f ca="1"/>
        <v>5.32</v>
      </c>
    </row>
    <row r="94" spans="1:31" x14ac:dyDescent="0.25">
      <c r="A94">
        <f ca="1"/>
        <v>93</v>
      </c>
      <c r="B94">
        <f ca="1"/>
        <v>0</v>
      </c>
      <c r="C94">
        <f ca="1"/>
        <v>23</v>
      </c>
      <c r="D94" s="8">
        <f ca="1"/>
        <v>692437.6728240886</v>
      </c>
      <c r="E94" s="8">
        <f ca="1"/>
        <v>7573350.836414828</v>
      </c>
      <c r="F94">
        <f ca="1"/>
        <v>337.053533935546</v>
      </c>
      <c r="G94">
        <f ca="1"/>
        <v>0</v>
      </c>
      <c r="H94">
        <f ca="1"/>
        <v>0</v>
      </c>
      <c r="I94" t="str">
        <f ca="1"/>
        <v>MIN NO MERGE</v>
      </c>
      <c r="J94">
        <f ca="1"/>
        <v>12</v>
      </c>
      <c r="K94" t="str">
        <f ca="1"/>
        <v>R-17</v>
      </c>
      <c r="L94" t="str">
        <f ca="1"/>
        <v>R-17</v>
      </c>
      <c r="M94">
        <f ca="1"/>
        <v>1</v>
      </c>
      <c r="N94">
        <f ca="1"/>
        <v>2.6647879089626159</v>
      </c>
      <c r="O94">
        <f ca="1"/>
        <v>2.6647879089626159</v>
      </c>
      <c r="P94">
        <f ca="1"/>
        <v>2.6647879089626159</v>
      </c>
      <c r="Q94">
        <f ca="1"/>
        <v>1.5707963267948966</v>
      </c>
      <c r="R94">
        <f ca="1"/>
        <v>692436.02557301603</v>
      </c>
      <c r="S94">
        <f ca="1"/>
        <v>7573348.6933880197</v>
      </c>
      <c r="T94">
        <f ca="1"/>
        <v>337.15353393554602</v>
      </c>
      <c r="U94">
        <f ca="1"/>
        <v>692464.07430746395</v>
      </c>
      <c r="V94">
        <f ca="1"/>
        <v>7573334.2046377696</v>
      </c>
      <c r="W94">
        <f ca="1"/>
        <v>337.30044555664</v>
      </c>
      <c r="X94">
        <f ca="1"/>
        <v>692436.02557301603</v>
      </c>
      <c r="Y94">
        <f ca="1"/>
        <v>7573348.6933880197</v>
      </c>
      <c r="Z94">
        <f ca="1"/>
        <v>337.15353393554602</v>
      </c>
      <c r="AA94">
        <f ca="1"/>
        <v>2</v>
      </c>
      <c r="AB94">
        <f ca="1"/>
        <v>1.5</v>
      </c>
      <c r="AC94">
        <f ca="1"/>
        <v>5.32</v>
      </c>
      <c r="AD94">
        <f ca="1"/>
        <v>1.6</v>
      </c>
      <c r="AE94">
        <f ca="1"/>
        <v>5.32</v>
      </c>
    </row>
    <row r="95" spans="1:31" x14ac:dyDescent="0.25">
      <c r="A95">
        <f ca="1"/>
        <v>94</v>
      </c>
      <c r="B95">
        <f ca="1"/>
        <v>1</v>
      </c>
      <c r="C95">
        <f ca="1"/>
        <v>23</v>
      </c>
      <c r="D95" s="8">
        <f ca="1"/>
        <v>692436.25127865712</v>
      </c>
      <c r="E95" s="8">
        <f ca="1"/>
        <v>7573351.5707230642</v>
      </c>
      <c r="F95">
        <f ca="1"/>
        <v>337.053533935546</v>
      </c>
      <c r="G95">
        <f ca="1"/>
        <v>0</v>
      </c>
      <c r="H95">
        <f ca="1"/>
        <v>0</v>
      </c>
      <c r="I95" t="str">
        <f ca="1"/>
        <v>MIN NO MERGE</v>
      </c>
      <c r="J95">
        <f ca="1"/>
        <v>12</v>
      </c>
      <c r="K95" t="str">
        <f ca="1"/>
        <v>R-17</v>
      </c>
      <c r="L95" t="str">
        <f ca="1"/>
        <v>R-17</v>
      </c>
      <c r="M95">
        <f ca="1"/>
        <v>1</v>
      </c>
      <c r="N95">
        <f ca="1"/>
        <v>2.6647879089626159</v>
      </c>
      <c r="O95">
        <f ca="1"/>
        <v>2.6647879089626159</v>
      </c>
      <c r="P95">
        <f ca="1"/>
        <v>2.6647879089626159</v>
      </c>
      <c r="Q95">
        <f ca="1"/>
        <v>1.5707963267948966</v>
      </c>
      <c r="R95">
        <f ca="1"/>
        <v>692436.02557301603</v>
      </c>
      <c r="S95">
        <f ca="1"/>
        <v>7573348.6933880197</v>
      </c>
      <c r="T95">
        <f ca="1"/>
        <v>337.15353393554602</v>
      </c>
      <c r="U95">
        <f ca="1"/>
        <v>692464.07430746395</v>
      </c>
      <c r="V95">
        <f ca="1"/>
        <v>7573334.2046377696</v>
      </c>
      <c r="W95">
        <f ca="1"/>
        <v>337.30044555664</v>
      </c>
      <c r="X95">
        <f ca="1"/>
        <v>692436.02557301603</v>
      </c>
      <c r="Y95">
        <f ca="1"/>
        <v>7573348.6933880197</v>
      </c>
      <c r="Z95">
        <f ca="1"/>
        <v>337.15353393554602</v>
      </c>
      <c r="AA95">
        <f ca="1"/>
        <v>2</v>
      </c>
      <c r="AB95">
        <f ca="1"/>
        <v>1.5</v>
      </c>
      <c r="AC95">
        <f ca="1"/>
        <v>5.32</v>
      </c>
      <c r="AD95">
        <f ca="1"/>
        <v>1.6</v>
      </c>
      <c r="AE95">
        <f ca="1"/>
        <v>5.32</v>
      </c>
    </row>
    <row r="96" spans="1:31" x14ac:dyDescent="0.25">
      <c r="A96">
        <f ca="1"/>
        <v>95</v>
      </c>
      <c r="B96">
        <f ca="1"/>
        <v>2</v>
      </c>
      <c r="C96">
        <f ca="1"/>
        <v>23</v>
      </c>
      <c r="D96" s="8">
        <f ca="1"/>
        <v>692433.80970377091</v>
      </c>
      <c r="E96" s="8">
        <f ca="1"/>
        <v>7573346.844084505</v>
      </c>
      <c r="F96">
        <f ca="1"/>
        <v>337.053533935546</v>
      </c>
      <c r="G96">
        <f ca="1"/>
        <v>0</v>
      </c>
      <c r="H96">
        <f ca="1"/>
        <v>0</v>
      </c>
      <c r="I96" t="str">
        <f ca="1"/>
        <v>MIN NO MERGE</v>
      </c>
      <c r="J96">
        <f ca="1"/>
        <v>12</v>
      </c>
      <c r="K96" t="str">
        <f ca="1"/>
        <v>R-17</v>
      </c>
      <c r="L96" t="str">
        <f ca="1"/>
        <v>R-17</v>
      </c>
      <c r="M96">
        <f ca="1"/>
        <v>1</v>
      </c>
      <c r="N96">
        <f ca="1"/>
        <v>2.6647879089626159</v>
      </c>
      <c r="O96">
        <f ca="1"/>
        <v>2.6647879089626159</v>
      </c>
      <c r="P96">
        <f ca="1"/>
        <v>2.6647879089626159</v>
      </c>
      <c r="Q96">
        <f ca="1"/>
        <v>1.5707963267948966</v>
      </c>
      <c r="R96">
        <f ca="1"/>
        <v>692436.02557301603</v>
      </c>
      <c r="S96">
        <f ca="1"/>
        <v>7573348.6933880197</v>
      </c>
      <c r="T96">
        <f ca="1"/>
        <v>337.15353393554602</v>
      </c>
      <c r="U96">
        <f ca="1"/>
        <v>692464.07430746395</v>
      </c>
      <c r="V96">
        <f ca="1"/>
        <v>7573334.2046377696</v>
      </c>
      <c r="W96">
        <f ca="1"/>
        <v>337.30044555664</v>
      </c>
      <c r="X96">
        <f ca="1"/>
        <v>692436.02557301603</v>
      </c>
      <c r="Y96">
        <f ca="1"/>
        <v>7573348.6933880197</v>
      </c>
      <c r="Z96">
        <f ca="1"/>
        <v>337.15353393554602</v>
      </c>
      <c r="AA96">
        <f ca="1"/>
        <v>2</v>
      </c>
      <c r="AB96">
        <f ca="1"/>
        <v>1.5</v>
      </c>
      <c r="AC96">
        <f ca="1"/>
        <v>5.32</v>
      </c>
      <c r="AD96">
        <f ca="1"/>
        <v>1.6</v>
      </c>
      <c r="AE96">
        <f ca="1"/>
        <v>5.32</v>
      </c>
    </row>
    <row r="97" spans="1:31" x14ac:dyDescent="0.25">
      <c r="A97">
        <f ca="1"/>
        <v>96</v>
      </c>
      <c r="B97">
        <f ca="1"/>
        <v>3</v>
      </c>
      <c r="C97">
        <f ca="1"/>
        <v>23</v>
      </c>
      <c r="D97" s="8">
        <f ca="1"/>
        <v>692435.23124920239</v>
      </c>
      <c r="E97" s="8">
        <f ca="1"/>
        <v>7573346.1097762687</v>
      </c>
      <c r="F97">
        <f ca="1"/>
        <v>337.053533935546</v>
      </c>
      <c r="G97">
        <f ca="1"/>
        <v>0</v>
      </c>
      <c r="H97">
        <f ca="1"/>
        <v>0</v>
      </c>
      <c r="I97" t="str">
        <f ca="1"/>
        <v>MIN NO MERGE</v>
      </c>
      <c r="J97">
        <f ca="1"/>
        <v>12</v>
      </c>
      <c r="K97" t="str">
        <f ca="1"/>
        <v>R-17</v>
      </c>
      <c r="L97" t="str">
        <f ca="1"/>
        <v>R-17</v>
      </c>
      <c r="M97">
        <f ca="1"/>
        <v>1</v>
      </c>
      <c r="N97">
        <f ca="1"/>
        <v>2.6647879089626159</v>
      </c>
      <c r="O97">
        <f ca="1"/>
        <v>2.6647879089626159</v>
      </c>
      <c r="P97">
        <f ca="1"/>
        <v>2.6647879089626159</v>
      </c>
      <c r="Q97">
        <f ca="1"/>
        <v>1.5707963267948966</v>
      </c>
      <c r="R97">
        <f ca="1"/>
        <v>692436.02557301603</v>
      </c>
      <c r="S97">
        <f ca="1"/>
        <v>7573348.6933880197</v>
      </c>
      <c r="T97">
        <f ca="1"/>
        <v>337.15353393554602</v>
      </c>
      <c r="U97">
        <f ca="1"/>
        <v>692464.07430746395</v>
      </c>
      <c r="V97">
        <f ca="1"/>
        <v>7573334.2046377696</v>
      </c>
      <c r="W97">
        <f ca="1"/>
        <v>337.30044555664</v>
      </c>
      <c r="X97">
        <f ca="1"/>
        <v>692436.02557301603</v>
      </c>
      <c r="Y97">
        <f ca="1"/>
        <v>7573348.6933880197</v>
      </c>
      <c r="Z97">
        <f ca="1"/>
        <v>337.15353393554602</v>
      </c>
      <c r="AA97">
        <f ca="1"/>
        <v>2</v>
      </c>
      <c r="AB97">
        <f ca="1"/>
        <v>1.5</v>
      </c>
      <c r="AC97">
        <f ca="1"/>
        <v>5.32</v>
      </c>
      <c r="AD97">
        <f ca="1"/>
        <v>1.6</v>
      </c>
      <c r="AE97">
        <f ca="1"/>
        <v>5.32</v>
      </c>
    </row>
    <row r="98" spans="1:31" x14ac:dyDescent="0.25">
      <c r="A98">
        <f ca="1"/>
        <v>97</v>
      </c>
      <c r="B98">
        <f ca="1"/>
        <v>0</v>
      </c>
      <c r="C98">
        <f ca="1"/>
        <v>24</v>
      </c>
      <c r="D98" s="8">
        <f ca="1"/>
        <v>692506.9717608022</v>
      </c>
      <c r="E98" s="8">
        <f ca="1"/>
        <v>7573518.493576983</v>
      </c>
      <c r="F98">
        <f ca="1"/>
        <v>337.52054443359299</v>
      </c>
      <c r="G98">
        <f ca="1"/>
        <v>0</v>
      </c>
      <c r="H98">
        <f ca="1"/>
        <v>0</v>
      </c>
      <c r="I98" t="str">
        <f ca="1"/>
        <v>MIN NO MERGE</v>
      </c>
      <c r="J98">
        <f ca="1"/>
        <v>13</v>
      </c>
      <c r="K98" t="str">
        <f ca="1"/>
        <v>R-17b</v>
      </c>
      <c r="L98" t="str">
        <f ca="1"/>
        <v>R-17b</v>
      </c>
      <c r="M98">
        <f ca="1"/>
        <v>0</v>
      </c>
      <c r="N98">
        <f ca="1"/>
        <v>0.15166475373887511</v>
      </c>
      <c r="O98">
        <f ca="1"/>
        <v>0.15166475373887511</v>
      </c>
      <c r="P98">
        <f ca="1"/>
        <v>-2.989927899850918</v>
      </c>
      <c r="Q98">
        <f ca="1"/>
        <v>1.5707963267948966</v>
      </c>
      <c r="R98">
        <f ca="1"/>
        <v>692507.26192838699</v>
      </c>
      <c r="S98">
        <f ca="1"/>
        <v>7573519.7720928304</v>
      </c>
      <c r="T98">
        <f ca="1"/>
        <v>337.62054443359301</v>
      </c>
      <c r="U98">
        <f ca="1"/>
        <v>692507.26192838699</v>
      </c>
      <c r="V98">
        <f ca="1"/>
        <v>7573519.7720928304</v>
      </c>
      <c r="W98">
        <f ca="1"/>
        <v>337.62054443359301</v>
      </c>
      <c r="X98">
        <f ca="1"/>
        <v>692464.72444369295</v>
      </c>
      <c r="Y98">
        <f ca="1"/>
        <v>7573513.2707305402</v>
      </c>
      <c r="Z98">
        <f ca="1"/>
        <v>336.73544311523398</v>
      </c>
      <c r="AA98">
        <f ca="1"/>
        <v>1</v>
      </c>
      <c r="AB98">
        <f ca="1"/>
        <v>0.9</v>
      </c>
      <c r="AC98">
        <f ca="1"/>
        <v>2.44</v>
      </c>
      <c r="AD98">
        <f ca="1"/>
        <v>1.6</v>
      </c>
      <c r="AE98">
        <f ca="1"/>
        <v>2.44</v>
      </c>
    </row>
    <row r="99" spans="1:31" x14ac:dyDescent="0.25">
      <c r="A99">
        <f ca="1"/>
        <v>98</v>
      </c>
      <c r="B99">
        <f ca="1"/>
        <v>1</v>
      </c>
      <c r="C99">
        <f ca="1"/>
        <v>24</v>
      </c>
      <c r="D99" s="8">
        <f ca="1"/>
        <v>692508.5533942905</v>
      </c>
      <c r="E99" s="8">
        <f ca="1"/>
        <v>7573518.7353113592</v>
      </c>
      <c r="F99">
        <f ca="1"/>
        <v>337.52054443359299</v>
      </c>
      <c r="G99">
        <f ca="1"/>
        <v>0</v>
      </c>
      <c r="H99">
        <f ca="1"/>
        <v>0</v>
      </c>
      <c r="I99" t="str">
        <f ca="1"/>
        <v>MIN NO MERGE</v>
      </c>
      <c r="J99">
        <f ca="1"/>
        <v>13</v>
      </c>
      <c r="K99" t="str">
        <f ca="1"/>
        <v>R-17b</v>
      </c>
      <c r="L99" t="str">
        <f ca="1"/>
        <v>R-17b</v>
      </c>
      <c r="M99">
        <f ca="1"/>
        <v>0</v>
      </c>
      <c r="N99">
        <f ca="1"/>
        <v>0.15166475373887511</v>
      </c>
      <c r="O99">
        <f ca="1"/>
        <v>0.15166475373887511</v>
      </c>
      <c r="P99">
        <f ca="1"/>
        <v>-2.989927899850918</v>
      </c>
      <c r="Q99">
        <f ca="1"/>
        <v>1.5707963267948966</v>
      </c>
      <c r="R99">
        <f ca="1"/>
        <v>692507.26192838699</v>
      </c>
      <c r="S99">
        <f ca="1"/>
        <v>7573519.7720928304</v>
      </c>
      <c r="T99">
        <f ca="1"/>
        <v>337.62054443359301</v>
      </c>
      <c r="U99">
        <f ca="1"/>
        <v>692507.26192838699</v>
      </c>
      <c r="V99">
        <f ca="1"/>
        <v>7573519.7720928304</v>
      </c>
      <c r="W99">
        <f ca="1"/>
        <v>337.62054443359301</v>
      </c>
      <c r="X99">
        <f ca="1"/>
        <v>692464.72444369295</v>
      </c>
      <c r="Y99">
        <f ca="1"/>
        <v>7573513.2707305402</v>
      </c>
      <c r="Z99">
        <f ca="1"/>
        <v>336.73544311523398</v>
      </c>
      <c r="AA99">
        <f ca="1"/>
        <v>1</v>
      </c>
      <c r="AB99">
        <f ca="1"/>
        <v>0.9</v>
      </c>
      <c r="AC99">
        <f ca="1"/>
        <v>2.44</v>
      </c>
      <c r="AD99">
        <f ca="1"/>
        <v>1.6</v>
      </c>
      <c r="AE99">
        <f ca="1"/>
        <v>2.44</v>
      </c>
    </row>
    <row r="100" spans="1:31" x14ac:dyDescent="0.25">
      <c r="A100">
        <f ca="1"/>
        <v>99</v>
      </c>
      <c r="B100">
        <f ca="1"/>
        <v>2</v>
      </c>
      <c r="C100">
        <f ca="1"/>
        <v>24</v>
      </c>
      <c r="D100" s="8">
        <f ca="1"/>
        <v>692508.18474936706</v>
      </c>
      <c r="E100" s="8">
        <f ca="1"/>
        <v>7573521.1473024283</v>
      </c>
      <c r="F100">
        <f ca="1"/>
        <v>337.52054443359299</v>
      </c>
      <c r="G100">
        <f ca="1"/>
        <v>0</v>
      </c>
      <c r="H100">
        <f ca="1"/>
        <v>0</v>
      </c>
      <c r="I100" t="str">
        <f ca="1"/>
        <v>MIN NO MERGE</v>
      </c>
      <c r="J100">
        <f ca="1"/>
        <v>13</v>
      </c>
      <c r="K100" t="str">
        <f ca="1"/>
        <v>R-17b</v>
      </c>
      <c r="L100" t="str">
        <f ca="1"/>
        <v>R-17b</v>
      </c>
      <c r="M100">
        <f ca="1"/>
        <v>0</v>
      </c>
      <c r="N100">
        <f ca="1"/>
        <v>0.15166475373887511</v>
      </c>
      <c r="O100">
        <f ca="1"/>
        <v>0.15166475373887511</v>
      </c>
      <c r="P100">
        <f ca="1"/>
        <v>-2.989927899850918</v>
      </c>
      <c r="Q100">
        <f ca="1"/>
        <v>1.5707963267948966</v>
      </c>
      <c r="R100">
        <f ca="1"/>
        <v>692507.26192838699</v>
      </c>
      <c r="S100">
        <f ca="1"/>
        <v>7573519.7720928304</v>
      </c>
      <c r="T100">
        <f ca="1"/>
        <v>337.62054443359301</v>
      </c>
      <c r="U100">
        <f ca="1"/>
        <v>692507.26192838699</v>
      </c>
      <c r="V100">
        <f ca="1"/>
        <v>7573519.7720928304</v>
      </c>
      <c r="W100">
        <f ca="1"/>
        <v>337.62054443359301</v>
      </c>
      <c r="X100">
        <f ca="1"/>
        <v>692464.72444369295</v>
      </c>
      <c r="Y100">
        <f ca="1"/>
        <v>7573513.2707305402</v>
      </c>
      <c r="Z100">
        <f ca="1"/>
        <v>336.73544311523398</v>
      </c>
      <c r="AA100">
        <f ca="1"/>
        <v>1</v>
      </c>
      <c r="AB100">
        <f ca="1"/>
        <v>0.9</v>
      </c>
      <c r="AC100">
        <f ca="1"/>
        <v>2.44</v>
      </c>
      <c r="AD100">
        <f ca="1"/>
        <v>1.6</v>
      </c>
      <c r="AE100">
        <f ca="1"/>
        <v>2.44</v>
      </c>
    </row>
    <row r="101" spans="1:31" x14ac:dyDescent="0.25">
      <c r="A101">
        <f ca="1"/>
        <v>100</v>
      </c>
      <c r="B101">
        <f ca="1"/>
        <v>3</v>
      </c>
      <c r="C101">
        <f ca="1"/>
        <v>24</v>
      </c>
      <c r="D101" s="8">
        <f ca="1"/>
        <v>692506.60311587877</v>
      </c>
      <c r="E101" s="8">
        <f ca="1"/>
        <v>7573520.9055680521</v>
      </c>
      <c r="F101">
        <f ca="1"/>
        <v>337.52054443359299</v>
      </c>
      <c r="G101">
        <f ca="1"/>
        <v>0</v>
      </c>
      <c r="H101">
        <f ca="1"/>
        <v>0</v>
      </c>
      <c r="I101" t="str">
        <f ca="1"/>
        <v>MIN NO MERGE</v>
      </c>
      <c r="J101">
        <f ca="1"/>
        <v>13</v>
      </c>
      <c r="K101" t="str">
        <f ca="1"/>
        <v>R-17b</v>
      </c>
      <c r="L101" t="str">
        <f ca="1"/>
        <v>R-17b</v>
      </c>
      <c r="M101">
        <f ca="1"/>
        <v>0</v>
      </c>
      <c r="N101">
        <f ca="1"/>
        <v>0.15166475373887511</v>
      </c>
      <c r="O101">
        <f ca="1"/>
        <v>0.15166475373887511</v>
      </c>
      <c r="P101">
        <f ca="1"/>
        <v>-2.989927899850918</v>
      </c>
      <c r="Q101">
        <f ca="1"/>
        <v>1.5707963267948966</v>
      </c>
      <c r="R101">
        <f ca="1"/>
        <v>692507.26192838699</v>
      </c>
      <c r="S101">
        <f ca="1"/>
        <v>7573519.7720928304</v>
      </c>
      <c r="T101">
        <f ca="1"/>
        <v>337.62054443359301</v>
      </c>
      <c r="U101">
        <f ca="1"/>
        <v>692507.26192838699</v>
      </c>
      <c r="V101">
        <f ca="1"/>
        <v>7573519.7720928304</v>
      </c>
      <c r="W101">
        <f ca="1"/>
        <v>337.62054443359301</v>
      </c>
      <c r="X101">
        <f ca="1"/>
        <v>692464.72444369295</v>
      </c>
      <c r="Y101">
        <f ca="1"/>
        <v>7573513.2707305402</v>
      </c>
      <c r="Z101">
        <f ca="1"/>
        <v>336.73544311523398</v>
      </c>
      <c r="AA101">
        <f ca="1"/>
        <v>1</v>
      </c>
      <c r="AB101">
        <f ca="1"/>
        <v>0.9</v>
      </c>
      <c r="AC101">
        <f ca="1"/>
        <v>2.44</v>
      </c>
      <c r="AD101">
        <f ca="1"/>
        <v>1.6</v>
      </c>
      <c r="AE101">
        <f ca="1"/>
        <v>2.44</v>
      </c>
    </row>
    <row r="102" spans="1:31" x14ac:dyDescent="0.25">
      <c r="A102">
        <f ca="1"/>
        <v>101</v>
      </c>
      <c r="B102">
        <f ca="1"/>
        <v>0</v>
      </c>
      <c r="C102">
        <f ca="1"/>
        <v>25</v>
      </c>
      <c r="D102" s="8">
        <f ca="1"/>
        <v>692465.01461127773</v>
      </c>
      <c r="E102" s="8">
        <f ca="1"/>
        <v>7573514.5492463876</v>
      </c>
      <c r="F102">
        <f ca="1"/>
        <v>336.63544311523395</v>
      </c>
      <c r="G102">
        <f ca="1"/>
        <v>0</v>
      </c>
      <c r="H102">
        <f ca="1"/>
        <v>0</v>
      </c>
      <c r="I102" t="str">
        <f ca="1"/>
        <v>MIN NO MERGE</v>
      </c>
      <c r="J102">
        <f ca="1"/>
        <v>13</v>
      </c>
      <c r="K102" t="str">
        <f ca="1"/>
        <v>R-17b</v>
      </c>
      <c r="L102" t="str">
        <f ca="1"/>
        <v>R-17b</v>
      </c>
      <c r="M102">
        <f ca="1"/>
        <v>1</v>
      </c>
      <c r="N102">
        <f ca="1"/>
        <v>-2.989927899850918</v>
      </c>
      <c r="O102">
        <f ca="1"/>
        <v>-2.989927899850918</v>
      </c>
      <c r="P102">
        <f ca="1"/>
        <v>-2.989927899850918</v>
      </c>
      <c r="Q102">
        <f ca="1"/>
        <v>1.5707963267948966</v>
      </c>
      <c r="R102">
        <f ca="1"/>
        <v>692464.72444369295</v>
      </c>
      <c r="S102">
        <f ca="1"/>
        <v>7573513.2707305402</v>
      </c>
      <c r="T102">
        <f ca="1"/>
        <v>336.73544311523398</v>
      </c>
      <c r="U102">
        <f ca="1"/>
        <v>692507.26192838699</v>
      </c>
      <c r="V102">
        <f ca="1"/>
        <v>7573519.7720928304</v>
      </c>
      <c r="W102">
        <f ca="1"/>
        <v>337.62054443359301</v>
      </c>
      <c r="X102">
        <f ca="1"/>
        <v>692464.72444369295</v>
      </c>
      <c r="Y102">
        <f ca="1"/>
        <v>7573513.2707305402</v>
      </c>
      <c r="Z102">
        <f ca="1"/>
        <v>336.73544311523398</v>
      </c>
      <c r="AA102">
        <f ca="1"/>
        <v>1</v>
      </c>
      <c r="AB102">
        <f ca="1"/>
        <v>0.9</v>
      </c>
      <c r="AC102">
        <f ca="1"/>
        <v>2.44</v>
      </c>
      <c r="AD102">
        <f ca="1"/>
        <v>1.6</v>
      </c>
      <c r="AE102">
        <f ca="1"/>
        <v>2.44</v>
      </c>
    </row>
    <row r="103" spans="1:31" x14ac:dyDescent="0.25">
      <c r="A103">
        <f ca="1"/>
        <v>102</v>
      </c>
      <c r="B103">
        <f ca="1"/>
        <v>1</v>
      </c>
      <c r="C103">
        <f ca="1"/>
        <v>25</v>
      </c>
      <c r="D103" s="8">
        <f ca="1"/>
        <v>692463.43297778943</v>
      </c>
      <c r="E103" s="8">
        <f ca="1"/>
        <v>7573514.3075120114</v>
      </c>
      <c r="F103">
        <f ca="1"/>
        <v>336.63544311523395</v>
      </c>
      <c r="G103">
        <f ca="1"/>
        <v>0</v>
      </c>
      <c r="H103">
        <f ca="1"/>
        <v>0</v>
      </c>
      <c r="I103" t="str">
        <f ca="1"/>
        <v>MIN NO MERGE</v>
      </c>
      <c r="J103">
        <f ca="1"/>
        <v>13</v>
      </c>
      <c r="K103" t="str">
        <f ca="1"/>
        <v>R-17b</v>
      </c>
      <c r="L103" t="str">
        <f ca="1"/>
        <v>R-17b</v>
      </c>
      <c r="M103">
        <f ca="1"/>
        <v>1</v>
      </c>
      <c r="N103">
        <f ca="1"/>
        <v>-2.989927899850918</v>
      </c>
      <c r="O103">
        <f ca="1"/>
        <v>-2.989927899850918</v>
      </c>
      <c r="P103">
        <f ca="1"/>
        <v>-2.989927899850918</v>
      </c>
      <c r="Q103">
        <f ca="1"/>
        <v>1.5707963267948966</v>
      </c>
      <c r="R103">
        <f ca="1"/>
        <v>692464.72444369295</v>
      </c>
      <c r="S103">
        <f ca="1"/>
        <v>7573513.2707305402</v>
      </c>
      <c r="T103">
        <f ca="1"/>
        <v>336.73544311523398</v>
      </c>
      <c r="U103">
        <f ca="1"/>
        <v>692507.26192838699</v>
      </c>
      <c r="V103">
        <f ca="1"/>
        <v>7573519.7720928304</v>
      </c>
      <c r="W103">
        <f ca="1"/>
        <v>337.62054443359301</v>
      </c>
      <c r="X103">
        <f ca="1"/>
        <v>692464.72444369295</v>
      </c>
      <c r="Y103">
        <f ca="1"/>
        <v>7573513.2707305402</v>
      </c>
      <c r="Z103">
        <f ca="1"/>
        <v>336.73544311523398</v>
      </c>
      <c r="AA103">
        <f ca="1"/>
        <v>1</v>
      </c>
      <c r="AB103">
        <f ca="1"/>
        <v>0.9</v>
      </c>
      <c r="AC103">
        <f ca="1"/>
        <v>2.44</v>
      </c>
      <c r="AD103">
        <f ca="1"/>
        <v>1.6</v>
      </c>
      <c r="AE103">
        <f ca="1"/>
        <v>2.44</v>
      </c>
    </row>
    <row r="104" spans="1:31" x14ac:dyDescent="0.25">
      <c r="A104">
        <f ca="1"/>
        <v>103</v>
      </c>
      <c r="B104">
        <f ca="1"/>
        <v>2</v>
      </c>
      <c r="C104">
        <f ca="1"/>
        <v>25</v>
      </c>
      <c r="D104" s="8">
        <f ca="1"/>
        <v>692463.80162271287</v>
      </c>
      <c r="E104" s="8">
        <f ca="1"/>
        <v>7573511.8955209423</v>
      </c>
      <c r="F104">
        <f ca="1"/>
        <v>336.63544311523395</v>
      </c>
      <c r="G104">
        <f ca="1"/>
        <v>0</v>
      </c>
      <c r="H104">
        <f ca="1"/>
        <v>0</v>
      </c>
      <c r="I104" t="str">
        <f ca="1"/>
        <v>MIN NO MERGE</v>
      </c>
      <c r="J104">
        <f ca="1"/>
        <v>13</v>
      </c>
      <c r="K104" t="str">
        <f ca="1"/>
        <v>R-17b</v>
      </c>
      <c r="L104" t="str">
        <f ca="1"/>
        <v>R-17b</v>
      </c>
      <c r="M104">
        <f ca="1"/>
        <v>1</v>
      </c>
      <c r="N104">
        <f ca="1"/>
        <v>-2.989927899850918</v>
      </c>
      <c r="O104">
        <f ca="1"/>
        <v>-2.989927899850918</v>
      </c>
      <c r="P104">
        <f ca="1"/>
        <v>-2.989927899850918</v>
      </c>
      <c r="Q104">
        <f ca="1"/>
        <v>1.5707963267948966</v>
      </c>
      <c r="R104">
        <f ca="1"/>
        <v>692464.72444369295</v>
      </c>
      <c r="S104">
        <f ca="1"/>
        <v>7573513.2707305402</v>
      </c>
      <c r="T104">
        <f ca="1"/>
        <v>336.73544311523398</v>
      </c>
      <c r="U104">
        <f ca="1"/>
        <v>692507.26192838699</v>
      </c>
      <c r="V104">
        <f ca="1"/>
        <v>7573519.7720928304</v>
      </c>
      <c r="W104">
        <f ca="1"/>
        <v>337.62054443359301</v>
      </c>
      <c r="X104">
        <f ca="1"/>
        <v>692464.72444369295</v>
      </c>
      <c r="Y104">
        <f ca="1"/>
        <v>7573513.2707305402</v>
      </c>
      <c r="Z104">
        <f ca="1"/>
        <v>336.73544311523398</v>
      </c>
      <c r="AA104">
        <f ca="1"/>
        <v>1</v>
      </c>
      <c r="AB104">
        <f ca="1"/>
        <v>0.9</v>
      </c>
      <c r="AC104">
        <f ca="1"/>
        <v>2.44</v>
      </c>
      <c r="AD104">
        <f ca="1"/>
        <v>1.6</v>
      </c>
      <c r="AE104">
        <f ca="1"/>
        <v>2.44</v>
      </c>
    </row>
    <row r="105" spans="1:31" x14ac:dyDescent="0.25">
      <c r="A105">
        <f ca="1"/>
        <v>104</v>
      </c>
      <c r="B105">
        <f ca="1"/>
        <v>3</v>
      </c>
      <c r="C105">
        <f ca="1"/>
        <v>25</v>
      </c>
      <c r="D105" s="8">
        <f ca="1"/>
        <v>692465.38325620117</v>
      </c>
      <c r="E105" s="8">
        <f ca="1"/>
        <v>7573512.1372553185</v>
      </c>
      <c r="F105">
        <f ca="1"/>
        <v>336.63544311523395</v>
      </c>
      <c r="G105">
        <f ca="1"/>
        <v>0</v>
      </c>
      <c r="H105">
        <f ca="1"/>
        <v>0</v>
      </c>
      <c r="I105" t="str">
        <f ca="1"/>
        <v>MIN NO MERGE</v>
      </c>
      <c r="J105">
        <f ca="1"/>
        <v>13</v>
      </c>
      <c r="K105" t="str">
        <f ca="1"/>
        <v>R-17b</v>
      </c>
      <c r="L105" t="str">
        <f ca="1"/>
        <v>R-17b</v>
      </c>
      <c r="M105">
        <f ca="1"/>
        <v>1</v>
      </c>
      <c r="N105">
        <f ca="1"/>
        <v>-2.989927899850918</v>
      </c>
      <c r="O105">
        <f ca="1"/>
        <v>-2.989927899850918</v>
      </c>
      <c r="P105">
        <f ca="1"/>
        <v>-2.989927899850918</v>
      </c>
      <c r="Q105">
        <f ca="1"/>
        <v>1.5707963267948966</v>
      </c>
      <c r="R105">
        <f ca="1"/>
        <v>692464.72444369295</v>
      </c>
      <c r="S105">
        <f ca="1"/>
        <v>7573513.2707305402</v>
      </c>
      <c r="T105">
        <f ca="1"/>
        <v>336.73544311523398</v>
      </c>
      <c r="U105">
        <f ca="1"/>
        <v>692507.26192838699</v>
      </c>
      <c r="V105">
        <f ca="1"/>
        <v>7573519.7720928304</v>
      </c>
      <c r="W105">
        <f ca="1"/>
        <v>337.62054443359301</v>
      </c>
      <c r="X105">
        <f ca="1"/>
        <v>692464.72444369295</v>
      </c>
      <c r="Y105">
        <f ca="1"/>
        <v>7573513.2707305402</v>
      </c>
      <c r="Z105">
        <f ca="1"/>
        <v>336.73544311523398</v>
      </c>
      <c r="AA105">
        <f ca="1"/>
        <v>1</v>
      </c>
      <c r="AB105">
        <f ca="1"/>
        <v>0.9</v>
      </c>
      <c r="AC105">
        <f ca="1"/>
        <v>2.44</v>
      </c>
      <c r="AD105">
        <f ca="1"/>
        <v>1.6</v>
      </c>
      <c r="AE105">
        <f ca="1"/>
        <v>2.44</v>
      </c>
    </row>
    <row r="106" spans="1:31" x14ac:dyDescent="0.25">
      <c r="A106">
        <f ca="1"/>
        <v>105</v>
      </c>
      <c r="B106">
        <f ca="1"/>
        <v>0</v>
      </c>
      <c r="C106">
        <f ca="1"/>
        <v>26</v>
      </c>
      <c r="D106" s="8">
        <f ca="1"/>
        <v>693234.40986188478</v>
      </c>
      <c r="E106" s="8">
        <f ca="1"/>
        <v>7574679.0956959091</v>
      </c>
      <c r="F106">
        <f ca="1"/>
        <v>326.01297607421799</v>
      </c>
      <c r="G106">
        <f ca="1"/>
        <v>0</v>
      </c>
      <c r="H106">
        <f ca="1"/>
        <v>0</v>
      </c>
      <c r="I106" t="str">
        <f ca="1"/>
        <v>MIN NO MERGE</v>
      </c>
      <c r="J106">
        <f ca="1"/>
        <v>14</v>
      </c>
      <c r="K106" t="str">
        <f ca="1"/>
        <v>R-18</v>
      </c>
      <c r="L106" t="str">
        <f ca="1"/>
        <v>R-18</v>
      </c>
      <c r="M106">
        <f ca="1"/>
        <v>0</v>
      </c>
      <c r="N106">
        <f ca="1"/>
        <v>-0.96850898079786951</v>
      </c>
      <c r="O106">
        <f ca="1"/>
        <v>-0.96850898079786951</v>
      </c>
      <c r="P106">
        <f ca="1"/>
        <v>2.1730836727919236</v>
      </c>
      <c r="Q106">
        <f ca="1"/>
        <v>1.5707963267948966</v>
      </c>
      <c r="R106">
        <f ca="1"/>
        <v>693238.80200534104</v>
      </c>
      <c r="S106">
        <f ca="1"/>
        <v>7574681.5327998996</v>
      </c>
      <c r="T106">
        <f ca="1"/>
        <v>326.11297607421801</v>
      </c>
      <c r="U106">
        <f ca="1"/>
        <v>693238.80200534104</v>
      </c>
      <c r="V106">
        <f ca="1"/>
        <v>7574681.5327998996</v>
      </c>
      <c r="W106">
        <f ca="1"/>
        <v>326.11297607421801</v>
      </c>
      <c r="X106">
        <f ca="1"/>
        <v>693222.05678410595</v>
      </c>
      <c r="Y106">
        <f ca="1"/>
        <v>7574705.8894853396</v>
      </c>
      <c r="Z106">
        <f ca="1"/>
        <v>326.04397583007801</v>
      </c>
      <c r="AA106">
        <f ca="1"/>
        <v>5</v>
      </c>
      <c r="AB106">
        <f ca="1"/>
        <v>1.2</v>
      </c>
      <c r="AC106">
        <f ca="1"/>
        <v>10</v>
      </c>
      <c r="AD106">
        <f ca="1"/>
        <v>1.6</v>
      </c>
      <c r="AE106">
        <f ca="1"/>
        <v>10</v>
      </c>
    </row>
    <row r="107" spans="1:31" x14ac:dyDescent="0.25">
      <c r="A107">
        <f ca="1"/>
        <v>106</v>
      </c>
      <c r="B107">
        <f ca="1"/>
        <v>1</v>
      </c>
      <c r="C107">
        <f ca="1"/>
        <v>26</v>
      </c>
      <c r="D107" s="8">
        <f ca="1"/>
        <v>693235.31630800117</v>
      </c>
      <c r="E107" s="8">
        <f ca="1"/>
        <v>7574677.7772288304</v>
      </c>
      <c r="F107">
        <f ca="1"/>
        <v>326.01297607421799</v>
      </c>
      <c r="G107">
        <f ca="1"/>
        <v>0</v>
      </c>
      <c r="H107">
        <f ca="1"/>
        <v>0</v>
      </c>
      <c r="I107" t="str">
        <f ca="1"/>
        <v>MIN NO MERGE</v>
      </c>
      <c r="J107">
        <f ca="1"/>
        <v>14</v>
      </c>
      <c r="K107" t="str">
        <f ca="1"/>
        <v>R-18</v>
      </c>
      <c r="L107" t="str">
        <f ca="1"/>
        <v>R-18</v>
      </c>
      <c r="M107">
        <f ca="1"/>
        <v>0</v>
      </c>
      <c r="N107">
        <f ca="1"/>
        <v>-0.96850898079786951</v>
      </c>
      <c r="O107">
        <f ca="1"/>
        <v>-0.96850898079786951</v>
      </c>
      <c r="P107">
        <f ca="1"/>
        <v>2.1730836727919236</v>
      </c>
      <c r="Q107">
        <f ca="1"/>
        <v>1.5707963267948966</v>
      </c>
      <c r="R107">
        <f ca="1"/>
        <v>693238.80200534104</v>
      </c>
      <c r="S107">
        <f ca="1"/>
        <v>7574681.5327998996</v>
      </c>
      <c r="T107">
        <f ca="1"/>
        <v>326.11297607421801</v>
      </c>
      <c r="U107">
        <f ca="1"/>
        <v>693238.80200534104</v>
      </c>
      <c r="V107">
        <f ca="1"/>
        <v>7574681.5327998996</v>
      </c>
      <c r="W107">
        <f ca="1"/>
        <v>326.11297607421801</v>
      </c>
      <c r="X107">
        <f ca="1"/>
        <v>693222.05678410595</v>
      </c>
      <c r="Y107">
        <f ca="1"/>
        <v>7574705.8894853396</v>
      </c>
      <c r="Z107">
        <f ca="1"/>
        <v>326.04397583007801</v>
      </c>
      <c r="AA107">
        <f ca="1"/>
        <v>5</v>
      </c>
      <c r="AB107">
        <f ca="1"/>
        <v>1.2</v>
      </c>
      <c r="AC107">
        <f ca="1"/>
        <v>10</v>
      </c>
      <c r="AD107">
        <f ca="1"/>
        <v>1.6</v>
      </c>
      <c r="AE107">
        <f ca="1"/>
        <v>10</v>
      </c>
    </row>
    <row r="108" spans="1:31" x14ac:dyDescent="0.25">
      <c r="A108">
        <f ca="1"/>
        <v>107</v>
      </c>
      <c r="B108">
        <f ca="1"/>
        <v>2</v>
      </c>
      <c r="C108">
        <f ca="1"/>
        <v>26</v>
      </c>
      <c r="D108" s="8">
        <f ca="1"/>
        <v>693243.55672724394</v>
      </c>
      <c r="E108" s="8">
        <f ca="1"/>
        <v>7574683.4425170589</v>
      </c>
      <c r="F108">
        <f ca="1"/>
        <v>326.01297607421799</v>
      </c>
      <c r="G108">
        <f ca="1"/>
        <v>0</v>
      </c>
      <c r="H108">
        <f ca="1"/>
        <v>0</v>
      </c>
      <c r="I108" t="str">
        <f ca="1"/>
        <v>MIN NO MERGE</v>
      </c>
      <c r="J108">
        <f ca="1"/>
        <v>14</v>
      </c>
      <c r="K108" t="str">
        <f ca="1"/>
        <v>R-18</v>
      </c>
      <c r="L108" t="str">
        <f ca="1"/>
        <v>R-18</v>
      </c>
      <c r="M108">
        <f ca="1"/>
        <v>0</v>
      </c>
      <c r="N108">
        <f ca="1"/>
        <v>-0.96850898079786951</v>
      </c>
      <c r="O108">
        <f ca="1"/>
        <v>-0.96850898079786951</v>
      </c>
      <c r="P108">
        <f ca="1"/>
        <v>2.1730836727919236</v>
      </c>
      <c r="Q108">
        <f ca="1"/>
        <v>1.5707963267948966</v>
      </c>
      <c r="R108">
        <f ca="1"/>
        <v>693238.80200534104</v>
      </c>
      <c r="S108">
        <f ca="1"/>
        <v>7574681.5327998996</v>
      </c>
      <c r="T108">
        <f ca="1"/>
        <v>326.11297607421801</v>
      </c>
      <c r="U108">
        <f ca="1"/>
        <v>693238.80200534104</v>
      </c>
      <c r="V108">
        <f ca="1"/>
        <v>7574681.5327998996</v>
      </c>
      <c r="W108">
        <f ca="1"/>
        <v>326.11297607421801</v>
      </c>
      <c r="X108">
        <f ca="1"/>
        <v>693222.05678410595</v>
      </c>
      <c r="Y108">
        <f ca="1"/>
        <v>7574705.8894853396</v>
      </c>
      <c r="Z108">
        <f ca="1"/>
        <v>326.04397583007801</v>
      </c>
      <c r="AA108">
        <f ca="1"/>
        <v>5</v>
      </c>
      <c r="AB108">
        <f ca="1"/>
        <v>1.2</v>
      </c>
      <c r="AC108">
        <f ca="1"/>
        <v>10</v>
      </c>
      <c r="AD108">
        <f ca="1"/>
        <v>1.6</v>
      </c>
      <c r="AE108">
        <f ca="1"/>
        <v>10</v>
      </c>
    </row>
    <row r="109" spans="1:31" x14ac:dyDescent="0.25">
      <c r="A109">
        <f ca="1"/>
        <v>108</v>
      </c>
      <c r="B109">
        <f ca="1"/>
        <v>3</v>
      </c>
      <c r="C109">
        <f ca="1"/>
        <v>26</v>
      </c>
      <c r="D109" s="8">
        <f ca="1"/>
        <v>693242.65028112754</v>
      </c>
      <c r="E109" s="8">
        <f ca="1"/>
        <v>7574684.7609841377</v>
      </c>
      <c r="F109">
        <f ca="1"/>
        <v>326.01297607421799</v>
      </c>
      <c r="G109">
        <f ca="1"/>
        <v>0</v>
      </c>
      <c r="H109">
        <f ca="1"/>
        <v>0</v>
      </c>
      <c r="I109" t="str">
        <f ca="1"/>
        <v>MIN NO MERGE</v>
      </c>
      <c r="J109">
        <f ca="1"/>
        <v>14</v>
      </c>
      <c r="K109" t="str">
        <f ca="1"/>
        <v>R-18</v>
      </c>
      <c r="L109" t="str">
        <f ca="1"/>
        <v>R-18</v>
      </c>
      <c r="M109">
        <f ca="1"/>
        <v>0</v>
      </c>
      <c r="N109">
        <f ca="1"/>
        <v>-0.96850898079786951</v>
      </c>
      <c r="O109">
        <f ca="1"/>
        <v>-0.96850898079786951</v>
      </c>
      <c r="P109">
        <f ca="1"/>
        <v>2.1730836727919236</v>
      </c>
      <c r="Q109">
        <f ca="1"/>
        <v>1.5707963267948966</v>
      </c>
      <c r="R109">
        <f ca="1"/>
        <v>693238.80200534104</v>
      </c>
      <c r="S109">
        <f ca="1"/>
        <v>7574681.5327998996</v>
      </c>
      <c r="T109">
        <f ca="1"/>
        <v>326.11297607421801</v>
      </c>
      <c r="U109">
        <f ca="1"/>
        <v>693238.80200534104</v>
      </c>
      <c r="V109">
        <f ca="1"/>
        <v>7574681.5327998996</v>
      </c>
      <c r="W109">
        <f ca="1"/>
        <v>326.11297607421801</v>
      </c>
      <c r="X109">
        <f ca="1"/>
        <v>693222.05678410595</v>
      </c>
      <c r="Y109">
        <f ca="1"/>
        <v>7574705.8894853396</v>
      </c>
      <c r="Z109">
        <f ca="1"/>
        <v>326.04397583007801</v>
      </c>
      <c r="AA109">
        <f ca="1"/>
        <v>5</v>
      </c>
      <c r="AB109">
        <f ca="1"/>
        <v>1.2</v>
      </c>
      <c r="AC109">
        <f ca="1"/>
        <v>10</v>
      </c>
      <c r="AD109">
        <f ca="1"/>
        <v>1.6</v>
      </c>
      <c r="AE109">
        <f ca="1"/>
        <v>10</v>
      </c>
    </row>
    <row r="110" spans="1:31" x14ac:dyDescent="0.25">
      <c r="A110">
        <f ca="1"/>
        <v>109</v>
      </c>
      <c r="B110">
        <f ca="1"/>
        <v>0</v>
      </c>
      <c r="C110">
        <f ca="1"/>
        <v>27</v>
      </c>
      <c r="D110" s="8">
        <f ca="1"/>
        <v>693226.44892756222</v>
      </c>
      <c r="E110" s="8">
        <f ca="1"/>
        <v>7574708.3265893301</v>
      </c>
      <c r="F110">
        <f ca="1"/>
        <v>325.94397583007799</v>
      </c>
      <c r="G110">
        <f ca="1"/>
        <v>0</v>
      </c>
      <c r="H110">
        <f ca="1"/>
        <v>0</v>
      </c>
      <c r="I110" t="str">
        <f ca="1"/>
        <v>MIN NO MERGE</v>
      </c>
      <c r="J110">
        <f ca="1"/>
        <v>14</v>
      </c>
      <c r="K110" t="str">
        <f ca="1"/>
        <v>R-18</v>
      </c>
      <c r="L110" t="str">
        <f ca="1"/>
        <v>R-18</v>
      </c>
      <c r="M110">
        <f ca="1"/>
        <v>1</v>
      </c>
      <c r="N110">
        <f ca="1"/>
        <v>2.1730836727919236</v>
      </c>
      <c r="O110">
        <f ca="1"/>
        <v>2.1730836727919236</v>
      </c>
      <c r="P110">
        <f ca="1"/>
        <v>2.1730836727919236</v>
      </c>
      <c r="Q110">
        <f ca="1"/>
        <v>1.5707963267948966</v>
      </c>
      <c r="R110">
        <f ca="1"/>
        <v>693222.05678410595</v>
      </c>
      <c r="S110">
        <f ca="1"/>
        <v>7574705.8894853396</v>
      </c>
      <c r="T110">
        <f ca="1"/>
        <v>326.04397583007801</v>
      </c>
      <c r="U110">
        <f ca="1"/>
        <v>693238.80200534104</v>
      </c>
      <c r="V110">
        <f ca="1"/>
        <v>7574681.5327998996</v>
      </c>
      <c r="W110">
        <f ca="1"/>
        <v>326.11297607421801</v>
      </c>
      <c r="X110">
        <f ca="1"/>
        <v>693222.05678410595</v>
      </c>
      <c r="Y110">
        <f ca="1"/>
        <v>7574705.8894853396</v>
      </c>
      <c r="Z110">
        <f ca="1"/>
        <v>326.04397583007801</v>
      </c>
      <c r="AA110">
        <f ca="1"/>
        <v>5</v>
      </c>
      <c r="AB110">
        <f ca="1"/>
        <v>1.2</v>
      </c>
      <c r="AC110">
        <f ca="1"/>
        <v>10</v>
      </c>
      <c r="AD110">
        <f ca="1"/>
        <v>1.6</v>
      </c>
      <c r="AE110">
        <f ca="1"/>
        <v>10</v>
      </c>
    </row>
    <row r="111" spans="1:31" x14ac:dyDescent="0.25">
      <c r="A111">
        <f ca="1"/>
        <v>110</v>
      </c>
      <c r="B111">
        <f ca="1"/>
        <v>1</v>
      </c>
      <c r="C111">
        <f ca="1"/>
        <v>27</v>
      </c>
      <c r="D111" s="8">
        <f ca="1"/>
        <v>693225.54248144582</v>
      </c>
      <c r="E111" s="8">
        <f ca="1"/>
        <v>7574709.6450564088</v>
      </c>
      <c r="F111">
        <f ca="1"/>
        <v>325.94397583007799</v>
      </c>
      <c r="G111">
        <f ca="1"/>
        <v>0</v>
      </c>
      <c r="H111">
        <f ca="1"/>
        <v>0</v>
      </c>
      <c r="I111" t="str">
        <f ca="1"/>
        <v>MIN NO MERGE</v>
      </c>
      <c r="J111">
        <f ca="1"/>
        <v>14</v>
      </c>
      <c r="K111" t="str">
        <f ca="1"/>
        <v>R-18</v>
      </c>
      <c r="L111" t="str">
        <f ca="1"/>
        <v>R-18</v>
      </c>
      <c r="M111">
        <f ca="1"/>
        <v>1</v>
      </c>
      <c r="N111">
        <f ca="1"/>
        <v>2.1730836727919236</v>
      </c>
      <c r="O111">
        <f ca="1"/>
        <v>2.1730836727919236</v>
      </c>
      <c r="P111">
        <f ca="1"/>
        <v>2.1730836727919236</v>
      </c>
      <c r="Q111">
        <f ca="1"/>
        <v>1.5707963267948966</v>
      </c>
      <c r="R111">
        <f ca="1"/>
        <v>693222.05678410595</v>
      </c>
      <c r="S111">
        <f ca="1"/>
        <v>7574705.8894853396</v>
      </c>
      <c r="T111">
        <f ca="1"/>
        <v>326.04397583007801</v>
      </c>
      <c r="U111">
        <f ca="1"/>
        <v>693238.80200534104</v>
      </c>
      <c r="V111">
        <f ca="1"/>
        <v>7574681.5327998996</v>
      </c>
      <c r="W111">
        <f ca="1"/>
        <v>326.11297607421801</v>
      </c>
      <c r="X111">
        <f ca="1"/>
        <v>693222.05678410595</v>
      </c>
      <c r="Y111">
        <f ca="1"/>
        <v>7574705.8894853396</v>
      </c>
      <c r="Z111">
        <f ca="1"/>
        <v>326.04397583007801</v>
      </c>
      <c r="AA111">
        <f ca="1"/>
        <v>5</v>
      </c>
      <c r="AB111">
        <f ca="1"/>
        <v>1.2</v>
      </c>
      <c r="AC111">
        <f ca="1"/>
        <v>10</v>
      </c>
      <c r="AD111">
        <f ca="1"/>
        <v>1.6</v>
      </c>
      <c r="AE111">
        <f ca="1"/>
        <v>10</v>
      </c>
    </row>
    <row r="112" spans="1:31" x14ac:dyDescent="0.25">
      <c r="A112">
        <f ca="1"/>
        <v>111</v>
      </c>
      <c r="B112">
        <f ca="1"/>
        <v>2</v>
      </c>
      <c r="C112">
        <f ca="1"/>
        <v>27</v>
      </c>
      <c r="D112" s="8">
        <f ca="1"/>
        <v>693217.30206220306</v>
      </c>
      <c r="E112" s="8">
        <f ca="1"/>
        <v>7574703.9797681803</v>
      </c>
      <c r="F112">
        <f ca="1"/>
        <v>325.94397583007799</v>
      </c>
      <c r="G112">
        <f ca="1"/>
        <v>0</v>
      </c>
      <c r="H112">
        <f ca="1"/>
        <v>0</v>
      </c>
      <c r="I112" t="str">
        <f ca="1"/>
        <v>MIN NO MERGE</v>
      </c>
      <c r="J112">
        <f ca="1"/>
        <v>14</v>
      </c>
      <c r="K112" t="str">
        <f ca="1"/>
        <v>R-18</v>
      </c>
      <c r="L112" t="str">
        <f ca="1"/>
        <v>R-18</v>
      </c>
      <c r="M112">
        <f ca="1"/>
        <v>1</v>
      </c>
      <c r="N112">
        <f ca="1"/>
        <v>2.1730836727919236</v>
      </c>
      <c r="O112">
        <f ca="1"/>
        <v>2.1730836727919236</v>
      </c>
      <c r="P112">
        <f ca="1"/>
        <v>2.1730836727919236</v>
      </c>
      <c r="Q112">
        <f ca="1"/>
        <v>1.5707963267948966</v>
      </c>
      <c r="R112">
        <f ca="1"/>
        <v>693222.05678410595</v>
      </c>
      <c r="S112">
        <f ca="1"/>
        <v>7574705.8894853396</v>
      </c>
      <c r="T112">
        <f ca="1"/>
        <v>326.04397583007801</v>
      </c>
      <c r="U112">
        <f ca="1"/>
        <v>693238.80200534104</v>
      </c>
      <c r="V112">
        <f ca="1"/>
        <v>7574681.5327998996</v>
      </c>
      <c r="W112">
        <f ca="1"/>
        <v>326.11297607421801</v>
      </c>
      <c r="X112">
        <f ca="1"/>
        <v>693222.05678410595</v>
      </c>
      <c r="Y112">
        <f ca="1"/>
        <v>7574705.8894853396</v>
      </c>
      <c r="Z112">
        <f ca="1"/>
        <v>326.04397583007801</v>
      </c>
      <c r="AA112">
        <f ca="1"/>
        <v>5</v>
      </c>
      <c r="AB112">
        <f ca="1"/>
        <v>1.2</v>
      </c>
      <c r="AC112">
        <f ca="1"/>
        <v>10</v>
      </c>
      <c r="AD112">
        <f ca="1"/>
        <v>1.6</v>
      </c>
      <c r="AE112">
        <f ca="1"/>
        <v>10</v>
      </c>
    </row>
    <row r="113" spans="1:31" x14ac:dyDescent="0.25">
      <c r="A113">
        <f ca="1"/>
        <v>112</v>
      </c>
      <c r="B113">
        <f ca="1"/>
        <v>3</v>
      </c>
      <c r="C113">
        <f ca="1"/>
        <v>27</v>
      </c>
      <c r="D113" s="8">
        <f ca="1"/>
        <v>693218.20850831945</v>
      </c>
      <c r="E113" s="8">
        <f ca="1"/>
        <v>7574702.6613011016</v>
      </c>
      <c r="F113">
        <f ca="1"/>
        <v>325.94397583007799</v>
      </c>
      <c r="G113">
        <f ca="1"/>
        <v>0</v>
      </c>
      <c r="H113">
        <f ca="1"/>
        <v>0</v>
      </c>
      <c r="I113" t="str">
        <f ca="1"/>
        <v>MIN NO MERGE</v>
      </c>
      <c r="J113">
        <f ca="1"/>
        <v>14</v>
      </c>
      <c r="K113" t="str">
        <f ca="1"/>
        <v>R-18</v>
      </c>
      <c r="L113" t="str">
        <f ca="1"/>
        <v>R-18</v>
      </c>
      <c r="M113">
        <f ca="1"/>
        <v>1</v>
      </c>
      <c r="N113">
        <f ca="1"/>
        <v>2.1730836727919236</v>
      </c>
      <c r="O113">
        <f ca="1"/>
        <v>2.1730836727919236</v>
      </c>
      <c r="P113">
        <f ca="1"/>
        <v>2.1730836727919236</v>
      </c>
      <c r="Q113">
        <f ca="1"/>
        <v>1.5707963267948966</v>
      </c>
      <c r="R113">
        <f ca="1"/>
        <v>693222.05678410595</v>
      </c>
      <c r="S113">
        <f ca="1"/>
        <v>7574705.8894853396</v>
      </c>
      <c r="T113">
        <f ca="1"/>
        <v>326.04397583007801</v>
      </c>
      <c r="U113">
        <f ca="1"/>
        <v>693238.80200534104</v>
      </c>
      <c r="V113">
        <f ca="1"/>
        <v>7574681.5327998996</v>
      </c>
      <c r="W113">
        <f ca="1"/>
        <v>326.11297607421801</v>
      </c>
      <c r="X113">
        <f ca="1"/>
        <v>693222.05678410595</v>
      </c>
      <c r="Y113">
        <f ca="1"/>
        <v>7574705.8894853396</v>
      </c>
      <c r="Z113">
        <f ca="1"/>
        <v>326.04397583007801</v>
      </c>
      <c r="AA113">
        <f ca="1"/>
        <v>5</v>
      </c>
      <c r="AB113">
        <f ca="1"/>
        <v>1.2</v>
      </c>
      <c r="AC113">
        <f ca="1"/>
        <v>10</v>
      </c>
      <c r="AD113">
        <f ca="1"/>
        <v>1.6</v>
      </c>
      <c r="AE113">
        <f ca="1"/>
        <v>10</v>
      </c>
    </row>
    <row r="114" spans="1:31" x14ac:dyDescent="0.25">
      <c r="A114">
        <f ca="1"/>
        <v>113</v>
      </c>
      <c r="B114">
        <f ca="1"/>
        <v>0</v>
      </c>
      <c r="C114">
        <f ca="1"/>
        <v>28</v>
      </c>
      <c r="D114" s="8">
        <f ca="1"/>
        <v>692940.23063786933</v>
      </c>
      <c r="E114" s="8">
        <f ca="1"/>
        <v>7574342.0626708204</v>
      </c>
      <c r="F114">
        <f ca="1"/>
        <v>328.52905883788998</v>
      </c>
      <c r="G114">
        <f ca="1"/>
        <v>0</v>
      </c>
      <c r="H114">
        <f ca="1"/>
        <v>0</v>
      </c>
      <c r="I114" t="str">
        <f ca="1"/>
        <v>MIN NO MERGE</v>
      </c>
      <c r="J114">
        <f ca="1"/>
        <v>15</v>
      </c>
      <c r="K114" t="str">
        <f ca="1"/>
        <v>R-18b</v>
      </c>
      <c r="L114" t="str">
        <f ca="1"/>
        <v>R-18b</v>
      </c>
      <c r="M114">
        <f ca="1"/>
        <v>0</v>
      </c>
      <c r="N114">
        <f ca="1"/>
        <v>-2.8548472494693904</v>
      </c>
      <c r="O114">
        <f ca="1"/>
        <v>-2.8548472494693904</v>
      </c>
      <c r="P114">
        <f ca="1"/>
        <v>0.28674540412040317</v>
      </c>
      <c r="Q114">
        <f ca="1"/>
        <v>1.5707963267948966</v>
      </c>
      <c r="R114">
        <f ca="1"/>
        <v>692940.16620135703</v>
      </c>
      <c r="S114">
        <f ca="1"/>
        <v>7574340.5840742104</v>
      </c>
      <c r="T114">
        <f ca="1"/>
        <v>328.62905883789</v>
      </c>
      <c r="U114">
        <f ca="1"/>
        <v>692940.16620135703</v>
      </c>
      <c r="V114">
        <f ca="1"/>
        <v>7574340.5840742104</v>
      </c>
      <c r="W114">
        <f ca="1"/>
        <v>328.62905883789</v>
      </c>
      <c r="X114">
        <f ca="1"/>
        <v>692998.12120233697</v>
      </c>
      <c r="Y114">
        <f ca="1"/>
        <v>7574357.6733693704</v>
      </c>
      <c r="Z114">
        <f ca="1"/>
        <v>328.225982666015</v>
      </c>
      <c r="AA114">
        <f ca="1"/>
        <v>1</v>
      </c>
      <c r="AB114">
        <f ca="1"/>
        <v>1.2</v>
      </c>
      <c r="AC114">
        <f ca="1"/>
        <v>2.8</v>
      </c>
      <c r="AD114">
        <f ca="1"/>
        <v>1.6</v>
      </c>
      <c r="AE114">
        <f ca="1"/>
        <v>2.8</v>
      </c>
    </row>
    <row r="115" spans="1:31" x14ac:dyDescent="0.25">
      <c r="A115">
        <f ca="1"/>
        <v>114</v>
      </c>
      <c r="B115">
        <f ca="1"/>
        <v>1</v>
      </c>
      <c r="C115">
        <f ca="1"/>
        <v>28</v>
      </c>
      <c r="D115" s="8">
        <f ca="1"/>
        <v>692938.69596673688</v>
      </c>
      <c r="E115" s="8">
        <f ca="1"/>
        <v>7574341.6101395888</v>
      </c>
      <c r="F115">
        <f ca="1"/>
        <v>328.52905883788998</v>
      </c>
      <c r="G115">
        <f ca="1"/>
        <v>0</v>
      </c>
      <c r="H115">
        <f ca="1"/>
        <v>0</v>
      </c>
      <c r="I115" t="str">
        <f ca="1"/>
        <v>MIN NO MERGE</v>
      </c>
      <c r="J115">
        <f ca="1"/>
        <v>15</v>
      </c>
      <c r="K115" t="str">
        <f ca="1"/>
        <v>R-18b</v>
      </c>
      <c r="L115" t="str">
        <f ca="1"/>
        <v>R-18b</v>
      </c>
      <c r="M115">
        <f ca="1"/>
        <v>0</v>
      </c>
      <c r="N115">
        <f ca="1"/>
        <v>-2.8548472494693904</v>
      </c>
      <c r="O115">
        <f ca="1"/>
        <v>-2.8548472494693904</v>
      </c>
      <c r="P115">
        <f ca="1"/>
        <v>0.28674540412040317</v>
      </c>
      <c r="Q115">
        <f ca="1"/>
        <v>1.5707963267948966</v>
      </c>
      <c r="R115">
        <f ca="1"/>
        <v>692940.16620135703</v>
      </c>
      <c r="S115">
        <f ca="1"/>
        <v>7574340.5840742104</v>
      </c>
      <c r="T115">
        <f ca="1"/>
        <v>328.62905883789</v>
      </c>
      <c r="U115">
        <f ca="1"/>
        <v>692940.16620135703</v>
      </c>
      <c r="V115">
        <f ca="1"/>
        <v>7574340.5840742104</v>
      </c>
      <c r="W115">
        <f ca="1"/>
        <v>328.62905883789</v>
      </c>
      <c r="X115">
        <f ca="1"/>
        <v>692998.12120233697</v>
      </c>
      <c r="Y115">
        <f ca="1"/>
        <v>7574357.6733693704</v>
      </c>
      <c r="Z115">
        <f ca="1"/>
        <v>328.225982666015</v>
      </c>
      <c r="AA115">
        <f ca="1"/>
        <v>1</v>
      </c>
      <c r="AB115">
        <f ca="1"/>
        <v>1.2</v>
      </c>
      <c r="AC115">
        <f ca="1"/>
        <v>2.8</v>
      </c>
      <c r="AD115">
        <f ca="1"/>
        <v>1.6</v>
      </c>
      <c r="AE115">
        <f ca="1"/>
        <v>2.8</v>
      </c>
    </row>
    <row r="116" spans="1:31" x14ac:dyDescent="0.25">
      <c r="A116">
        <f ca="1"/>
        <v>115</v>
      </c>
      <c r="B116">
        <f ca="1"/>
        <v>2</v>
      </c>
      <c r="C116">
        <f ca="1"/>
        <v>28</v>
      </c>
      <c r="D116" s="8">
        <f ca="1"/>
        <v>692939.48789639166</v>
      </c>
      <c r="E116" s="8">
        <f ca="1"/>
        <v>7574338.9244651077</v>
      </c>
      <c r="F116">
        <f ca="1"/>
        <v>328.52905883788998</v>
      </c>
      <c r="G116">
        <f ca="1"/>
        <v>0</v>
      </c>
      <c r="H116">
        <f ca="1"/>
        <v>0</v>
      </c>
      <c r="I116" t="str">
        <f ca="1"/>
        <v>MIN NO MERGE</v>
      </c>
      <c r="J116">
        <f ca="1"/>
        <v>15</v>
      </c>
      <c r="K116" t="str">
        <f ca="1"/>
        <v>R-18b</v>
      </c>
      <c r="L116" t="str">
        <f ca="1"/>
        <v>R-18b</v>
      </c>
      <c r="M116">
        <f ca="1"/>
        <v>0</v>
      </c>
      <c r="N116">
        <f ca="1"/>
        <v>-2.8548472494693904</v>
      </c>
      <c r="O116">
        <f ca="1"/>
        <v>-2.8548472494693904</v>
      </c>
      <c r="P116">
        <f ca="1"/>
        <v>0.28674540412040317</v>
      </c>
      <c r="Q116">
        <f ca="1"/>
        <v>1.5707963267948966</v>
      </c>
      <c r="R116">
        <f ca="1"/>
        <v>692940.16620135703</v>
      </c>
      <c r="S116">
        <f ca="1"/>
        <v>7574340.5840742104</v>
      </c>
      <c r="T116">
        <f ca="1"/>
        <v>328.62905883789</v>
      </c>
      <c r="U116">
        <f ca="1"/>
        <v>692940.16620135703</v>
      </c>
      <c r="V116">
        <f ca="1"/>
        <v>7574340.5840742104</v>
      </c>
      <c r="W116">
        <f ca="1"/>
        <v>328.62905883789</v>
      </c>
      <c r="X116">
        <f ca="1"/>
        <v>692998.12120233697</v>
      </c>
      <c r="Y116">
        <f ca="1"/>
        <v>7574357.6733693704</v>
      </c>
      <c r="Z116">
        <f ca="1"/>
        <v>328.225982666015</v>
      </c>
      <c r="AA116">
        <f ca="1"/>
        <v>1</v>
      </c>
      <c r="AB116">
        <f ca="1"/>
        <v>1.2</v>
      </c>
      <c r="AC116">
        <f ca="1"/>
        <v>2.8</v>
      </c>
      <c r="AD116">
        <f ca="1"/>
        <v>1.6</v>
      </c>
      <c r="AE116">
        <f ca="1"/>
        <v>2.8</v>
      </c>
    </row>
    <row r="117" spans="1:31" x14ac:dyDescent="0.25">
      <c r="A117">
        <f ca="1"/>
        <v>116</v>
      </c>
      <c r="B117">
        <f ca="1"/>
        <v>3</v>
      </c>
      <c r="C117">
        <f ca="1"/>
        <v>28</v>
      </c>
      <c r="D117" s="8">
        <f ca="1"/>
        <v>692941.02256752411</v>
      </c>
      <c r="E117" s="8">
        <f ca="1"/>
        <v>7574339.3769963393</v>
      </c>
      <c r="F117">
        <f ca="1"/>
        <v>328.52905883788998</v>
      </c>
      <c r="G117">
        <f ca="1"/>
        <v>0</v>
      </c>
      <c r="H117">
        <f ca="1"/>
        <v>0</v>
      </c>
      <c r="I117" t="str">
        <f ca="1"/>
        <v>MIN NO MERGE</v>
      </c>
      <c r="J117">
        <f ca="1"/>
        <v>15</v>
      </c>
      <c r="K117" t="str">
        <f ca="1"/>
        <v>R-18b</v>
      </c>
      <c r="L117" t="str">
        <f ca="1"/>
        <v>R-18b</v>
      </c>
      <c r="M117">
        <f ca="1"/>
        <v>0</v>
      </c>
      <c r="N117">
        <f ca="1"/>
        <v>-2.8548472494693904</v>
      </c>
      <c r="O117">
        <f ca="1"/>
        <v>-2.8548472494693904</v>
      </c>
      <c r="P117">
        <f ca="1"/>
        <v>0.28674540412040317</v>
      </c>
      <c r="Q117">
        <f ca="1"/>
        <v>1.5707963267948966</v>
      </c>
      <c r="R117">
        <f ca="1"/>
        <v>692940.16620135703</v>
      </c>
      <c r="S117">
        <f ca="1"/>
        <v>7574340.5840742104</v>
      </c>
      <c r="T117">
        <f ca="1"/>
        <v>328.62905883789</v>
      </c>
      <c r="U117">
        <f ca="1"/>
        <v>692940.16620135703</v>
      </c>
      <c r="V117">
        <f ca="1"/>
        <v>7574340.5840742104</v>
      </c>
      <c r="W117">
        <f ca="1"/>
        <v>328.62905883789</v>
      </c>
      <c r="X117">
        <f ca="1"/>
        <v>692998.12120233697</v>
      </c>
      <c r="Y117">
        <f ca="1"/>
        <v>7574357.6733693704</v>
      </c>
      <c r="Z117">
        <f ca="1"/>
        <v>328.225982666015</v>
      </c>
      <c r="AA117">
        <f ca="1"/>
        <v>1</v>
      </c>
      <c r="AB117">
        <f ca="1"/>
        <v>1.2</v>
      </c>
      <c r="AC117">
        <f ca="1"/>
        <v>2.8</v>
      </c>
      <c r="AD117">
        <f ca="1"/>
        <v>1.6</v>
      </c>
      <c r="AE117">
        <f ca="1"/>
        <v>2.8</v>
      </c>
    </row>
    <row r="118" spans="1:31" x14ac:dyDescent="0.25">
      <c r="A118">
        <f ca="1"/>
        <v>117</v>
      </c>
      <c r="B118">
        <f ca="1"/>
        <v>0</v>
      </c>
      <c r="C118">
        <f ca="1"/>
        <v>29</v>
      </c>
      <c r="D118" s="8">
        <f ca="1"/>
        <v>692998.05676582467</v>
      </c>
      <c r="E118" s="8">
        <f ca="1"/>
        <v>7574356.1947727604</v>
      </c>
      <c r="F118">
        <f ca="1"/>
        <v>328.12598266601498</v>
      </c>
      <c r="G118">
        <f ca="1"/>
        <v>0</v>
      </c>
      <c r="H118">
        <f ca="1"/>
        <v>0</v>
      </c>
      <c r="I118" t="str">
        <f ca="1"/>
        <v>MIN NO MERGE</v>
      </c>
      <c r="J118">
        <f ca="1"/>
        <v>15</v>
      </c>
      <c r="K118" t="str">
        <f ca="1"/>
        <v>R-18b</v>
      </c>
      <c r="L118" t="str">
        <f ca="1"/>
        <v>R-18b</v>
      </c>
      <c r="M118">
        <f ca="1"/>
        <v>1</v>
      </c>
      <c r="N118">
        <f ca="1"/>
        <v>0.28674540412040317</v>
      </c>
      <c r="O118">
        <f ca="1"/>
        <v>0.28674540412040317</v>
      </c>
      <c r="P118">
        <f ca="1"/>
        <v>0.28674540412040317</v>
      </c>
      <c r="Q118">
        <f ca="1"/>
        <v>1.5707963267948966</v>
      </c>
      <c r="R118">
        <f ca="1"/>
        <v>692998.12120233697</v>
      </c>
      <c r="S118">
        <f ca="1"/>
        <v>7574357.6733693704</v>
      </c>
      <c r="T118">
        <f ca="1"/>
        <v>328.225982666015</v>
      </c>
      <c r="U118">
        <f ca="1"/>
        <v>692940.16620135703</v>
      </c>
      <c r="V118">
        <f ca="1"/>
        <v>7574340.5840742104</v>
      </c>
      <c r="W118">
        <f ca="1"/>
        <v>328.62905883789</v>
      </c>
      <c r="X118">
        <f ca="1"/>
        <v>692998.12120233697</v>
      </c>
      <c r="Y118">
        <f ca="1"/>
        <v>7574357.6733693704</v>
      </c>
      <c r="Z118">
        <f ca="1"/>
        <v>328.225982666015</v>
      </c>
      <c r="AA118">
        <f ca="1"/>
        <v>1</v>
      </c>
      <c r="AB118">
        <f ca="1"/>
        <v>1.2</v>
      </c>
      <c r="AC118">
        <f ca="1"/>
        <v>2.8</v>
      </c>
      <c r="AD118">
        <f ca="1"/>
        <v>1.6</v>
      </c>
      <c r="AE118">
        <f ca="1"/>
        <v>2.8</v>
      </c>
    </row>
    <row r="119" spans="1:31" x14ac:dyDescent="0.25">
      <c r="A119">
        <f ca="1"/>
        <v>118</v>
      </c>
      <c r="B119">
        <f ca="1"/>
        <v>1</v>
      </c>
      <c r="C119">
        <f ca="1"/>
        <v>29</v>
      </c>
      <c r="D119" s="8">
        <f ca="1"/>
        <v>692999.59143695713</v>
      </c>
      <c r="E119" s="8">
        <f ca="1"/>
        <v>7574356.647303992</v>
      </c>
      <c r="F119">
        <f ca="1"/>
        <v>328.12598266601498</v>
      </c>
      <c r="G119">
        <f ca="1"/>
        <v>0</v>
      </c>
      <c r="H119">
        <f ca="1"/>
        <v>0</v>
      </c>
      <c r="I119" t="str">
        <f ca="1"/>
        <v>MIN NO MERGE</v>
      </c>
      <c r="J119">
        <f ca="1"/>
        <v>15</v>
      </c>
      <c r="K119" t="str">
        <f ca="1"/>
        <v>R-18b</v>
      </c>
      <c r="L119" t="str">
        <f ca="1"/>
        <v>R-18b</v>
      </c>
      <c r="M119">
        <f ca="1"/>
        <v>1</v>
      </c>
      <c r="N119">
        <f ca="1"/>
        <v>0.28674540412040317</v>
      </c>
      <c r="O119">
        <f ca="1"/>
        <v>0.28674540412040317</v>
      </c>
      <c r="P119">
        <f ca="1"/>
        <v>0.28674540412040317</v>
      </c>
      <c r="Q119">
        <f ca="1"/>
        <v>1.5707963267948966</v>
      </c>
      <c r="R119">
        <f ca="1"/>
        <v>692998.12120233697</v>
      </c>
      <c r="S119">
        <f ca="1"/>
        <v>7574357.6733693704</v>
      </c>
      <c r="T119">
        <f ca="1"/>
        <v>328.225982666015</v>
      </c>
      <c r="U119">
        <f ca="1"/>
        <v>692940.16620135703</v>
      </c>
      <c r="V119">
        <f ca="1"/>
        <v>7574340.5840742104</v>
      </c>
      <c r="W119">
        <f ca="1"/>
        <v>328.62905883789</v>
      </c>
      <c r="X119">
        <f ca="1"/>
        <v>692998.12120233697</v>
      </c>
      <c r="Y119">
        <f ca="1"/>
        <v>7574357.6733693704</v>
      </c>
      <c r="Z119">
        <f ca="1"/>
        <v>328.225982666015</v>
      </c>
      <c r="AA119">
        <f ca="1"/>
        <v>1</v>
      </c>
      <c r="AB119">
        <f ca="1"/>
        <v>1.2</v>
      </c>
      <c r="AC119">
        <f ca="1"/>
        <v>2.8</v>
      </c>
      <c r="AD119">
        <f ca="1"/>
        <v>1.6</v>
      </c>
      <c r="AE119">
        <f ca="1"/>
        <v>2.8</v>
      </c>
    </row>
    <row r="120" spans="1:31" x14ac:dyDescent="0.25">
      <c r="A120">
        <f ca="1"/>
        <v>119</v>
      </c>
      <c r="B120">
        <f ca="1"/>
        <v>2</v>
      </c>
      <c r="C120">
        <f ca="1"/>
        <v>29</v>
      </c>
      <c r="D120" s="8">
        <f ca="1"/>
        <v>692998.79950730235</v>
      </c>
      <c r="E120" s="8">
        <f ca="1"/>
        <v>7574359.332978473</v>
      </c>
      <c r="F120">
        <f ca="1"/>
        <v>328.12598266601498</v>
      </c>
      <c r="G120">
        <f ca="1"/>
        <v>0</v>
      </c>
      <c r="H120">
        <f ca="1"/>
        <v>0</v>
      </c>
      <c r="I120" t="str">
        <f ca="1"/>
        <v>MIN NO MERGE</v>
      </c>
      <c r="J120">
        <f ca="1"/>
        <v>15</v>
      </c>
      <c r="K120" t="str">
        <f ca="1"/>
        <v>R-18b</v>
      </c>
      <c r="L120" t="str">
        <f ca="1"/>
        <v>R-18b</v>
      </c>
      <c r="M120">
        <f ca="1"/>
        <v>1</v>
      </c>
      <c r="N120">
        <f ca="1"/>
        <v>0.28674540412040317</v>
      </c>
      <c r="O120">
        <f ca="1"/>
        <v>0.28674540412040317</v>
      </c>
      <c r="P120">
        <f ca="1"/>
        <v>0.28674540412040317</v>
      </c>
      <c r="Q120">
        <f ca="1"/>
        <v>1.5707963267948966</v>
      </c>
      <c r="R120">
        <f ca="1"/>
        <v>692998.12120233697</v>
      </c>
      <c r="S120">
        <f ca="1"/>
        <v>7574357.6733693704</v>
      </c>
      <c r="T120">
        <f ca="1"/>
        <v>328.225982666015</v>
      </c>
      <c r="U120">
        <f ca="1"/>
        <v>692940.16620135703</v>
      </c>
      <c r="V120">
        <f ca="1"/>
        <v>7574340.5840742104</v>
      </c>
      <c r="W120">
        <f ca="1"/>
        <v>328.62905883789</v>
      </c>
      <c r="X120">
        <f ca="1"/>
        <v>692998.12120233697</v>
      </c>
      <c r="Y120">
        <f ca="1"/>
        <v>7574357.6733693704</v>
      </c>
      <c r="Z120">
        <f ca="1"/>
        <v>328.225982666015</v>
      </c>
      <c r="AA120">
        <f ca="1"/>
        <v>1</v>
      </c>
      <c r="AB120">
        <f ca="1"/>
        <v>1.2</v>
      </c>
      <c r="AC120">
        <f ca="1"/>
        <v>2.8</v>
      </c>
      <c r="AD120">
        <f ca="1"/>
        <v>1.6</v>
      </c>
      <c r="AE120">
        <f ca="1"/>
        <v>2.8</v>
      </c>
    </row>
    <row r="121" spans="1:31" x14ac:dyDescent="0.25">
      <c r="A121">
        <f ca="1"/>
        <v>120</v>
      </c>
      <c r="B121">
        <f ca="1"/>
        <v>3</v>
      </c>
      <c r="C121">
        <f ca="1"/>
        <v>29</v>
      </c>
      <c r="D121" s="8">
        <f ca="1"/>
        <v>692997.2648361699</v>
      </c>
      <c r="E121" s="8">
        <f ca="1"/>
        <v>7574358.8804472415</v>
      </c>
      <c r="F121">
        <f ca="1"/>
        <v>328.12598266601498</v>
      </c>
      <c r="G121">
        <f ca="1"/>
        <v>0</v>
      </c>
      <c r="H121">
        <f ca="1"/>
        <v>0</v>
      </c>
      <c r="I121" t="str">
        <f ca="1"/>
        <v>MIN NO MERGE</v>
      </c>
      <c r="J121">
        <f ca="1"/>
        <v>15</v>
      </c>
      <c r="K121" t="str">
        <f ca="1"/>
        <v>R-18b</v>
      </c>
      <c r="L121" t="str">
        <f ca="1"/>
        <v>R-18b</v>
      </c>
      <c r="M121">
        <f ca="1"/>
        <v>1</v>
      </c>
      <c r="N121">
        <f ca="1"/>
        <v>0.28674540412040317</v>
      </c>
      <c r="O121">
        <f ca="1"/>
        <v>0.28674540412040317</v>
      </c>
      <c r="P121">
        <f ca="1"/>
        <v>0.28674540412040317</v>
      </c>
      <c r="Q121">
        <f ca="1"/>
        <v>1.5707963267948966</v>
      </c>
      <c r="R121">
        <f ca="1"/>
        <v>692998.12120233697</v>
      </c>
      <c r="S121">
        <f ca="1"/>
        <v>7574357.6733693704</v>
      </c>
      <c r="T121">
        <f ca="1"/>
        <v>328.225982666015</v>
      </c>
      <c r="U121">
        <f ca="1"/>
        <v>692940.16620135703</v>
      </c>
      <c r="V121">
        <f ca="1"/>
        <v>7574340.5840742104</v>
      </c>
      <c r="W121">
        <f ca="1"/>
        <v>328.62905883789</v>
      </c>
      <c r="X121">
        <f ca="1"/>
        <v>692998.12120233697</v>
      </c>
      <c r="Y121">
        <f ca="1"/>
        <v>7574357.6733693704</v>
      </c>
      <c r="Z121">
        <f ca="1"/>
        <v>328.225982666015</v>
      </c>
      <c r="AA121">
        <f ca="1"/>
        <v>1</v>
      </c>
      <c r="AB121">
        <f ca="1"/>
        <v>1.2</v>
      </c>
      <c r="AC121">
        <f ca="1"/>
        <v>2.8</v>
      </c>
      <c r="AD121">
        <f ca="1"/>
        <v>1.6</v>
      </c>
      <c r="AE121">
        <f ca="1"/>
        <v>2.8</v>
      </c>
    </row>
    <row r="122" spans="1:31" x14ac:dyDescent="0.25">
      <c r="A122">
        <f ca="1"/>
        <v>121</v>
      </c>
      <c r="B122">
        <f ca="1"/>
        <v>0</v>
      </c>
      <c r="C122">
        <f ca="1"/>
        <v>30</v>
      </c>
      <c r="D122" s="8">
        <f ca="1"/>
        <v>693374.02673409681</v>
      </c>
      <c r="E122" s="8">
        <f ca="1"/>
        <v>7574869.2639261009</v>
      </c>
      <c r="F122">
        <f ca="1"/>
        <v>326.80853881835895</v>
      </c>
      <c r="G122">
        <f ca="1"/>
        <v>0</v>
      </c>
      <c r="H122">
        <f ca="1"/>
        <v>0</v>
      </c>
      <c r="I122" t="str">
        <f ca="1"/>
        <v>MIN NO MERGE</v>
      </c>
      <c r="J122">
        <f ca="1"/>
        <v>16</v>
      </c>
      <c r="K122" t="str">
        <f ca="1"/>
        <v>R-19</v>
      </c>
      <c r="L122" t="str">
        <f ca="1"/>
        <v>R-19</v>
      </c>
      <c r="M122">
        <f ca="1"/>
        <v>0</v>
      </c>
      <c r="N122">
        <f ca="1"/>
        <v>-0.89544895676575109</v>
      </c>
      <c r="O122">
        <f ca="1"/>
        <v>-0.89544895676575109</v>
      </c>
      <c r="P122">
        <f ca="1"/>
        <v>2.2461436968240411</v>
      </c>
      <c r="Q122">
        <f ca="1"/>
        <v>1.5707963267948966</v>
      </c>
      <c r="R122">
        <f ca="1"/>
        <v>693376.96487060096</v>
      </c>
      <c r="S122">
        <f ca="1"/>
        <v>7574871.0023604203</v>
      </c>
      <c r="T122">
        <f ca="1"/>
        <v>326.90853881835898</v>
      </c>
      <c r="U122">
        <f ca="1"/>
        <v>693376.96487060096</v>
      </c>
      <c r="V122">
        <f ca="1"/>
        <v>7574871.0023604203</v>
      </c>
      <c r="W122">
        <f ca="1"/>
        <v>326.90853881835898</v>
      </c>
      <c r="X122">
        <f ca="1"/>
        <v>693362.01173733606</v>
      </c>
      <c r="Y122">
        <f ca="1"/>
        <v>7574889.6705578603</v>
      </c>
      <c r="Z122">
        <f ca="1"/>
        <v>326.70608520507801</v>
      </c>
      <c r="AA122">
        <f ca="1"/>
        <v>4</v>
      </c>
      <c r="AB122">
        <f ca="1"/>
        <v>0.9</v>
      </c>
      <c r="AC122">
        <f ca="1"/>
        <v>6.76</v>
      </c>
      <c r="AD122">
        <f ca="1"/>
        <v>1.6</v>
      </c>
      <c r="AE122">
        <f ca="1"/>
        <v>6.76</v>
      </c>
    </row>
    <row r="123" spans="1:31" x14ac:dyDescent="0.25">
      <c r="A123">
        <f ca="1"/>
        <v>122</v>
      </c>
      <c r="B123">
        <f ca="1"/>
        <v>1</v>
      </c>
      <c r="C123">
        <f ca="1"/>
        <v>30</v>
      </c>
      <c r="D123" s="8">
        <f ca="1"/>
        <v>693375.02700365393</v>
      </c>
      <c r="E123" s="8">
        <f ca="1"/>
        <v>7574868.0151423672</v>
      </c>
      <c r="F123">
        <f ca="1"/>
        <v>326.80853881835895</v>
      </c>
      <c r="G123">
        <f ca="1"/>
        <v>0</v>
      </c>
      <c r="H123">
        <f ca="1"/>
        <v>0</v>
      </c>
      <c r="I123" t="str">
        <f ca="1"/>
        <v>MIN NO MERGE</v>
      </c>
      <c r="J123">
        <f ca="1"/>
        <v>16</v>
      </c>
      <c r="K123" t="str">
        <f ca="1"/>
        <v>R-19</v>
      </c>
      <c r="L123" t="str">
        <f ca="1"/>
        <v>R-19</v>
      </c>
      <c r="M123">
        <f ca="1"/>
        <v>0</v>
      </c>
      <c r="N123">
        <f ca="1"/>
        <v>-0.89544895676575109</v>
      </c>
      <c r="O123">
        <f ca="1"/>
        <v>-0.89544895676575109</v>
      </c>
      <c r="P123">
        <f ca="1"/>
        <v>2.2461436968240411</v>
      </c>
      <c r="Q123">
        <f ca="1"/>
        <v>1.5707963267948966</v>
      </c>
      <c r="R123">
        <f ca="1"/>
        <v>693376.96487060096</v>
      </c>
      <c r="S123">
        <f ca="1"/>
        <v>7574871.0023604203</v>
      </c>
      <c r="T123">
        <f ca="1"/>
        <v>326.90853881835898</v>
      </c>
      <c r="U123">
        <f ca="1"/>
        <v>693376.96487060096</v>
      </c>
      <c r="V123">
        <f ca="1"/>
        <v>7574871.0023604203</v>
      </c>
      <c r="W123">
        <f ca="1"/>
        <v>326.90853881835898</v>
      </c>
      <c r="X123">
        <f ca="1"/>
        <v>693362.01173733606</v>
      </c>
      <c r="Y123">
        <f ca="1"/>
        <v>7574889.6705578603</v>
      </c>
      <c r="Z123">
        <f ca="1"/>
        <v>326.70608520507801</v>
      </c>
      <c r="AA123">
        <f ca="1"/>
        <v>4</v>
      </c>
      <c r="AB123">
        <f ca="1"/>
        <v>0.9</v>
      </c>
      <c r="AC123">
        <f ca="1"/>
        <v>6.76</v>
      </c>
      <c r="AD123">
        <f ca="1"/>
        <v>1.6</v>
      </c>
      <c r="AE123">
        <f ca="1"/>
        <v>6.76</v>
      </c>
    </row>
    <row r="124" spans="1:31" x14ac:dyDescent="0.25">
      <c r="A124">
        <f ca="1"/>
        <v>123</v>
      </c>
      <c r="B124">
        <f ca="1"/>
        <v>2</v>
      </c>
      <c r="C124">
        <f ca="1"/>
        <v>30</v>
      </c>
      <c r="D124" s="8">
        <f ca="1"/>
        <v>693380.30311492796</v>
      </c>
      <c r="E124" s="8">
        <f ca="1"/>
        <v>7574872.2412812458</v>
      </c>
      <c r="F124">
        <f ca="1"/>
        <v>326.80853881835895</v>
      </c>
      <c r="G124">
        <f ca="1"/>
        <v>0</v>
      </c>
      <c r="H124">
        <f ca="1"/>
        <v>0</v>
      </c>
      <c r="I124" t="str">
        <f ca="1"/>
        <v>MIN NO MERGE</v>
      </c>
      <c r="J124">
        <f ca="1"/>
        <v>16</v>
      </c>
      <c r="K124" t="str">
        <f ca="1"/>
        <v>R-19</v>
      </c>
      <c r="L124" t="str">
        <f ca="1"/>
        <v>R-19</v>
      </c>
      <c r="M124">
        <f ca="1"/>
        <v>0</v>
      </c>
      <c r="N124">
        <f ca="1"/>
        <v>-0.89544895676575109</v>
      </c>
      <c r="O124">
        <f ca="1"/>
        <v>-0.89544895676575109</v>
      </c>
      <c r="P124">
        <f ca="1"/>
        <v>2.2461436968240411</v>
      </c>
      <c r="Q124">
        <f ca="1"/>
        <v>1.5707963267948966</v>
      </c>
      <c r="R124">
        <f ca="1"/>
        <v>693376.96487060096</v>
      </c>
      <c r="S124">
        <f ca="1"/>
        <v>7574871.0023604203</v>
      </c>
      <c r="T124">
        <f ca="1"/>
        <v>326.90853881835898</v>
      </c>
      <c r="U124">
        <f ca="1"/>
        <v>693376.96487060096</v>
      </c>
      <c r="V124">
        <f ca="1"/>
        <v>7574871.0023604203</v>
      </c>
      <c r="W124">
        <f ca="1"/>
        <v>326.90853881835898</v>
      </c>
      <c r="X124">
        <f ca="1"/>
        <v>693362.01173733606</v>
      </c>
      <c r="Y124">
        <f ca="1"/>
        <v>7574889.6705578603</v>
      </c>
      <c r="Z124">
        <f ca="1"/>
        <v>326.70608520507801</v>
      </c>
      <c r="AA124">
        <f ca="1"/>
        <v>4</v>
      </c>
      <c r="AB124">
        <f ca="1"/>
        <v>0.9</v>
      </c>
      <c r="AC124">
        <f ca="1"/>
        <v>6.76</v>
      </c>
      <c r="AD124">
        <f ca="1"/>
        <v>1.6</v>
      </c>
      <c r="AE124">
        <f ca="1"/>
        <v>6.76</v>
      </c>
    </row>
    <row r="125" spans="1:31" x14ac:dyDescent="0.25">
      <c r="A125">
        <f ca="1"/>
        <v>124</v>
      </c>
      <c r="B125">
        <f ca="1"/>
        <v>3</v>
      </c>
      <c r="C125">
        <f ca="1"/>
        <v>30</v>
      </c>
      <c r="D125" s="8">
        <f ca="1"/>
        <v>693379.30284537084</v>
      </c>
      <c r="E125" s="8">
        <f ca="1"/>
        <v>7574873.4900649795</v>
      </c>
      <c r="F125">
        <f ca="1"/>
        <v>326.80853881835895</v>
      </c>
      <c r="G125">
        <f ca="1"/>
        <v>0</v>
      </c>
      <c r="H125">
        <f ca="1"/>
        <v>0</v>
      </c>
      <c r="I125" t="str">
        <f ca="1"/>
        <v>MIN NO MERGE</v>
      </c>
      <c r="J125">
        <f ca="1"/>
        <v>16</v>
      </c>
      <c r="K125" t="str">
        <f ca="1"/>
        <v>R-19</v>
      </c>
      <c r="L125" t="str">
        <f ca="1"/>
        <v>R-19</v>
      </c>
      <c r="M125">
        <f ca="1"/>
        <v>0</v>
      </c>
      <c r="N125">
        <f ca="1"/>
        <v>-0.89544895676575109</v>
      </c>
      <c r="O125">
        <f ca="1"/>
        <v>-0.89544895676575109</v>
      </c>
      <c r="P125">
        <f ca="1"/>
        <v>2.2461436968240411</v>
      </c>
      <c r="Q125">
        <f ca="1"/>
        <v>1.5707963267948966</v>
      </c>
      <c r="R125">
        <f ca="1"/>
        <v>693376.96487060096</v>
      </c>
      <c r="S125">
        <f ca="1"/>
        <v>7574871.0023604203</v>
      </c>
      <c r="T125">
        <f ca="1"/>
        <v>326.90853881835898</v>
      </c>
      <c r="U125">
        <f ca="1"/>
        <v>693376.96487060096</v>
      </c>
      <c r="V125">
        <f ca="1"/>
        <v>7574871.0023604203</v>
      </c>
      <c r="W125">
        <f ca="1"/>
        <v>326.90853881835898</v>
      </c>
      <c r="X125">
        <f ca="1"/>
        <v>693362.01173733606</v>
      </c>
      <c r="Y125">
        <f ca="1"/>
        <v>7574889.6705578603</v>
      </c>
      <c r="Z125">
        <f ca="1"/>
        <v>326.70608520507801</v>
      </c>
      <c r="AA125">
        <f ca="1"/>
        <v>4</v>
      </c>
      <c r="AB125">
        <f ca="1"/>
        <v>0.9</v>
      </c>
      <c r="AC125">
        <f ca="1"/>
        <v>6.76</v>
      </c>
      <c r="AD125">
        <f ca="1"/>
        <v>1.6</v>
      </c>
      <c r="AE125">
        <f ca="1"/>
        <v>6.76</v>
      </c>
    </row>
    <row r="126" spans="1:31" x14ac:dyDescent="0.25">
      <c r="A126">
        <f ca="1"/>
        <v>125</v>
      </c>
      <c r="B126">
        <f ca="1"/>
        <v>0</v>
      </c>
      <c r="C126">
        <f ca="1"/>
        <v>31</v>
      </c>
      <c r="D126" s="8">
        <f ca="1"/>
        <v>693364.9498738402</v>
      </c>
      <c r="E126" s="8">
        <f ca="1"/>
        <v>7574891.4089921797</v>
      </c>
      <c r="F126">
        <f ca="1"/>
        <v>326.60608520507799</v>
      </c>
      <c r="G126">
        <f ca="1"/>
        <v>0</v>
      </c>
      <c r="H126">
        <f ca="1"/>
        <v>0</v>
      </c>
      <c r="I126" t="str">
        <f ca="1"/>
        <v>MIN NO MERGE</v>
      </c>
      <c r="J126">
        <f ca="1"/>
        <v>16</v>
      </c>
      <c r="K126" t="str">
        <f ca="1"/>
        <v>R-19</v>
      </c>
      <c r="L126" t="str">
        <f ca="1"/>
        <v>R-19</v>
      </c>
      <c r="M126">
        <f ca="1"/>
        <v>1</v>
      </c>
      <c r="N126">
        <f ca="1"/>
        <v>2.2461436968240411</v>
      </c>
      <c r="O126">
        <f ca="1"/>
        <v>2.2461436968240411</v>
      </c>
      <c r="P126">
        <f ca="1"/>
        <v>2.2461436968240411</v>
      </c>
      <c r="Q126">
        <f ca="1"/>
        <v>1.5707963267948966</v>
      </c>
      <c r="R126">
        <f ca="1"/>
        <v>693362.01173733606</v>
      </c>
      <c r="S126">
        <f ca="1"/>
        <v>7574889.6705578603</v>
      </c>
      <c r="T126">
        <f ca="1"/>
        <v>326.70608520507801</v>
      </c>
      <c r="U126">
        <f ca="1"/>
        <v>693376.96487060096</v>
      </c>
      <c r="V126">
        <f ca="1"/>
        <v>7574871.0023604203</v>
      </c>
      <c r="W126">
        <f ca="1"/>
        <v>326.90853881835898</v>
      </c>
      <c r="X126">
        <f ca="1"/>
        <v>693362.01173733606</v>
      </c>
      <c r="Y126">
        <f ca="1"/>
        <v>7574889.6705578603</v>
      </c>
      <c r="Z126">
        <f ca="1"/>
        <v>326.70608520507801</v>
      </c>
      <c r="AA126">
        <f ca="1"/>
        <v>4</v>
      </c>
      <c r="AB126">
        <f ca="1"/>
        <v>0.9</v>
      </c>
      <c r="AC126">
        <f ca="1"/>
        <v>6.76</v>
      </c>
      <c r="AD126">
        <f ca="1"/>
        <v>1.6</v>
      </c>
      <c r="AE126">
        <f ca="1"/>
        <v>6.76</v>
      </c>
    </row>
    <row r="127" spans="1:31" x14ac:dyDescent="0.25">
      <c r="A127">
        <f ca="1"/>
        <v>126</v>
      </c>
      <c r="B127">
        <f ca="1"/>
        <v>1</v>
      </c>
      <c r="C127">
        <f ca="1"/>
        <v>31</v>
      </c>
      <c r="D127" s="8">
        <f ca="1"/>
        <v>693363.94960428309</v>
      </c>
      <c r="E127" s="8">
        <f ca="1"/>
        <v>7574892.6577759134</v>
      </c>
      <c r="F127">
        <f ca="1"/>
        <v>326.60608520507799</v>
      </c>
      <c r="G127">
        <f ca="1"/>
        <v>0</v>
      </c>
      <c r="H127">
        <f ca="1"/>
        <v>0</v>
      </c>
      <c r="I127" t="str">
        <f ca="1"/>
        <v>MIN NO MERGE</v>
      </c>
      <c r="J127">
        <f ca="1"/>
        <v>16</v>
      </c>
      <c r="K127" t="str">
        <f ca="1"/>
        <v>R-19</v>
      </c>
      <c r="L127" t="str">
        <f ca="1"/>
        <v>R-19</v>
      </c>
      <c r="M127">
        <f ca="1"/>
        <v>1</v>
      </c>
      <c r="N127">
        <f ca="1"/>
        <v>2.2461436968240411</v>
      </c>
      <c r="O127">
        <f ca="1"/>
        <v>2.2461436968240411</v>
      </c>
      <c r="P127">
        <f ca="1"/>
        <v>2.2461436968240411</v>
      </c>
      <c r="Q127">
        <f ca="1"/>
        <v>1.5707963267948966</v>
      </c>
      <c r="R127">
        <f ca="1"/>
        <v>693362.01173733606</v>
      </c>
      <c r="S127">
        <f ca="1"/>
        <v>7574889.6705578603</v>
      </c>
      <c r="T127">
        <f ca="1"/>
        <v>326.70608520507801</v>
      </c>
      <c r="U127">
        <f ca="1"/>
        <v>693376.96487060096</v>
      </c>
      <c r="V127">
        <f ca="1"/>
        <v>7574871.0023604203</v>
      </c>
      <c r="W127">
        <f ca="1"/>
        <v>326.90853881835898</v>
      </c>
      <c r="X127">
        <f ca="1"/>
        <v>693362.01173733606</v>
      </c>
      <c r="Y127">
        <f ca="1"/>
        <v>7574889.6705578603</v>
      </c>
      <c r="Z127">
        <f ca="1"/>
        <v>326.70608520507801</v>
      </c>
      <c r="AA127">
        <f ca="1"/>
        <v>4</v>
      </c>
      <c r="AB127">
        <f ca="1"/>
        <v>0.9</v>
      </c>
      <c r="AC127">
        <f ca="1"/>
        <v>6.76</v>
      </c>
      <c r="AD127">
        <f ca="1"/>
        <v>1.6</v>
      </c>
      <c r="AE127">
        <f ca="1"/>
        <v>6.76</v>
      </c>
    </row>
    <row r="128" spans="1:31" x14ac:dyDescent="0.25">
      <c r="A128">
        <f ca="1"/>
        <v>127</v>
      </c>
      <c r="B128">
        <f ca="1"/>
        <v>2</v>
      </c>
      <c r="C128">
        <f ca="1"/>
        <v>31</v>
      </c>
      <c r="D128" s="8">
        <f ca="1"/>
        <v>693358.67349300906</v>
      </c>
      <c r="E128" s="8">
        <f ca="1"/>
        <v>7574888.4316370348</v>
      </c>
      <c r="F128">
        <f ca="1"/>
        <v>326.60608520507799</v>
      </c>
      <c r="G128">
        <f ca="1"/>
        <v>0</v>
      </c>
      <c r="H128">
        <f ca="1"/>
        <v>0</v>
      </c>
      <c r="I128" t="str">
        <f ca="1"/>
        <v>MIN NO MERGE</v>
      </c>
      <c r="J128">
        <f ca="1"/>
        <v>16</v>
      </c>
      <c r="K128" t="str">
        <f ca="1"/>
        <v>R-19</v>
      </c>
      <c r="L128" t="str">
        <f ca="1"/>
        <v>R-19</v>
      </c>
      <c r="M128">
        <f ca="1"/>
        <v>1</v>
      </c>
      <c r="N128">
        <f ca="1"/>
        <v>2.2461436968240411</v>
      </c>
      <c r="O128">
        <f ca="1"/>
        <v>2.2461436968240411</v>
      </c>
      <c r="P128">
        <f ca="1"/>
        <v>2.2461436968240411</v>
      </c>
      <c r="Q128">
        <f ca="1"/>
        <v>1.5707963267948966</v>
      </c>
      <c r="R128">
        <f ca="1"/>
        <v>693362.01173733606</v>
      </c>
      <c r="S128">
        <f ca="1"/>
        <v>7574889.6705578603</v>
      </c>
      <c r="T128">
        <f ca="1"/>
        <v>326.70608520507801</v>
      </c>
      <c r="U128">
        <f ca="1"/>
        <v>693376.96487060096</v>
      </c>
      <c r="V128">
        <f ca="1"/>
        <v>7574871.0023604203</v>
      </c>
      <c r="W128">
        <f ca="1"/>
        <v>326.90853881835898</v>
      </c>
      <c r="X128">
        <f ca="1"/>
        <v>693362.01173733606</v>
      </c>
      <c r="Y128">
        <f ca="1"/>
        <v>7574889.6705578603</v>
      </c>
      <c r="Z128">
        <f ca="1"/>
        <v>326.70608520507801</v>
      </c>
      <c r="AA128">
        <f ca="1"/>
        <v>4</v>
      </c>
      <c r="AB128">
        <f ca="1"/>
        <v>0.9</v>
      </c>
      <c r="AC128">
        <f ca="1"/>
        <v>6.76</v>
      </c>
      <c r="AD128">
        <f ca="1"/>
        <v>1.6</v>
      </c>
      <c r="AE128">
        <f ca="1"/>
        <v>6.76</v>
      </c>
    </row>
    <row r="129" spans="1:31" x14ac:dyDescent="0.25">
      <c r="A129">
        <f ca="1"/>
        <v>128</v>
      </c>
      <c r="B129">
        <f ca="1"/>
        <v>3</v>
      </c>
      <c r="C129">
        <f ca="1"/>
        <v>31</v>
      </c>
      <c r="D129" s="8">
        <f ca="1"/>
        <v>693359.67376256618</v>
      </c>
      <c r="E129" s="8">
        <f ca="1"/>
        <v>7574887.1828533011</v>
      </c>
      <c r="F129">
        <f ca="1"/>
        <v>326.60608520507799</v>
      </c>
      <c r="G129">
        <f ca="1"/>
        <v>0</v>
      </c>
      <c r="H129">
        <f ca="1"/>
        <v>0</v>
      </c>
      <c r="I129" t="str">
        <f ca="1"/>
        <v>MIN NO MERGE</v>
      </c>
      <c r="J129">
        <f ca="1"/>
        <v>16</v>
      </c>
      <c r="K129" t="str">
        <f ca="1"/>
        <v>R-19</v>
      </c>
      <c r="L129" t="str">
        <f ca="1"/>
        <v>R-19</v>
      </c>
      <c r="M129">
        <f ca="1"/>
        <v>1</v>
      </c>
      <c r="N129">
        <f ca="1"/>
        <v>2.2461436968240411</v>
      </c>
      <c r="O129">
        <f ca="1"/>
        <v>2.2461436968240411</v>
      </c>
      <c r="P129">
        <f ca="1"/>
        <v>2.2461436968240411</v>
      </c>
      <c r="Q129">
        <f ca="1"/>
        <v>1.5707963267948966</v>
      </c>
      <c r="R129">
        <f ca="1"/>
        <v>693362.01173733606</v>
      </c>
      <c r="S129">
        <f ca="1"/>
        <v>7574889.6705578603</v>
      </c>
      <c r="T129">
        <f ca="1"/>
        <v>326.70608520507801</v>
      </c>
      <c r="U129">
        <f ca="1"/>
        <v>693376.96487060096</v>
      </c>
      <c r="V129">
        <f ca="1"/>
        <v>7574871.0023604203</v>
      </c>
      <c r="W129">
        <f ca="1"/>
        <v>326.90853881835898</v>
      </c>
      <c r="X129">
        <f ca="1"/>
        <v>693362.01173733606</v>
      </c>
      <c r="Y129">
        <f ca="1"/>
        <v>7574889.6705578603</v>
      </c>
      <c r="Z129">
        <f ca="1"/>
        <v>326.70608520507801</v>
      </c>
      <c r="AA129">
        <f ca="1"/>
        <v>4</v>
      </c>
      <c r="AB129">
        <f ca="1"/>
        <v>0.9</v>
      </c>
      <c r="AC129">
        <f ca="1"/>
        <v>6.76</v>
      </c>
      <c r="AD129">
        <f ca="1"/>
        <v>1.6</v>
      </c>
      <c r="AE129">
        <f ca="1"/>
        <v>6.76</v>
      </c>
    </row>
    <row r="130" spans="1:31" x14ac:dyDescent="0.25">
      <c r="A130">
        <f ca="1"/>
        <v>129</v>
      </c>
      <c r="B130">
        <f ca="1"/>
        <v>0</v>
      </c>
      <c r="C130">
        <f ca="1"/>
        <v>32</v>
      </c>
      <c r="D130" s="8">
        <f ca="1"/>
        <v>687646.27099806047</v>
      </c>
      <c r="E130" s="8">
        <f ca="1"/>
        <v>7566198.3471675375</v>
      </c>
      <c r="F130">
        <f ca="1"/>
        <v>381.102606201171</v>
      </c>
      <c r="G130">
        <f ca="1"/>
        <v>0</v>
      </c>
      <c r="H130">
        <f ca="1"/>
        <v>0</v>
      </c>
      <c r="I130" t="str">
        <f ca="1"/>
        <v>MIN NO MERGE</v>
      </c>
      <c r="J130">
        <f ca="1"/>
        <v>17</v>
      </c>
      <c r="K130" t="str">
        <f ca="1"/>
        <v>R-2</v>
      </c>
      <c r="L130" t="str">
        <f ca="1"/>
        <v>R-2</v>
      </c>
      <c r="M130">
        <f ca="1"/>
        <v>0</v>
      </c>
      <c r="N130">
        <f ca="1"/>
        <v>-1.4067080314771552</v>
      </c>
      <c r="O130">
        <f ca="1"/>
        <v>-1.4067080314771552</v>
      </c>
      <c r="P130">
        <f ca="1"/>
        <v>1.7348846221126388</v>
      </c>
      <c r="Q130">
        <f ca="1"/>
        <v>1.5707963267948966</v>
      </c>
      <c r="R130">
        <f ca="1"/>
        <v>687647.90818442998</v>
      </c>
      <c r="S130">
        <f ca="1"/>
        <v>7566198.13171269</v>
      </c>
      <c r="T130">
        <f ca="1"/>
        <v>381.20260620117102</v>
      </c>
      <c r="U130">
        <f ca="1"/>
        <v>687647.90818442998</v>
      </c>
      <c r="V130">
        <f ca="1"/>
        <v>7566198.13171269</v>
      </c>
      <c r="W130">
        <f ca="1"/>
        <v>381.20260620117102</v>
      </c>
      <c r="X130">
        <f ca="1"/>
        <v>687639.36691419396</v>
      </c>
      <c r="Y130">
        <f ca="1"/>
        <v>7566249.7165893205</v>
      </c>
      <c r="Z130">
        <f ca="1"/>
        <v>379.03842163085898</v>
      </c>
      <c r="AA130">
        <f ca="1"/>
        <v>1</v>
      </c>
      <c r="AB130">
        <f ca="1"/>
        <v>1.5</v>
      </c>
      <c r="AC130">
        <f ca="1"/>
        <v>3.16</v>
      </c>
      <c r="AD130">
        <f ca="1"/>
        <v>1.6</v>
      </c>
      <c r="AE130">
        <f ca="1"/>
        <v>3.16</v>
      </c>
    </row>
    <row r="131" spans="1:31" x14ac:dyDescent="0.25">
      <c r="A131">
        <f ca="1"/>
        <v>130</v>
      </c>
      <c r="B131">
        <f ca="1"/>
        <v>1</v>
      </c>
      <c r="C131">
        <f ca="1"/>
        <v>32</v>
      </c>
      <c r="D131" s="8">
        <f ca="1"/>
        <v>687646.53236276552</v>
      </c>
      <c r="E131" s="8">
        <f ca="1"/>
        <v>7566196.7686592257</v>
      </c>
      <c r="F131">
        <f ca="1"/>
        <v>381.102606201171</v>
      </c>
      <c r="G131">
        <f ca="1"/>
        <v>0</v>
      </c>
      <c r="H131">
        <f ca="1"/>
        <v>0</v>
      </c>
      <c r="I131" t="str">
        <f ca="1"/>
        <v>MIN NO MERGE</v>
      </c>
      <c r="J131">
        <f ca="1"/>
        <v>17</v>
      </c>
      <c r="K131" t="str">
        <f ca="1"/>
        <v>R-2</v>
      </c>
      <c r="L131" t="str">
        <f ca="1"/>
        <v>R-2</v>
      </c>
      <c r="M131">
        <f ca="1"/>
        <v>0</v>
      </c>
      <c r="N131">
        <f ca="1"/>
        <v>-1.4067080314771552</v>
      </c>
      <c r="O131">
        <f ca="1"/>
        <v>-1.4067080314771552</v>
      </c>
      <c r="P131">
        <f ca="1"/>
        <v>1.7348846221126388</v>
      </c>
      <c r="Q131">
        <f ca="1"/>
        <v>1.5707963267948966</v>
      </c>
      <c r="R131">
        <f ca="1"/>
        <v>687647.90818442998</v>
      </c>
      <c r="S131">
        <f ca="1"/>
        <v>7566198.13171269</v>
      </c>
      <c r="T131">
        <f ca="1"/>
        <v>381.20260620117102</v>
      </c>
      <c r="U131">
        <f ca="1"/>
        <v>687647.90818442998</v>
      </c>
      <c r="V131">
        <f ca="1"/>
        <v>7566198.13171269</v>
      </c>
      <c r="W131">
        <f ca="1"/>
        <v>381.20260620117102</v>
      </c>
      <c r="X131">
        <f ca="1"/>
        <v>687639.36691419396</v>
      </c>
      <c r="Y131">
        <f ca="1"/>
        <v>7566249.7165893205</v>
      </c>
      <c r="Z131">
        <f ca="1"/>
        <v>379.03842163085898</v>
      </c>
      <c r="AA131">
        <f ca="1"/>
        <v>1</v>
      </c>
      <c r="AB131">
        <f ca="1"/>
        <v>1.5</v>
      </c>
      <c r="AC131">
        <f ca="1"/>
        <v>3.16</v>
      </c>
      <c r="AD131">
        <f ca="1"/>
        <v>1.6</v>
      </c>
      <c r="AE131">
        <f ca="1"/>
        <v>3.16</v>
      </c>
    </row>
    <row r="132" spans="1:31" x14ac:dyDescent="0.25">
      <c r="A132">
        <f ca="1"/>
        <v>131</v>
      </c>
      <c r="B132">
        <f ca="1"/>
        <v>2</v>
      </c>
      <c r="C132">
        <f ca="1"/>
        <v>32</v>
      </c>
      <c r="D132" s="8">
        <f ca="1"/>
        <v>687649.64991668158</v>
      </c>
      <c r="E132" s="8">
        <f ca="1"/>
        <v>7566197.2848545173</v>
      </c>
      <c r="F132">
        <f ca="1"/>
        <v>381.102606201171</v>
      </c>
      <c r="G132">
        <f ca="1"/>
        <v>0</v>
      </c>
      <c r="H132">
        <f ca="1"/>
        <v>0</v>
      </c>
      <c r="I132" t="str">
        <f ca="1"/>
        <v>MIN NO MERGE</v>
      </c>
      <c r="J132">
        <f ca="1"/>
        <v>17</v>
      </c>
      <c r="K132" t="str">
        <f ca="1"/>
        <v>R-2</v>
      </c>
      <c r="L132" t="str">
        <f ca="1"/>
        <v>R-2</v>
      </c>
      <c r="M132">
        <f ca="1"/>
        <v>0</v>
      </c>
      <c r="N132">
        <f ca="1"/>
        <v>-1.4067080314771552</v>
      </c>
      <c r="O132">
        <f ca="1"/>
        <v>-1.4067080314771552</v>
      </c>
      <c r="P132">
        <f ca="1"/>
        <v>1.7348846221126388</v>
      </c>
      <c r="Q132">
        <f ca="1"/>
        <v>1.5707963267948966</v>
      </c>
      <c r="R132">
        <f ca="1"/>
        <v>687647.90818442998</v>
      </c>
      <c r="S132">
        <f ca="1"/>
        <v>7566198.13171269</v>
      </c>
      <c r="T132">
        <f ca="1"/>
        <v>381.20260620117102</v>
      </c>
      <c r="U132">
        <f ca="1"/>
        <v>687647.90818442998</v>
      </c>
      <c r="V132">
        <f ca="1"/>
        <v>7566198.13171269</v>
      </c>
      <c r="W132">
        <f ca="1"/>
        <v>381.20260620117102</v>
      </c>
      <c r="X132">
        <f ca="1"/>
        <v>687639.36691419396</v>
      </c>
      <c r="Y132">
        <f ca="1"/>
        <v>7566249.7165893205</v>
      </c>
      <c r="Z132">
        <f ca="1"/>
        <v>379.03842163085898</v>
      </c>
      <c r="AA132">
        <f ca="1"/>
        <v>1</v>
      </c>
      <c r="AB132">
        <f ca="1"/>
        <v>1.5</v>
      </c>
      <c r="AC132">
        <f ca="1"/>
        <v>3.16</v>
      </c>
      <c r="AD132">
        <f ca="1"/>
        <v>1.6</v>
      </c>
      <c r="AE132">
        <f ca="1"/>
        <v>3.16</v>
      </c>
    </row>
    <row r="133" spans="1:31" x14ac:dyDescent="0.25">
      <c r="A133">
        <f ca="1"/>
        <v>132</v>
      </c>
      <c r="B133">
        <f ca="1"/>
        <v>3</v>
      </c>
      <c r="C133">
        <f ca="1"/>
        <v>32</v>
      </c>
      <c r="D133" s="8">
        <f ca="1"/>
        <v>687649.38855197653</v>
      </c>
      <c r="E133" s="8">
        <f ca="1"/>
        <v>7566198.8633628292</v>
      </c>
      <c r="F133">
        <f ca="1"/>
        <v>381.102606201171</v>
      </c>
      <c r="G133">
        <f ca="1"/>
        <v>0</v>
      </c>
      <c r="H133">
        <f ca="1"/>
        <v>0</v>
      </c>
      <c r="I133" t="str">
        <f ca="1"/>
        <v>MIN NO MERGE</v>
      </c>
      <c r="J133">
        <f ca="1"/>
        <v>17</v>
      </c>
      <c r="K133" t="str">
        <f ca="1"/>
        <v>R-2</v>
      </c>
      <c r="L133" t="str">
        <f ca="1"/>
        <v>R-2</v>
      </c>
      <c r="M133">
        <f ca="1"/>
        <v>0</v>
      </c>
      <c r="N133">
        <f ca="1"/>
        <v>-1.4067080314771552</v>
      </c>
      <c r="O133">
        <f ca="1"/>
        <v>-1.4067080314771552</v>
      </c>
      <c r="P133">
        <f ca="1"/>
        <v>1.7348846221126388</v>
      </c>
      <c r="Q133">
        <f ca="1"/>
        <v>1.5707963267948966</v>
      </c>
      <c r="R133">
        <f ca="1"/>
        <v>687647.90818442998</v>
      </c>
      <c r="S133">
        <f ca="1"/>
        <v>7566198.13171269</v>
      </c>
      <c r="T133">
        <f ca="1"/>
        <v>381.20260620117102</v>
      </c>
      <c r="U133">
        <f ca="1"/>
        <v>687647.90818442998</v>
      </c>
      <c r="V133">
        <f ca="1"/>
        <v>7566198.13171269</v>
      </c>
      <c r="W133">
        <f ca="1"/>
        <v>381.20260620117102</v>
      </c>
      <c r="X133">
        <f ca="1"/>
        <v>687639.36691419396</v>
      </c>
      <c r="Y133">
        <f ca="1"/>
        <v>7566249.7165893205</v>
      </c>
      <c r="Z133">
        <f ca="1"/>
        <v>379.03842163085898</v>
      </c>
      <c r="AA133">
        <f ca="1"/>
        <v>1</v>
      </c>
      <c r="AB133">
        <f ca="1"/>
        <v>1.5</v>
      </c>
      <c r="AC133">
        <f ca="1"/>
        <v>3.16</v>
      </c>
      <c r="AD133">
        <f ca="1"/>
        <v>1.6</v>
      </c>
      <c r="AE133">
        <f ca="1"/>
        <v>3.16</v>
      </c>
    </row>
    <row r="134" spans="1:31" x14ac:dyDescent="0.25">
      <c r="A134">
        <f ca="1"/>
        <v>133</v>
      </c>
      <c r="B134">
        <f ca="1"/>
        <v>0</v>
      </c>
      <c r="C134">
        <f ca="1"/>
        <v>33</v>
      </c>
      <c r="D134" s="8">
        <f ca="1"/>
        <v>687641.00410056347</v>
      </c>
      <c r="E134" s="8">
        <f ca="1"/>
        <v>7566249.5011344729</v>
      </c>
      <c r="F134">
        <f ca="1"/>
        <v>378.93842163085895</v>
      </c>
      <c r="G134">
        <f ca="1"/>
        <v>0</v>
      </c>
      <c r="H134">
        <f ca="1"/>
        <v>0</v>
      </c>
      <c r="I134" t="str">
        <f ca="1"/>
        <v>MIN NO MERGE</v>
      </c>
      <c r="J134">
        <f ca="1"/>
        <v>17</v>
      </c>
      <c r="K134" t="str">
        <f ca="1"/>
        <v>R-2</v>
      </c>
      <c r="L134" t="str">
        <f ca="1"/>
        <v>R-2</v>
      </c>
      <c r="M134">
        <f ca="1"/>
        <v>1</v>
      </c>
      <c r="N134">
        <f ca="1"/>
        <v>1.7348846221126388</v>
      </c>
      <c r="O134">
        <f ca="1"/>
        <v>1.7348846221126388</v>
      </c>
      <c r="P134">
        <f ca="1"/>
        <v>1.7348846221126388</v>
      </c>
      <c r="Q134">
        <f ca="1"/>
        <v>1.5707963267948966</v>
      </c>
      <c r="R134">
        <f ca="1"/>
        <v>687639.36691419396</v>
      </c>
      <c r="S134">
        <f ca="1"/>
        <v>7566249.7165893205</v>
      </c>
      <c r="T134">
        <f ca="1"/>
        <v>379.03842163085898</v>
      </c>
      <c r="U134">
        <f ca="1"/>
        <v>687647.90818442998</v>
      </c>
      <c r="V134">
        <f ca="1"/>
        <v>7566198.13171269</v>
      </c>
      <c r="W134">
        <f ca="1"/>
        <v>381.20260620117102</v>
      </c>
      <c r="X134">
        <f ca="1"/>
        <v>687639.36691419396</v>
      </c>
      <c r="Y134">
        <f ca="1"/>
        <v>7566249.7165893205</v>
      </c>
      <c r="Z134">
        <f ca="1"/>
        <v>379.03842163085898</v>
      </c>
      <c r="AA134">
        <f ca="1"/>
        <v>1</v>
      </c>
      <c r="AB134">
        <f ca="1"/>
        <v>1.5</v>
      </c>
      <c r="AC134">
        <f ca="1"/>
        <v>3.16</v>
      </c>
      <c r="AD134">
        <f ca="1"/>
        <v>1.6</v>
      </c>
      <c r="AE134">
        <f ca="1"/>
        <v>3.16</v>
      </c>
    </row>
    <row r="135" spans="1:31" x14ac:dyDescent="0.25">
      <c r="A135">
        <f ca="1"/>
        <v>134</v>
      </c>
      <c r="B135">
        <f ca="1"/>
        <v>1</v>
      </c>
      <c r="C135">
        <f ca="1"/>
        <v>33</v>
      </c>
      <c r="D135" s="8">
        <f ca="1"/>
        <v>687640.74273585842</v>
      </c>
      <c r="E135" s="8">
        <f ca="1"/>
        <v>7566251.0796427848</v>
      </c>
      <c r="F135">
        <f ca="1"/>
        <v>378.93842163085895</v>
      </c>
      <c r="G135">
        <f ca="1"/>
        <v>0</v>
      </c>
      <c r="H135">
        <f ca="1"/>
        <v>0</v>
      </c>
      <c r="I135" t="str">
        <f ca="1"/>
        <v>MIN NO MERGE</v>
      </c>
      <c r="J135">
        <f ca="1"/>
        <v>17</v>
      </c>
      <c r="K135" t="str">
        <f ca="1"/>
        <v>R-2</v>
      </c>
      <c r="L135" t="str">
        <f ca="1"/>
        <v>R-2</v>
      </c>
      <c r="M135">
        <f ca="1"/>
        <v>1</v>
      </c>
      <c r="N135">
        <f ca="1"/>
        <v>1.7348846221126388</v>
      </c>
      <c r="O135">
        <f ca="1"/>
        <v>1.7348846221126388</v>
      </c>
      <c r="P135">
        <f ca="1"/>
        <v>1.7348846221126388</v>
      </c>
      <c r="Q135">
        <f ca="1"/>
        <v>1.5707963267948966</v>
      </c>
      <c r="R135">
        <f ca="1"/>
        <v>687639.36691419396</v>
      </c>
      <c r="S135">
        <f ca="1"/>
        <v>7566249.7165893205</v>
      </c>
      <c r="T135">
        <f ca="1"/>
        <v>379.03842163085898</v>
      </c>
      <c r="U135">
        <f ca="1"/>
        <v>687647.90818442998</v>
      </c>
      <c r="V135">
        <f ca="1"/>
        <v>7566198.13171269</v>
      </c>
      <c r="W135">
        <f ca="1"/>
        <v>381.20260620117102</v>
      </c>
      <c r="X135">
        <f ca="1"/>
        <v>687639.36691419396</v>
      </c>
      <c r="Y135">
        <f ca="1"/>
        <v>7566249.7165893205</v>
      </c>
      <c r="Z135">
        <f ca="1"/>
        <v>379.03842163085898</v>
      </c>
      <c r="AA135">
        <f ca="1"/>
        <v>1</v>
      </c>
      <c r="AB135">
        <f ca="1"/>
        <v>1.5</v>
      </c>
      <c r="AC135">
        <f ca="1"/>
        <v>3.16</v>
      </c>
      <c r="AD135">
        <f ca="1"/>
        <v>1.6</v>
      </c>
      <c r="AE135">
        <f ca="1"/>
        <v>3.16</v>
      </c>
    </row>
    <row r="136" spans="1:31" x14ac:dyDescent="0.25">
      <c r="A136">
        <f ca="1"/>
        <v>135</v>
      </c>
      <c r="B136">
        <f ca="1"/>
        <v>2</v>
      </c>
      <c r="C136">
        <f ca="1"/>
        <v>33</v>
      </c>
      <c r="D136" s="8">
        <f ca="1"/>
        <v>687637.62518194236</v>
      </c>
      <c r="E136" s="8">
        <f ca="1"/>
        <v>7566250.5634474931</v>
      </c>
      <c r="F136">
        <f ca="1"/>
        <v>378.93842163085895</v>
      </c>
      <c r="G136">
        <f ca="1"/>
        <v>0</v>
      </c>
      <c r="H136">
        <f ca="1"/>
        <v>0</v>
      </c>
      <c r="I136" t="str">
        <f ca="1"/>
        <v>MIN NO MERGE</v>
      </c>
      <c r="J136">
        <f ca="1"/>
        <v>17</v>
      </c>
      <c r="K136" t="str">
        <f ca="1"/>
        <v>R-2</v>
      </c>
      <c r="L136" t="str">
        <f ca="1"/>
        <v>R-2</v>
      </c>
      <c r="M136">
        <f ca="1"/>
        <v>1</v>
      </c>
      <c r="N136">
        <f ca="1"/>
        <v>1.7348846221126388</v>
      </c>
      <c r="O136">
        <f ca="1"/>
        <v>1.7348846221126388</v>
      </c>
      <c r="P136">
        <f ca="1"/>
        <v>1.7348846221126388</v>
      </c>
      <c r="Q136">
        <f ca="1"/>
        <v>1.5707963267948966</v>
      </c>
      <c r="R136">
        <f ca="1"/>
        <v>687639.36691419396</v>
      </c>
      <c r="S136">
        <f ca="1"/>
        <v>7566249.7165893205</v>
      </c>
      <c r="T136">
        <f ca="1"/>
        <v>379.03842163085898</v>
      </c>
      <c r="U136">
        <f ca="1"/>
        <v>687647.90818442998</v>
      </c>
      <c r="V136">
        <f ca="1"/>
        <v>7566198.13171269</v>
      </c>
      <c r="W136">
        <f ca="1"/>
        <v>381.20260620117102</v>
      </c>
      <c r="X136">
        <f ca="1"/>
        <v>687639.36691419396</v>
      </c>
      <c r="Y136">
        <f ca="1"/>
        <v>7566249.7165893205</v>
      </c>
      <c r="Z136">
        <f ca="1"/>
        <v>379.03842163085898</v>
      </c>
      <c r="AA136">
        <f ca="1"/>
        <v>1</v>
      </c>
      <c r="AB136">
        <f ca="1"/>
        <v>1.5</v>
      </c>
      <c r="AC136">
        <f ca="1"/>
        <v>3.16</v>
      </c>
      <c r="AD136">
        <f ca="1"/>
        <v>1.6</v>
      </c>
      <c r="AE136">
        <f ca="1"/>
        <v>3.16</v>
      </c>
    </row>
    <row r="137" spans="1:31" x14ac:dyDescent="0.25">
      <c r="A137">
        <f ca="1"/>
        <v>136</v>
      </c>
      <c r="B137">
        <f ca="1"/>
        <v>3</v>
      </c>
      <c r="C137">
        <f ca="1"/>
        <v>33</v>
      </c>
      <c r="D137" s="8">
        <f ca="1"/>
        <v>687637.88654664741</v>
      </c>
      <c r="E137" s="8">
        <f ca="1"/>
        <v>7566248.9849391812</v>
      </c>
      <c r="F137">
        <f ca="1"/>
        <v>378.93842163085895</v>
      </c>
      <c r="G137">
        <f ca="1"/>
        <v>0</v>
      </c>
      <c r="H137">
        <f ca="1"/>
        <v>0</v>
      </c>
      <c r="I137" t="str">
        <f ca="1"/>
        <v>MIN NO MERGE</v>
      </c>
      <c r="J137">
        <f ca="1"/>
        <v>17</v>
      </c>
      <c r="K137" t="str">
        <f ca="1"/>
        <v>R-2</v>
      </c>
      <c r="L137" t="str">
        <f ca="1"/>
        <v>R-2</v>
      </c>
      <c r="M137">
        <f ca="1"/>
        <v>1</v>
      </c>
      <c r="N137">
        <f ca="1"/>
        <v>1.7348846221126388</v>
      </c>
      <c r="O137">
        <f ca="1"/>
        <v>1.7348846221126388</v>
      </c>
      <c r="P137">
        <f ca="1"/>
        <v>1.7348846221126388</v>
      </c>
      <c r="Q137">
        <f ca="1"/>
        <v>1.5707963267948966</v>
      </c>
      <c r="R137">
        <f ca="1"/>
        <v>687639.36691419396</v>
      </c>
      <c r="S137">
        <f ca="1"/>
        <v>7566249.7165893205</v>
      </c>
      <c r="T137">
        <f ca="1"/>
        <v>379.03842163085898</v>
      </c>
      <c r="U137">
        <f ca="1"/>
        <v>687647.90818442998</v>
      </c>
      <c r="V137">
        <f ca="1"/>
        <v>7566198.13171269</v>
      </c>
      <c r="W137">
        <f ca="1"/>
        <v>381.20260620117102</v>
      </c>
      <c r="X137">
        <f ca="1"/>
        <v>687639.36691419396</v>
      </c>
      <c r="Y137">
        <f ca="1"/>
        <v>7566249.7165893205</v>
      </c>
      <c r="Z137">
        <f ca="1"/>
        <v>379.03842163085898</v>
      </c>
      <c r="AA137">
        <f ca="1"/>
        <v>1</v>
      </c>
      <c r="AB137">
        <f ca="1"/>
        <v>1.5</v>
      </c>
      <c r="AC137">
        <f ca="1"/>
        <v>3.16</v>
      </c>
      <c r="AD137">
        <f ca="1"/>
        <v>1.6</v>
      </c>
      <c r="AE137">
        <f ca="1"/>
        <v>3.16</v>
      </c>
    </row>
    <row r="138" spans="1:31" x14ac:dyDescent="0.25">
      <c r="A138">
        <f ca="1"/>
        <v>137</v>
      </c>
      <c r="B138">
        <f ca="1"/>
        <v>0</v>
      </c>
      <c r="C138">
        <f ca="1"/>
        <v>34</v>
      </c>
      <c r="D138" s="8">
        <f ca="1"/>
        <v>694738.64413778298</v>
      </c>
      <c r="E138" s="8">
        <f ca="1"/>
        <v>7576882.8012862829</v>
      </c>
      <c r="F138">
        <f ca="1"/>
        <v>315.22699999999998</v>
      </c>
      <c r="G138">
        <f ca="1"/>
        <v>0</v>
      </c>
      <c r="H138">
        <f ca="1"/>
        <v>0</v>
      </c>
      <c r="I138" t="str">
        <f ca="1"/>
        <v>MIN NO MERGE</v>
      </c>
      <c r="J138">
        <f ca="1"/>
        <v>18</v>
      </c>
      <c r="K138" t="str">
        <f ca="1"/>
        <v>R-20</v>
      </c>
      <c r="L138" t="str">
        <f ca="1"/>
        <v>R-20</v>
      </c>
      <c r="M138">
        <f ca="1"/>
        <v>0</v>
      </c>
      <c r="N138">
        <f ca="1"/>
        <v>-1.4374885115431848</v>
      </c>
      <c r="O138">
        <f ca="1"/>
        <v>-1.4374885115431848</v>
      </c>
      <c r="P138">
        <f ca="1"/>
        <v>1.7041041420466083</v>
      </c>
      <c r="Q138">
        <f ca="1"/>
        <v>1.5707963267948966</v>
      </c>
      <c r="R138">
        <f ca="1"/>
        <v>694752.04851453996</v>
      </c>
      <c r="S138">
        <f ca="1"/>
        <v>7576884.1145584397</v>
      </c>
      <c r="T138">
        <f ca="1"/>
        <v>315.327</v>
      </c>
      <c r="U138">
        <f ca="1"/>
        <v>694752.04851453996</v>
      </c>
      <c r="V138">
        <f ca="1"/>
        <v>7576884.1145584397</v>
      </c>
      <c r="W138">
        <f ca="1"/>
        <v>315.327</v>
      </c>
      <c r="X138">
        <f ca="1"/>
        <v>694747.08053479204</v>
      </c>
      <c r="Y138">
        <f ca="1"/>
        <v>7576921.1605200898</v>
      </c>
      <c r="Z138">
        <f ca="1"/>
        <v>315.01</v>
      </c>
      <c r="AA138">
        <f ca="1"/>
        <v>12</v>
      </c>
      <c r="AB138">
        <f ca="1"/>
        <v>1.5</v>
      </c>
      <c r="AC138">
        <f ca="1"/>
        <v>26.92</v>
      </c>
      <c r="AD138">
        <f ca="1"/>
        <v>1.6</v>
      </c>
      <c r="AE138">
        <f ca="1"/>
        <v>26.92</v>
      </c>
    </row>
    <row r="139" spans="1:31" x14ac:dyDescent="0.25">
      <c r="A139">
        <f ca="1"/>
        <v>138</v>
      </c>
      <c r="B139">
        <f ca="1"/>
        <v>1</v>
      </c>
      <c r="C139">
        <f ca="1"/>
        <v>34</v>
      </c>
      <c r="D139" s="8">
        <f ca="1"/>
        <v>694738.85679911252</v>
      </c>
      <c r="E139" s="8">
        <f ca="1"/>
        <v>7576881.2154820208</v>
      </c>
      <c r="F139">
        <f ca="1"/>
        <v>315.22699999999998</v>
      </c>
      <c r="G139">
        <f ca="1"/>
        <v>0</v>
      </c>
      <c r="H139">
        <f ca="1"/>
        <v>0</v>
      </c>
      <c r="I139" t="str">
        <f ca="1"/>
        <v>MIN NO MERGE</v>
      </c>
      <c r="J139">
        <f ca="1"/>
        <v>18</v>
      </c>
      <c r="K139" t="str">
        <f ca="1"/>
        <v>R-20</v>
      </c>
      <c r="L139" t="str">
        <f ca="1"/>
        <v>R-20</v>
      </c>
      <c r="M139">
        <f ca="1"/>
        <v>0</v>
      </c>
      <c r="N139">
        <f ca="1"/>
        <v>-1.4374885115431848</v>
      </c>
      <c r="O139">
        <f ca="1"/>
        <v>-1.4374885115431848</v>
      </c>
      <c r="P139">
        <f ca="1"/>
        <v>1.7041041420466083</v>
      </c>
      <c r="Q139">
        <f ca="1"/>
        <v>1.5707963267948966</v>
      </c>
      <c r="R139">
        <f ca="1"/>
        <v>694752.04851453996</v>
      </c>
      <c r="S139">
        <f ca="1"/>
        <v>7576884.1145584397</v>
      </c>
      <c r="T139">
        <f ca="1"/>
        <v>315.327</v>
      </c>
      <c r="U139">
        <f ca="1"/>
        <v>694752.04851453996</v>
      </c>
      <c r="V139">
        <f ca="1"/>
        <v>7576884.1145584397</v>
      </c>
      <c r="W139">
        <f ca="1"/>
        <v>315.327</v>
      </c>
      <c r="X139">
        <f ca="1"/>
        <v>694747.08053479204</v>
      </c>
      <c r="Y139">
        <f ca="1"/>
        <v>7576921.1605200898</v>
      </c>
      <c r="Z139">
        <f ca="1"/>
        <v>315.01</v>
      </c>
      <c r="AA139">
        <f ca="1"/>
        <v>12</v>
      </c>
      <c r="AB139">
        <f ca="1"/>
        <v>1.5</v>
      </c>
      <c r="AC139">
        <f ca="1"/>
        <v>26.92</v>
      </c>
      <c r="AD139">
        <f ca="1"/>
        <v>1.6</v>
      </c>
      <c r="AE139">
        <f ca="1"/>
        <v>26.92</v>
      </c>
    </row>
    <row r="140" spans="1:31" x14ac:dyDescent="0.25">
      <c r="A140">
        <f ca="1"/>
        <v>139</v>
      </c>
      <c r="B140">
        <f ca="1"/>
        <v>2</v>
      </c>
      <c r="C140">
        <f ca="1"/>
        <v>34</v>
      </c>
      <c r="D140" s="8">
        <f ca="1"/>
        <v>694765.53795582883</v>
      </c>
      <c r="E140" s="8">
        <f ca="1"/>
        <v>7576884.793508891</v>
      </c>
      <c r="F140">
        <f ca="1"/>
        <v>315.22699999999998</v>
      </c>
      <c r="G140">
        <f ca="1"/>
        <v>0</v>
      </c>
      <c r="H140">
        <f ca="1"/>
        <v>0</v>
      </c>
      <c r="I140" t="str">
        <f ca="1"/>
        <v>MIN NO MERGE</v>
      </c>
      <c r="J140">
        <f ca="1"/>
        <v>18</v>
      </c>
      <c r="K140" t="str">
        <f ca="1"/>
        <v>R-20</v>
      </c>
      <c r="L140" t="str">
        <f ca="1"/>
        <v>R-20</v>
      </c>
      <c r="M140">
        <f ca="1"/>
        <v>0</v>
      </c>
      <c r="N140">
        <f ca="1"/>
        <v>-1.4374885115431848</v>
      </c>
      <c r="O140">
        <f ca="1"/>
        <v>-1.4374885115431848</v>
      </c>
      <c r="P140">
        <f ca="1"/>
        <v>1.7041041420466083</v>
      </c>
      <c r="Q140">
        <f ca="1"/>
        <v>1.5707963267948966</v>
      </c>
      <c r="R140">
        <f ca="1"/>
        <v>694752.04851453996</v>
      </c>
      <c r="S140">
        <f ca="1"/>
        <v>7576884.1145584397</v>
      </c>
      <c r="T140">
        <f ca="1"/>
        <v>315.327</v>
      </c>
      <c r="U140">
        <f ca="1"/>
        <v>694752.04851453996</v>
      </c>
      <c r="V140">
        <f ca="1"/>
        <v>7576884.1145584397</v>
      </c>
      <c r="W140">
        <f ca="1"/>
        <v>315.327</v>
      </c>
      <c r="X140">
        <f ca="1"/>
        <v>694747.08053479204</v>
      </c>
      <c r="Y140">
        <f ca="1"/>
        <v>7576921.1605200898</v>
      </c>
      <c r="Z140">
        <f ca="1"/>
        <v>315.01</v>
      </c>
      <c r="AA140">
        <f ca="1"/>
        <v>12</v>
      </c>
      <c r="AB140">
        <f ca="1"/>
        <v>1.5</v>
      </c>
      <c r="AC140">
        <f ca="1"/>
        <v>26.92</v>
      </c>
      <c r="AD140">
        <f ca="1"/>
        <v>1.6</v>
      </c>
      <c r="AE140">
        <f ca="1"/>
        <v>26.92</v>
      </c>
    </row>
    <row r="141" spans="1:31" x14ac:dyDescent="0.25">
      <c r="A141">
        <f ca="1"/>
        <v>140</v>
      </c>
      <c r="B141">
        <f ca="1"/>
        <v>3</v>
      </c>
      <c r="C141">
        <f ca="1"/>
        <v>34</v>
      </c>
      <c r="D141" s="8">
        <f ca="1"/>
        <v>694765.32529449929</v>
      </c>
      <c r="E141" s="8">
        <f ca="1"/>
        <v>7576886.3793131532</v>
      </c>
      <c r="F141">
        <f ca="1"/>
        <v>315.22699999999998</v>
      </c>
      <c r="G141">
        <f ca="1"/>
        <v>0</v>
      </c>
      <c r="H141">
        <f ca="1"/>
        <v>0</v>
      </c>
      <c r="I141" t="str">
        <f ca="1"/>
        <v>MIN NO MERGE</v>
      </c>
      <c r="J141">
        <f ca="1"/>
        <v>18</v>
      </c>
      <c r="K141" t="str">
        <f ca="1"/>
        <v>R-20</v>
      </c>
      <c r="L141" t="str">
        <f ca="1"/>
        <v>R-20</v>
      </c>
      <c r="M141">
        <f ca="1"/>
        <v>0</v>
      </c>
      <c r="N141">
        <f ca="1"/>
        <v>-1.4374885115431848</v>
      </c>
      <c r="O141">
        <f ca="1"/>
        <v>-1.4374885115431848</v>
      </c>
      <c r="P141">
        <f ca="1"/>
        <v>1.7041041420466083</v>
      </c>
      <c r="Q141">
        <f ca="1"/>
        <v>1.5707963267948966</v>
      </c>
      <c r="R141">
        <f ca="1"/>
        <v>694752.04851453996</v>
      </c>
      <c r="S141">
        <f ca="1"/>
        <v>7576884.1145584397</v>
      </c>
      <c r="T141">
        <f ca="1"/>
        <v>315.327</v>
      </c>
      <c r="U141">
        <f ca="1"/>
        <v>694752.04851453996</v>
      </c>
      <c r="V141">
        <f ca="1"/>
        <v>7576884.1145584397</v>
      </c>
      <c r="W141">
        <f ca="1"/>
        <v>315.327</v>
      </c>
      <c r="X141">
        <f ca="1"/>
        <v>694747.08053479204</v>
      </c>
      <c r="Y141">
        <f ca="1"/>
        <v>7576921.1605200898</v>
      </c>
      <c r="Z141">
        <f ca="1"/>
        <v>315.01</v>
      </c>
      <c r="AA141">
        <f ca="1"/>
        <v>12</v>
      </c>
      <c r="AB141">
        <f ca="1"/>
        <v>1.5</v>
      </c>
      <c r="AC141">
        <f ca="1"/>
        <v>26.92</v>
      </c>
      <c r="AD141">
        <f ca="1"/>
        <v>1.6</v>
      </c>
      <c r="AE141">
        <f ca="1"/>
        <v>26.92</v>
      </c>
    </row>
    <row r="142" spans="1:31" x14ac:dyDescent="0.25">
      <c r="A142">
        <f ca="1"/>
        <v>141</v>
      </c>
      <c r="B142">
        <f ca="1"/>
        <v>0</v>
      </c>
      <c r="C142">
        <f ca="1"/>
        <v>35</v>
      </c>
      <c r="D142" s="8">
        <f ca="1"/>
        <v>694760.48491154902</v>
      </c>
      <c r="E142" s="8">
        <f ca="1"/>
        <v>7576922.4737922465</v>
      </c>
      <c r="F142">
        <f ca="1"/>
        <v>314.90999999999997</v>
      </c>
      <c r="G142">
        <f ca="1"/>
        <v>0</v>
      </c>
      <c r="H142">
        <f ca="1"/>
        <v>0</v>
      </c>
      <c r="I142" t="str">
        <f ca="1"/>
        <v>MIN NO MERGE</v>
      </c>
      <c r="J142">
        <f ca="1"/>
        <v>18</v>
      </c>
      <c r="K142" t="str">
        <f ca="1"/>
        <v>R-20</v>
      </c>
      <c r="L142" t="str">
        <f ca="1"/>
        <v>R-20</v>
      </c>
      <c r="M142">
        <f ca="1"/>
        <v>1</v>
      </c>
      <c r="N142">
        <f ca="1"/>
        <v>1.7041041420466083</v>
      </c>
      <c r="O142">
        <f ca="1"/>
        <v>1.7041041420466083</v>
      </c>
      <c r="P142">
        <f ca="1"/>
        <v>1.7041041420466083</v>
      </c>
      <c r="Q142">
        <f ca="1"/>
        <v>1.5707963267948966</v>
      </c>
      <c r="R142">
        <f ca="1"/>
        <v>694747.08053479204</v>
      </c>
      <c r="S142">
        <f ca="1"/>
        <v>7576921.1605200898</v>
      </c>
      <c r="T142">
        <f ca="1"/>
        <v>315.01</v>
      </c>
      <c r="U142">
        <f ca="1"/>
        <v>694752.04851453996</v>
      </c>
      <c r="V142">
        <f ca="1"/>
        <v>7576884.1145584397</v>
      </c>
      <c r="W142">
        <f ca="1"/>
        <v>315.327</v>
      </c>
      <c r="X142">
        <f ca="1"/>
        <v>694747.08053479204</v>
      </c>
      <c r="Y142">
        <f ca="1"/>
        <v>7576921.1605200898</v>
      </c>
      <c r="Z142">
        <f ca="1"/>
        <v>315.01</v>
      </c>
      <c r="AA142">
        <f ca="1"/>
        <v>12</v>
      </c>
      <c r="AB142">
        <f ca="1"/>
        <v>1.5</v>
      </c>
      <c r="AC142">
        <f ca="1"/>
        <v>26.92</v>
      </c>
      <c r="AD142">
        <f ca="1"/>
        <v>1.6</v>
      </c>
      <c r="AE142">
        <f ca="1"/>
        <v>26.92</v>
      </c>
    </row>
    <row r="143" spans="1:31" x14ac:dyDescent="0.25">
      <c r="A143">
        <f ca="1"/>
        <v>142</v>
      </c>
      <c r="B143">
        <f ca="1"/>
        <v>1</v>
      </c>
      <c r="C143">
        <f ca="1"/>
        <v>35</v>
      </c>
      <c r="D143" s="8">
        <f ca="1"/>
        <v>694760.27225021948</v>
      </c>
      <c r="E143" s="8">
        <f ca="1"/>
        <v>7576924.0595965087</v>
      </c>
      <c r="F143">
        <f ca="1"/>
        <v>314.90999999999997</v>
      </c>
      <c r="G143">
        <f ca="1"/>
        <v>0</v>
      </c>
      <c r="H143">
        <f ca="1"/>
        <v>0</v>
      </c>
      <c r="I143" t="str">
        <f ca="1"/>
        <v>MIN NO MERGE</v>
      </c>
      <c r="J143">
        <f ca="1"/>
        <v>18</v>
      </c>
      <c r="K143" t="str">
        <f ca="1"/>
        <v>R-20</v>
      </c>
      <c r="L143" t="str">
        <f ca="1"/>
        <v>R-20</v>
      </c>
      <c r="M143">
        <f ca="1"/>
        <v>1</v>
      </c>
      <c r="N143">
        <f ca="1"/>
        <v>1.7041041420466083</v>
      </c>
      <c r="O143">
        <f ca="1"/>
        <v>1.7041041420466083</v>
      </c>
      <c r="P143">
        <f ca="1"/>
        <v>1.7041041420466083</v>
      </c>
      <c r="Q143">
        <f ca="1"/>
        <v>1.5707963267948966</v>
      </c>
      <c r="R143">
        <f ca="1"/>
        <v>694747.08053479204</v>
      </c>
      <c r="S143">
        <f ca="1"/>
        <v>7576921.1605200898</v>
      </c>
      <c r="T143">
        <f ca="1"/>
        <v>315.01</v>
      </c>
      <c r="U143">
        <f ca="1"/>
        <v>694752.04851453996</v>
      </c>
      <c r="V143">
        <f ca="1"/>
        <v>7576884.1145584397</v>
      </c>
      <c r="W143">
        <f ca="1"/>
        <v>315.327</v>
      </c>
      <c r="X143">
        <f ca="1"/>
        <v>694747.08053479204</v>
      </c>
      <c r="Y143">
        <f ca="1"/>
        <v>7576921.1605200898</v>
      </c>
      <c r="Z143">
        <f ca="1"/>
        <v>315.01</v>
      </c>
      <c r="AA143">
        <f ca="1"/>
        <v>12</v>
      </c>
      <c r="AB143">
        <f ca="1"/>
        <v>1.5</v>
      </c>
      <c r="AC143">
        <f ca="1"/>
        <v>26.92</v>
      </c>
      <c r="AD143">
        <f ca="1"/>
        <v>1.6</v>
      </c>
      <c r="AE143">
        <f ca="1"/>
        <v>26.92</v>
      </c>
    </row>
    <row r="144" spans="1:31" x14ac:dyDescent="0.25">
      <c r="A144">
        <f ca="1"/>
        <v>143</v>
      </c>
      <c r="B144">
        <f ca="1"/>
        <v>2</v>
      </c>
      <c r="C144">
        <f ca="1"/>
        <v>35</v>
      </c>
      <c r="D144" s="8">
        <f ca="1"/>
        <v>694733.59109350317</v>
      </c>
      <c r="E144" s="8">
        <f ca="1"/>
        <v>7576920.4815696385</v>
      </c>
      <c r="F144">
        <f ca="1"/>
        <v>314.90999999999997</v>
      </c>
      <c r="G144">
        <f ca="1"/>
        <v>0</v>
      </c>
      <c r="H144">
        <f ca="1"/>
        <v>0</v>
      </c>
      <c r="I144" t="str">
        <f ca="1"/>
        <v>MIN NO MERGE</v>
      </c>
      <c r="J144">
        <f ca="1"/>
        <v>18</v>
      </c>
      <c r="K144" t="str">
        <f ca="1"/>
        <v>R-20</v>
      </c>
      <c r="L144" t="str">
        <f ca="1"/>
        <v>R-20</v>
      </c>
      <c r="M144">
        <f ca="1"/>
        <v>1</v>
      </c>
      <c r="N144">
        <f ca="1"/>
        <v>1.7041041420466083</v>
      </c>
      <c r="O144">
        <f ca="1"/>
        <v>1.7041041420466083</v>
      </c>
      <c r="P144">
        <f ca="1"/>
        <v>1.7041041420466083</v>
      </c>
      <c r="Q144">
        <f ca="1"/>
        <v>1.5707963267948966</v>
      </c>
      <c r="R144">
        <f ca="1"/>
        <v>694747.08053479204</v>
      </c>
      <c r="S144">
        <f ca="1"/>
        <v>7576921.1605200898</v>
      </c>
      <c r="T144">
        <f ca="1"/>
        <v>315.01</v>
      </c>
      <c r="U144">
        <f ca="1"/>
        <v>694752.04851453996</v>
      </c>
      <c r="V144">
        <f ca="1"/>
        <v>7576884.1145584397</v>
      </c>
      <c r="W144">
        <f ca="1"/>
        <v>315.327</v>
      </c>
      <c r="X144">
        <f ca="1"/>
        <v>694747.08053479204</v>
      </c>
      <c r="Y144">
        <f ca="1"/>
        <v>7576921.1605200898</v>
      </c>
      <c r="Z144">
        <f ca="1"/>
        <v>315.01</v>
      </c>
      <c r="AA144">
        <f ca="1"/>
        <v>12</v>
      </c>
      <c r="AB144">
        <f ca="1"/>
        <v>1.5</v>
      </c>
      <c r="AC144">
        <f ca="1"/>
        <v>26.92</v>
      </c>
      <c r="AD144">
        <f ca="1"/>
        <v>1.6</v>
      </c>
      <c r="AE144">
        <f ca="1"/>
        <v>26.92</v>
      </c>
    </row>
    <row r="145" spans="1:31" x14ac:dyDescent="0.25">
      <c r="A145">
        <f ca="1"/>
        <v>144</v>
      </c>
      <c r="B145">
        <f ca="1"/>
        <v>3</v>
      </c>
      <c r="C145">
        <f ca="1"/>
        <v>35</v>
      </c>
      <c r="D145" s="8">
        <f ca="1"/>
        <v>694733.80375483271</v>
      </c>
      <c r="E145" s="8">
        <f ca="1"/>
        <v>7576918.8957653763</v>
      </c>
      <c r="F145">
        <f ca="1"/>
        <v>314.90999999999997</v>
      </c>
      <c r="G145">
        <f ca="1"/>
        <v>0</v>
      </c>
      <c r="H145">
        <f ca="1"/>
        <v>0</v>
      </c>
      <c r="I145" t="str">
        <f ca="1"/>
        <v>MIN NO MERGE</v>
      </c>
      <c r="J145">
        <f ca="1"/>
        <v>18</v>
      </c>
      <c r="K145" t="str">
        <f ca="1"/>
        <v>R-20</v>
      </c>
      <c r="L145" t="str">
        <f ca="1"/>
        <v>R-20</v>
      </c>
      <c r="M145">
        <f ca="1"/>
        <v>1</v>
      </c>
      <c r="N145">
        <f ca="1"/>
        <v>1.7041041420466083</v>
      </c>
      <c r="O145">
        <f ca="1"/>
        <v>1.7041041420466083</v>
      </c>
      <c r="P145">
        <f ca="1"/>
        <v>1.7041041420466083</v>
      </c>
      <c r="Q145">
        <f ca="1"/>
        <v>1.5707963267948966</v>
      </c>
      <c r="R145">
        <f ca="1"/>
        <v>694747.08053479204</v>
      </c>
      <c r="S145">
        <f ca="1"/>
        <v>7576921.1605200898</v>
      </c>
      <c r="T145">
        <f ca="1"/>
        <v>315.01</v>
      </c>
      <c r="U145">
        <f ca="1"/>
        <v>694752.04851453996</v>
      </c>
      <c r="V145">
        <f ca="1"/>
        <v>7576884.1145584397</v>
      </c>
      <c r="W145">
        <f ca="1"/>
        <v>315.327</v>
      </c>
      <c r="X145">
        <f ca="1"/>
        <v>694747.08053479204</v>
      </c>
      <c r="Y145">
        <f ca="1"/>
        <v>7576921.1605200898</v>
      </c>
      <c r="Z145">
        <f ca="1"/>
        <v>315.01</v>
      </c>
      <c r="AA145">
        <f ca="1"/>
        <v>12</v>
      </c>
      <c r="AB145">
        <f ca="1"/>
        <v>1.5</v>
      </c>
      <c r="AC145">
        <f ca="1"/>
        <v>26.92</v>
      </c>
      <c r="AD145">
        <f ca="1"/>
        <v>1.6</v>
      </c>
      <c r="AE145">
        <f ca="1"/>
        <v>26.92</v>
      </c>
    </row>
    <row r="146" spans="1:31" x14ac:dyDescent="0.25">
      <c r="A146">
        <f ca="1"/>
        <v>145</v>
      </c>
      <c r="B146">
        <f ca="1"/>
        <v>0</v>
      </c>
      <c r="C146">
        <f ca="1"/>
        <v>36</v>
      </c>
      <c r="D146" s="8">
        <f ca="1"/>
        <v>695651.78524985723</v>
      </c>
      <c r="E146" s="8">
        <f ca="1"/>
        <v>7577757.2127903095</v>
      </c>
      <c r="F146">
        <f ca="1"/>
        <v>316.71463623046799</v>
      </c>
      <c r="G146">
        <f ca="1"/>
        <v>0</v>
      </c>
      <c r="H146">
        <f ca="1"/>
        <v>0</v>
      </c>
      <c r="I146" t="str">
        <f ca="1"/>
        <v>MIN NO MERGE</v>
      </c>
      <c r="J146">
        <f ca="1"/>
        <v>19</v>
      </c>
      <c r="K146" t="str">
        <f ca="1"/>
        <v>R-21</v>
      </c>
      <c r="L146" t="str">
        <f ca="1"/>
        <v>R-21</v>
      </c>
      <c r="M146">
        <f ca="1"/>
        <v>0</v>
      </c>
      <c r="N146">
        <f ca="1"/>
        <v>-0.94417125289547243</v>
      </c>
      <c r="O146">
        <f ca="1"/>
        <v>-0.94417125289547243</v>
      </c>
      <c r="P146">
        <f ca="1"/>
        <v>2.1974214006943207</v>
      </c>
      <c r="Q146">
        <f ca="1"/>
        <v>1.5707963267948966</v>
      </c>
      <c r="R146">
        <f ca="1"/>
        <v>695655.97098285099</v>
      </c>
      <c r="S146">
        <f ca="1"/>
        <v>7577759.6505022096</v>
      </c>
      <c r="T146">
        <f ca="1"/>
        <v>316.81463623046801</v>
      </c>
      <c r="U146">
        <f ca="1"/>
        <v>695655.97098285099</v>
      </c>
      <c r="V146">
        <f ca="1"/>
        <v>7577759.6505022096</v>
      </c>
      <c r="W146">
        <f ca="1"/>
        <v>316.81463623046801</v>
      </c>
      <c r="X146">
        <f ca="1"/>
        <v>695630.15128690202</v>
      </c>
      <c r="Y146">
        <f ca="1"/>
        <v>7577795.3151182001</v>
      </c>
      <c r="Z146">
        <f ca="1"/>
        <v>316.600006103515</v>
      </c>
      <c r="AA146">
        <f ca="1"/>
        <v>4</v>
      </c>
      <c r="AB146">
        <f ca="1"/>
        <v>1.5</v>
      </c>
      <c r="AC146">
        <f ca="1"/>
        <v>9.64</v>
      </c>
      <c r="AD146">
        <f ca="1"/>
        <v>1.6</v>
      </c>
      <c r="AE146">
        <f ca="1"/>
        <v>9.64</v>
      </c>
    </row>
    <row r="147" spans="1:31" x14ac:dyDescent="0.25">
      <c r="A147">
        <f ca="1"/>
        <v>146</v>
      </c>
      <c r="B147">
        <f ca="1"/>
        <v>1</v>
      </c>
      <c r="C147">
        <f ca="1"/>
        <v>36</v>
      </c>
      <c r="D147" s="8">
        <f ca="1"/>
        <v>695652.72351285687</v>
      </c>
      <c r="E147" s="8">
        <f ca="1"/>
        <v>7577755.9167723525</v>
      </c>
      <c r="F147">
        <f ca="1"/>
        <v>316.71463623046799</v>
      </c>
      <c r="G147">
        <f ca="1"/>
        <v>0</v>
      </c>
      <c r="H147">
        <f ca="1"/>
        <v>0</v>
      </c>
      <c r="I147" t="str">
        <f ca="1"/>
        <v>MIN NO MERGE</v>
      </c>
      <c r="J147">
        <f ca="1"/>
        <v>19</v>
      </c>
      <c r="K147" t="str">
        <f ca="1"/>
        <v>R-21</v>
      </c>
      <c r="L147" t="str">
        <f ca="1"/>
        <v>R-21</v>
      </c>
      <c r="M147">
        <f ca="1"/>
        <v>0</v>
      </c>
      <c r="N147">
        <f ca="1"/>
        <v>-0.94417125289547243</v>
      </c>
      <c r="O147">
        <f ca="1"/>
        <v>-0.94417125289547243</v>
      </c>
      <c r="P147">
        <f ca="1"/>
        <v>2.1974214006943207</v>
      </c>
      <c r="Q147">
        <f ca="1"/>
        <v>1.5707963267948966</v>
      </c>
      <c r="R147">
        <f ca="1"/>
        <v>695655.97098285099</v>
      </c>
      <c r="S147">
        <f ca="1"/>
        <v>7577759.6505022096</v>
      </c>
      <c r="T147">
        <f ca="1"/>
        <v>316.81463623046801</v>
      </c>
      <c r="U147">
        <f ca="1"/>
        <v>695655.97098285099</v>
      </c>
      <c r="V147">
        <f ca="1"/>
        <v>7577759.6505022096</v>
      </c>
      <c r="W147">
        <f ca="1"/>
        <v>316.81463623046801</v>
      </c>
      <c r="X147">
        <f ca="1"/>
        <v>695630.15128690202</v>
      </c>
      <c r="Y147">
        <f ca="1"/>
        <v>7577795.3151182001</v>
      </c>
      <c r="Z147">
        <f ca="1"/>
        <v>316.600006103515</v>
      </c>
      <c r="AA147">
        <f ca="1"/>
        <v>4</v>
      </c>
      <c r="AB147">
        <f ca="1"/>
        <v>1.5</v>
      </c>
      <c r="AC147">
        <f ca="1"/>
        <v>9.64</v>
      </c>
      <c r="AD147">
        <f ca="1"/>
        <v>1.6</v>
      </c>
      <c r="AE147">
        <f ca="1"/>
        <v>9.64</v>
      </c>
    </row>
    <row r="148" spans="1:31" x14ac:dyDescent="0.25">
      <c r="A148">
        <f ca="1"/>
        <v>147</v>
      </c>
      <c r="B148">
        <f ca="1"/>
        <v>2</v>
      </c>
      <c r="C148">
        <f ca="1"/>
        <v>36</v>
      </c>
      <c r="D148" s="8">
        <f ca="1"/>
        <v>695660.53202104464</v>
      </c>
      <c r="E148" s="8">
        <f ca="1"/>
        <v>7577761.569806926</v>
      </c>
      <c r="F148">
        <f ca="1"/>
        <v>316.71463623046799</v>
      </c>
      <c r="G148">
        <f ca="1"/>
        <v>0</v>
      </c>
      <c r="H148">
        <f ca="1"/>
        <v>0</v>
      </c>
      <c r="I148" t="str">
        <f ca="1"/>
        <v>MIN NO MERGE</v>
      </c>
      <c r="J148">
        <f ca="1"/>
        <v>19</v>
      </c>
      <c r="K148" t="str">
        <f ca="1"/>
        <v>R-21</v>
      </c>
      <c r="L148" t="str">
        <f ca="1"/>
        <v>R-21</v>
      </c>
      <c r="M148">
        <f ca="1"/>
        <v>0</v>
      </c>
      <c r="N148">
        <f ca="1"/>
        <v>-0.94417125289547243</v>
      </c>
      <c r="O148">
        <f ca="1"/>
        <v>-0.94417125289547243</v>
      </c>
      <c r="P148">
        <f ca="1"/>
        <v>2.1974214006943207</v>
      </c>
      <c r="Q148">
        <f ca="1"/>
        <v>1.5707963267948966</v>
      </c>
      <c r="R148">
        <f ca="1"/>
        <v>695655.97098285099</v>
      </c>
      <c r="S148">
        <f ca="1"/>
        <v>7577759.6505022096</v>
      </c>
      <c r="T148">
        <f ca="1"/>
        <v>316.81463623046801</v>
      </c>
      <c r="U148">
        <f ca="1"/>
        <v>695655.97098285099</v>
      </c>
      <c r="V148">
        <f ca="1"/>
        <v>7577759.6505022096</v>
      </c>
      <c r="W148">
        <f ca="1"/>
        <v>316.81463623046801</v>
      </c>
      <c r="X148">
        <f ca="1"/>
        <v>695630.15128690202</v>
      </c>
      <c r="Y148">
        <f ca="1"/>
        <v>7577795.3151182001</v>
      </c>
      <c r="Z148">
        <f ca="1"/>
        <v>316.600006103515</v>
      </c>
      <c r="AA148">
        <f ca="1"/>
        <v>4</v>
      </c>
      <c r="AB148">
        <f ca="1"/>
        <v>1.5</v>
      </c>
      <c r="AC148">
        <f ca="1"/>
        <v>9.64</v>
      </c>
      <c r="AD148">
        <f ca="1"/>
        <v>1.6</v>
      </c>
      <c r="AE148">
        <f ca="1"/>
        <v>9.64</v>
      </c>
    </row>
    <row r="149" spans="1:31" x14ac:dyDescent="0.25">
      <c r="A149">
        <f ca="1"/>
        <v>148</v>
      </c>
      <c r="B149">
        <f ca="1"/>
        <v>3</v>
      </c>
      <c r="C149">
        <f ca="1"/>
        <v>36</v>
      </c>
      <c r="D149" s="8">
        <f ca="1"/>
        <v>695659.593758045</v>
      </c>
      <c r="E149" s="8">
        <f ca="1"/>
        <v>7577762.8658248829</v>
      </c>
      <c r="F149">
        <f ca="1"/>
        <v>316.71463623046799</v>
      </c>
      <c r="G149">
        <f ca="1"/>
        <v>0</v>
      </c>
      <c r="H149">
        <f ca="1"/>
        <v>0</v>
      </c>
      <c r="I149" t="str">
        <f ca="1"/>
        <v>MIN NO MERGE</v>
      </c>
      <c r="J149">
        <f ca="1"/>
        <v>19</v>
      </c>
      <c r="K149" t="str">
        <f ca="1"/>
        <v>R-21</v>
      </c>
      <c r="L149" t="str">
        <f ca="1"/>
        <v>R-21</v>
      </c>
      <c r="M149">
        <f ca="1"/>
        <v>0</v>
      </c>
      <c r="N149">
        <f ca="1"/>
        <v>-0.94417125289547243</v>
      </c>
      <c r="O149">
        <f ca="1"/>
        <v>-0.94417125289547243</v>
      </c>
      <c r="P149">
        <f ca="1"/>
        <v>2.1974214006943207</v>
      </c>
      <c r="Q149">
        <f ca="1"/>
        <v>1.5707963267948966</v>
      </c>
      <c r="R149">
        <f ca="1"/>
        <v>695655.97098285099</v>
      </c>
      <c r="S149">
        <f ca="1"/>
        <v>7577759.6505022096</v>
      </c>
      <c r="T149">
        <f ca="1"/>
        <v>316.81463623046801</v>
      </c>
      <c r="U149">
        <f ca="1"/>
        <v>695655.97098285099</v>
      </c>
      <c r="V149">
        <f ca="1"/>
        <v>7577759.6505022096</v>
      </c>
      <c r="W149">
        <f ca="1"/>
        <v>316.81463623046801</v>
      </c>
      <c r="X149">
        <f ca="1"/>
        <v>695630.15128690202</v>
      </c>
      <c r="Y149">
        <f ca="1"/>
        <v>7577795.3151182001</v>
      </c>
      <c r="Z149">
        <f ca="1"/>
        <v>316.600006103515</v>
      </c>
      <c r="AA149">
        <f ca="1"/>
        <v>4</v>
      </c>
      <c r="AB149">
        <f ca="1"/>
        <v>1.5</v>
      </c>
      <c r="AC149">
        <f ca="1"/>
        <v>9.64</v>
      </c>
      <c r="AD149">
        <f ca="1"/>
        <v>1.6</v>
      </c>
      <c r="AE149">
        <f ca="1"/>
        <v>9.64</v>
      </c>
    </row>
    <row r="150" spans="1:31" x14ac:dyDescent="0.25">
      <c r="A150">
        <f ca="1"/>
        <v>149</v>
      </c>
      <c r="B150">
        <f ca="1"/>
        <v>0</v>
      </c>
      <c r="C150">
        <f ca="1"/>
        <v>37</v>
      </c>
      <c r="D150" s="8">
        <f ca="1"/>
        <v>695634.33701989579</v>
      </c>
      <c r="E150" s="8">
        <f ca="1"/>
        <v>7577797.7528301002</v>
      </c>
      <c r="F150">
        <f ca="1"/>
        <v>316.50000610351498</v>
      </c>
      <c r="G150">
        <f ca="1"/>
        <v>0</v>
      </c>
      <c r="H150">
        <f ca="1"/>
        <v>0</v>
      </c>
      <c r="I150" t="str">
        <f ca="1"/>
        <v>MIN NO MERGE</v>
      </c>
      <c r="J150">
        <f ca="1"/>
        <v>19</v>
      </c>
      <c r="K150" t="str">
        <f ca="1"/>
        <v>R-21</v>
      </c>
      <c r="L150" t="str">
        <f ca="1"/>
        <v>R-21</v>
      </c>
      <c r="M150">
        <f ca="1"/>
        <v>1</v>
      </c>
      <c r="N150">
        <f ca="1"/>
        <v>2.1974214006943207</v>
      </c>
      <c r="O150">
        <f ca="1"/>
        <v>2.1974214006943207</v>
      </c>
      <c r="P150">
        <f ca="1"/>
        <v>2.1974214006943207</v>
      </c>
      <c r="Q150">
        <f ca="1"/>
        <v>1.5707963267948966</v>
      </c>
      <c r="R150">
        <f ca="1"/>
        <v>695630.15128690202</v>
      </c>
      <c r="S150">
        <f ca="1"/>
        <v>7577795.3151182001</v>
      </c>
      <c r="T150">
        <f ca="1"/>
        <v>316.600006103515</v>
      </c>
      <c r="U150">
        <f ca="1"/>
        <v>695655.97098285099</v>
      </c>
      <c r="V150">
        <f ca="1"/>
        <v>7577759.6505022096</v>
      </c>
      <c r="W150">
        <f ca="1"/>
        <v>316.81463623046801</v>
      </c>
      <c r="X150">
        <f ca="1"/>
        <v>695630.15128690202</v>
      </c>
      <c r="Y150">
        <f ca="1"/>
        <v>7577795.3151182001</v>
      </c>
      <c r="Z150">
        <f ca="1"/>
        <v>316.600006103515</v>
      </c>
      <c r="AA150">
        <f ca="1"/>
        <v>4</v>
      </c>
      <c r="AB150">
        <f ca="1"/>
        <v>1.5</v>
      </c>
      <c r="AC150">
        <f ca="1"/>
        <v>9.64</v>
      </c>
      <c r="AD150">
        <f ca="1"/>
        <v>1.6</v>
      </c>
      <c r="AE150">
        <f ca="1"/>
        <v>9.64</v>
      </c>
    </row>
    <row r="151" spans="1:31" x14ac:dyDescent="0.25">
      <c r="A151">
        <f ca="1"/>
        <v>150</v>
      </c>
      <c r="B151">
        <f ca="1"/>
        <v>1</v>
      </c>
      <c r="C151">
        <f ca="1"/>
        <v>37</v>
      </c>
      <c r="D151" s="8">
        <f ca="1"/>
        <v>695633.39875689615</v>
      </c>
      <c r="E151" s="8">
        <f ca="1"/>
        <v>7577799.0488480572</v>
      </c>
      <c r="F151">
        <f ca="1"/>
        <v>316.50000610351498</v>
      </c>
      <c r="G151">
        <f ca="1"/>
        <v>0</v>
      </c>
      <c r="H151">
        <f ca="1"/>
        <v>0</v>
      </c>
      <c r="I151" t="str">
        <f ca="1"/>
        <v>MIN NO MERGE</v>
      </c>
      <c r="J151">
        <f ca="1"/>
        <v>19</v>
      </c>
      <c r="K151" t="str">
        <f ca="1"/>
        <v>R-21</v>
      </c>
      <c r="L151" t="str">
        <f ca="1"/>
        <v>R-21</v>
      </c>
      <c r="M151">
        <f ca="1"/>
        <v>1</v>
      </c>
      <c r="N151">
        <f ca="1"/>
        <v>2.1974214006943207</v>
      </c>
      <c r="O151">
        <f ca="1"/>
        <v>2.1974214006943207</v>
      </c>
      <c r="P151">
        <f ca="1"/>
        <v>2.1974214006943207</v>
      </c>
      <c r="Q151">
        <f ca="1"/>
        <v>1.5707963267948966</v>
      </c>
      <c r="R151">
        <f ca="1"/>
        <v>695630.15128690202</v>
      </c>
      <c r="S151">
        <f ca="1"/>
        <v>7577795.3151182001</v>
      </c>
      <c r="T151">
        <f ca="1"/>
        <v>316.600006103515</v>
      </c>
      <c r="U151">
        <f ca="1"/>
        <v>695655.97098285099</v>
      </c>
      <c r="V151">
        <f ca="1"/>
        <v>7577759.6505022096</v>
      </c>
      <c r="W151">
        <f ca="1"/>
        <v>316.81463623046801</v>
      </c>
      <c r="X151">
        <f ca="1"/>
        <v>695630.15128690202</v>
      </c>
      <c r="Y151">
        <f ca="1"/>
        <v>7577795.3151182001</v>
      </c>
      <c r="Z151">
        <f ca="1"/>
        <v>316.600006103515</v>
      </c>
      <c r="AA151">
        <f ca="1"/>
        <v>4</v>
      </c>
      <c r="AB151">
        <f ca="1"/>
        <v>1.5</v>
      </c>
      <c r="AC151">
        <f ca="1"/>
        <v>9.64</v>
      </c>
      <c r="AD151">
        <f ca="1"/>
        <v>1.6</v>
      </c>
      <c r="AE151">
        <f ca="1"/>
        <v>9.64</v>
      </c>
    </row>
    <row r="152" spans="1:31" x14ac:dyDescent="0.25">
      <c r="A152">
        <f ca="1"/>
        <v>151</v>
      </c>
      <c r="B152">
        <f ca="1"/>
        <v>2</v>
      </c>
      <c r="C152">
        <f ca="1"/>
        <v>37</v>
      </c>
      <c r="D152" s="8">
        <f ca="1"/>
        <v>695625.59024870838</v>
      </c>
      <c r="E152" s="8">
        <f ca="1"/>
        <v>7577793.3958134837</v>
      </c>
      <c r="F152">
        <f ca="1"/>
        <v>316.50000610351498</v>
      </c>
      <c r="G152">
        <f ca="1"/>
        <v>0</v>
      </c>
      <c r="H152">
        <f ca="1"/>
        <v>0</v>
      </c>
      <c r="I152" t="str">
        <f ca="1"/>
        <v>MIN NO MERGE</v>
      </c>
      <c r="J152">
        <f ca="1"/>
        <v>19</v>
      </c>
      <c r="K152" t="str">
        <f ca="1"/>
        <v>R-21</v>
      </c>
      <c r="L152" t="str">
        <f ca="1"/>
        <v>R-21</v>
      </c>
      <c r="M152">
        <f ca="1"/>
        <v>1</v>
      </c>
      <c r="N152">
        <f ca="1"/>
        <v>2.1974214006943207</v>
      </c>
      <c r="O152">
        <f ca="1"/>
        <v>2.1974214006943207</v>
      </c>
      <c r="P152">
        <f ca="1"/>
        <v>2.1974214006943207</v>
      </c>
      <c r="Q152">
        <f ca="1"/>
        <v>1.5707963267948966</v>
      </c>
      <c r="R152">
        <f ca="1"/>
        <v>695630.15128690202</v>
      </c>
      <c r="S152">
        <f ca="1"/>
        <v>7577795.3151182001</v>
      </c>
      <c r="T152">
        <f ca="1"/>
        <v>316.600006103515</v>
      </c>
      <c r="U152">
        <f ca="1"/>
        <v>695655.97098285099</v>
      </c>
      <c r="V152">
        <f ca="1"/>
        <v>7577759.6505022096</v>
      </c>
      <c r="W152">
        <f ca="1"/>
        <v>316.81463623046801</v>
      </c>
      <c r="X152">
        <f ca="1"/>
        <v>695630.15128690202</v>
      </c>
      <c r="Y152">
        <f ca="1"/>
        <v>7577795.3151182001</v>
      </c>
      <c r="Z152">
        <f ca="1"/>
        <v>316.600006103515</v>
      </c>
      <c r="AA152">
        <f ca="1"/>
        <v>4</v>
      </c>
      <c r="AB152">
        <f ca="1"/>
        <v>1.5</v>
      </c>
      <c r="AC152">
        <f ca="1"/>
        <v>9.64</v>
      </c>
      <c r="AD152">
        <f ca="1"/>
        <v>1.6</v>
      </c>
      <c r="AE152">
        <f ca="1"/>
        <v>9.64</v>
      </c>
    </row>
    <row r="153" spans="1:31" x14ac:dyDescent="0.25">
      <c r="A153">
        <f ca="1"/>
        <v>152</v>
      </c>
      <c r="B153">
        <f ca="1"/>
        <v>3</v>
      </c>
      <c r="C153">
        <f ca="1"/>
        <v>37</v>
      </c>
      <c r="D153" s="8">
        <f ca="1"/>
        <v>695626.52851170802</v>
      </c>
      <c r="E153" s="8">
        <f ca="1"/>
        <v>7577792.0997955268</v>
      </c>
      <c r="F153">
        <f ca="1"/>
        <v>316.50000610351498</v>
      </c>
      <c r="G153">
        <f ca="1"/>
        <v>0</v>
      </c>
      <c r="H153">
        <f ca="1"/>
        <v>0</v>
      </c>
      <c r="I153" t="str">
        <f ca="1"/>
        <v>MIN NO MERGE</v>
      </c>
      <c r="J153">
        <f ca="1"/>
        <v>19</v>
      </c>
      <c r="K153" t="str">
        <f ca="1"/>
        <v>R-21</v>
      </c>
      <c r="L153" t="str">
        <f ca="1"/>
        <v>R-21</v>
      </c>
      <c r="M153">
        <f ca="1"/>
        <v>1</v>
      </c>
      <c r="N153">
        <f ca="1"/>
        <v>2.1974214006943207</v>
      </c>
      <c r="O153">
        <f ca="1"/>
        <v>2.1974214006943207</v>
      </c>
      <c r="P153">
        <f ca="1"/>
        <v>2.1974214006943207</v>
      </c>
      <c r="Q153">
        <f ca="1"/>
        <v>1.5707963267948966</v>
      </c>
      <c r="R153">
        <f ca="1"/>
        <v>695630.15128690202</v>
      </c>
      <c r="S153">
        <f ca="1"/>
        <v>7577795.3151182001</v>
      </c>
      <c r="T153">
        <f ca="1"/>
        <v>316.600006103515</v>
      </c>
      <c r="U153">
        <f ca="1"/>
        <v>695655.97098285099</v>
      </c>
      <c r="V153">
        <f ca="1"/>
        <v>7577759.6505022096</v>
      </c>
      <c r="W153">
        <f ca="1"/>
        <v>316.81463623046801</v>
      </c>
      <c r="X153">
        <f ca="1"/>
        <v>695630.15128690202</v>
      </c>
      <c r="Y153">
        <f ca="1"/>
        <v>7577795.3151182001</v>
      </c>
      <c r="Z153">
        <f ca="1"/>
        <v>316.600006103515</v>
      </c>
      <c r="AA153">
        <f ca="1"/>
        <v>4</v>
      </c>
      <c r="AB153">
        <f ca="1"/>
        <v>1.5</v>
      </c>
      <c r="AC153">
        <f ca="1"/>
        <v>9.64</v>
      </c>
      <c r="AD153">
        <f ca="1"/>
        <v>1.6</v>
      </c>
      <c r="AE153">
        <f ca="1"/>
        <v>9.64</v>
      </c>
    </row>
    <row r="154" spans="1:31" x14ac:dyDescent="0.25">
      <c r="A154">
        <f ca="1"/>
        <v>153</v>
      </c>
      <c r="B154">
        <f ca="1"/>
        <v>0</v>
      </c>
      <c r="C154">
        <f ca="1"/>
        <v>38</v>
      </c>
      <c r="D154" s="8">
        <f ca="1"/>
        <v>696088.6882938433</v>
      </c>
      <c r="E154" s="8">
        <f ca="1"/>
        <v>7577900.2856949</v>
      </c>
      <c r="F154">
        <f ca="1"/>
        <v>322.76465454101498</v>
      </c>
      <c r="G154">
        <f ca="1"/>
        <v>0</v>
      </c>
      <c r="H154">
        <f ca="1"/>
        <v>0</v>
      </c>
      <c r="I154" t="str">
        <f ca="1"/>
        <v>MIN NO MERGE</v>
      </c>
      <c r="J154">
        <f ca="1"/>
        <v>20</v>
      </c>
      <c r="K154" t="str">
        <f ca="1"/>
        <v>R-22</v>
      </c>
      <c r="L154" t="str">
        <f ca="1"/>
        <v>R-22</v>
      </c>
      <c r="M154">
        <f ca="1"/>
        <v>0</v>
      </c>
      <c r="N154">
        <f ca="1"/>
        <v>-1.5324708273197096</v>
      </c>
      <c r="O154">
        <f ca="1"/>
        <v>-1.5324708273197096</v>
      </c>
      <c r="P154">
        <f ca="1"/>
        <v>1.6091218262700835</v>
      </c>
      <c r="Q154">
        <f ca="1"/>
        <v>1.5707963267948966</v>
      </c>
      <c r="R154">
        <f ca="1"/>
        <v>696091.00499661604</v>
      </c>
      <c r="S154">
        <f ca="1"/>
        <v>7577899.8941744501</v>
      </c>
      <c r="T154">
        <f ca="1"/>
        <v>322.864654541015</v>
      </c>
      <c r="U154">
        <f ca="1"/>
        <v>696091.00499661604</v>
      </c>
      <c r="V154">
        <f ca="1"/>
        <v>7577899.8941744501</v>
      </c>
      <c r="W154">
        <f ca="1"/>
        <v>322.864654541015</v>
      </c>
      <c r="X154">
        <f ca="1"/>
        <v>696089.80277840304</v>
      </c>
      <c r="Y154">
        <f ca="1"/>
        <v>7577931.2474392001</v>
      </c>
      <c r="Z154">
        <f ca="1"/>
        <v>322.106842041015</v>
      </c>
      <c r="AA154">
        <f ca="1"/>
        <v>2</v>
      </c>
      <c r="AB154">
        <f ca="1"/>
        <v>1.2</v>
      </c>
      <c r="AC154">
        <f ca="1"/>
        <v>4.5999999999999996</v>
      </c>
      <c r="AD154">
        <f ca="1"/>
        <v>1.6</v>
      </c>
      <c r="AE154">
        <f ca="1"/>
        <v>4.5999999999999996</v>
      </c>
    </row>
    <row r="155" spans="1:31" x14ac:dyDescent="0.25">
      <c r="A155">
        <f ca="1"/>
        <v>154</v>
      </c>
      <c r="B155">
        <f ca="1"/>
        <v>1</v>
      </c>
      <c r="C155">
        <f ca="1"/>
        <v>38</v>
      </c>
      <c r="D155" s="8">
        <f ca="1"/>
        <v>696088.74959963176</v>
      </c>
      <c r="E155" s="8">
        <f ca="1"/>
        <v>7577898.6868698308</v>
      </c>
      <c r="F155">
        <f ca="1"/>
        <v>322.76465454101498</v>
      </c>
      <c r="G155">
        <f ca="1"/>
        <v>0</v>
      </c>
      <c r="H155">
        <f ca="1"/>
        <v>0</v>
      </c>
      <c r="I155" t="str">
        <f ca="1"/>
        <v>MIN NO MERGE</v>
      </c>
      <c r="J155">
        <f ca="1"/>
        <v>20</v>
      </c>
      <c r="K155" t="str">
        <f ca="1"/>
        <v>R-22</v>
      </c>
      <c r="L155" t="str">
        <f ca="1"/>
        <v>R-22</v>
      </c>
      <c r="M155">
        <f ca="1"/>
        <v>0</v>
      </c>
      <c r="N155">
        <f ca="1"/>
        <v>-1.5324708273197096</v>
      </c>
      <c r="O155">
        <f ca="1"/>
        <v>-1.5324708273197096</v>
      </c>
      <c r="P155">
        <f ca="1"/>
        <v>1.6091218262700835</v>
      </c>
      <c r="Q155">
        <f ca="1"/>
        <v>1.5707963267948966</v>
      </c>
      <c r="R155">
        <f ca="1"/>
        <v>696091.00499661604</v>
      </c>
      <c r="S155">
        <f ca="1"/>
        <v>7577899.8941744501</v>
      </c>
      <c r="T155">
        <f ca="1"/>
        <v>322.864654541015</v>
      </c>
      <c r="U155">
        <f ca="1"/>
        <v>696091.00499661604</v>
      </c>
      <c r="V155">
        <f ca="1"/>
        <v>7577899.8941744501</v>
      </c>
      <c r="W155">
        <f ca="1"/>
        <v>322.864654541015</v>
      </c>
      <c r="X155">
        <f ca="1"/>
        <v>696089.80277840304</v>
      </c>
      <c r="Y155">
        <f ca="1"/>
        <v>7577931.2474392001</v>
      </c>
      <c r="Z155">
        <f ca="1"/>
        <v>322.106842041015</v>
      </c>
      <c r="AA155">
        <f ca="1"/>
        <v>2</v>
      </c>
      <c r="AB155">
        <f ca="1"/>
        <v>1.2</v>
      </c>
      <c r="AC155">
        <f ca="1"/>
        <v>4.5999999999999996</v>
      </c>
      <c r="AD155">
        <f ca="1"/>
        <v>1.6</v>
      </c>
      <c r="AE155">
        <f ca="1"/>
        <v>4.5999999999999996</v>
      </c>
    </row>
    <row r="156" spans="1:31" x14ac:dyDescent="0.25">
      <c r="A156">
        <f ca="1"/>
        <v>155</v>
      </c>
      <c r="B156">
        <f ca="1"/>
        <v>2</v>
      </c>
      <c r="C156">
        <f ca="1"/>
        <v>38</v>
      </c>
      <c r="D156" s="8">
        <f ca="1"/>
        <v>696093.34622170415</v>
      </c>
      <c r="E156" s="8">
        <f ca="1"/>
        <v>7577898.8631239729</v>
      </c>
      <c r="F156">
        <f ca="1"/>
        <v>322.76465454101498</v>
      </c>
      <c r="G156">
        <f ca="1"/>
        <v>0</v>
      </c>
      <c r="H156">
        <f ca="1"/>
        <v>0</v>
      </c>
      <c r="I156" t="str">
        <f ca="1"/>
        <v>MIN NO MERGE</v>
      </c>
      <c r="J156">
        <f ca="1"/>
        <v>20</v>
      </c>
      <c r="K156" t="str">
        <f ca="1"/>
        <v>R-22</v>
      </c>
      <c r="L156" t="str">
        <f ca="1"/>
        <v>R-22</v>
      </c>
      <c r="M156">
        <f ca="1"/>
        <v>0</v>
      </c>
      <c r="N156">
        <f ca="1"/>
        <v>-1.5324708273197096</v>
      </c>
      <c r="O156">
        <f ca="1"/>
        <v>-1.5324708273197096</v>
      </c>
      <c r="P156">
        <f ca="1"/>
        <v>1.6091218262700835</v>
      </c>
      <c r="Q156">
        <f ca="1"/>
        <v>1.5707963267948966</v>
      </c>
      <c r="R156">
        <f ca="1"/>
        <v>696091.00499661604</v>
      </c>
      <c r="S156">
        <f ca="1"/>
        <v>7577899.8941744501</v>
      </c>
      <c r="T156">
        <f ca="1"/>
        <v>322.864654541015</v>
      </c>
      <c r="U156">
        <f ca="1"/>
        <v>696091.00499661604</v>
      </c>
      <c r="V156">
        <f ca="1"/>
        <v>7577899.8941744501</v>
      </c>
      <c r="W156">
        <f ca="1"/>
        <v>322.864654541015</v>
      </c>
      <c r="X156">
        <f ca="1"/>
        <v>696089.80277840304</v>
      </c>
      <c r="Y156">
        <f ca="1"/>
        <v>7577931.2474392001</v>
      </c>
      <c r="Z156">
        <f ca="1"/>
        <v>322.106842041015</v>
      </c>
      <c r="AA156">
        <f ca="1"/>
        <v>2</v>
      </c>
      <c r="AB156">
        <f ca="1"/>
        <v>1.2</v>
      </c>
      <c r="AC156">
        <f ca="1"/>
        <v>4.5999999999999996</v>
      </c>
      <c r="AD156">
        <f ca="1"/>
        <v>1.6</v>
      </c>
      <c r="AE156">
        <f ca="1"/>
        <v>4.5999999999999996</v>
      </c>
    </row>
    <row r="157" spans="1:31" x14ac:dyDescent="0.25">
      <c r="A157">
        <f ca="1"/>
        <v>156</v>
      </c>
      <c r="B157">
        <f ca="1"/>
        <v>3</v>
      </c>
      <c r="C157">
        <f ca="1"/>
        <v>38</v>
      </c>
      <c r="D157" s="8">
        <f ca="1"/>
        <v>696093.28491591569</v>
      </c>
      <c r="E157" s="8">
        <f ca="1"/>
        <v>7577900.461949042</v>
      </c>
      <c r="F157">
        <f ca="1"/>
        <v>322.76465454101498</v>
      </c>
      <c r="G157">
        <f ca="1"/>
        <v>0</v>
      </c>
      <c r="H157">
        <f ca="1"/>
        <v>0</v>
      </c>
      <c r="I157" t="str">
        <f ca="1"/>
        <v>MIN NO MERGE</v>
      </c>
      <c r="J157">
        <f ca="1"/>
        <v>20</v>
      </c>
      <c r="K157" t="str">
        <f ca="1"/>
        <v>R-22</v>
      </c>
      <c r="L157" t="str">
        <f ca="1"/>
        <v>R-22</v>
      </c>
      <c r="M157">
        <f ca="1"/>
        <v>0</v>
      </c>
      <c r="N157">
        <f ca="1"/>
        <v>-1.5324708273197096</v>
      </c>
      <c r="O157">
        <f ca="1"/>
        <v>-1.5324708273197096</v>
      </c>
      <c r="P157">
        <f ca="1"/>
        <v>1.6091218262700835</v>
      </c>
      <c r="Q157">
        <f ca="1"/>
        <v>1.5707963267948966</v>
      </c>
      <c r="R157">
        <f ca="1"/>
        <v>696091.00499661604</v>
      </c>
      <c r="S157">
        <f ca="1"/>
        <v>7577899.8941744501</v>
      </c>
      <c r="T157">
        <f ca="1"/>
        <v>322.864654541015</v>
      </c>
      <c r="U157">
        <f ca="1"/>
        <v>696091.00499661604</v>
      </c>
      <c r="V157">
        <f ca="1"/>
        <v>7577899.8941744501</v>
      </c>
      <c r="W157">
        <f ca="1"/>
        <v>322.864654541015</v>
      </c>
      <c r="X157">
        <f ca="1"/>
        <v>696089.80277840304</v>
      </c>
      <c r="Y157">
        <f ca="1"/>
        <v>7577931.2474392001</v>
      </c>
      <c r="Z157">
        <f ca="1"/>
        <v>322.106842041015</v>
      </c>
      <c r="AA157">
        <f ca="1"/>
        <v>2</v>
      </c>
      <c r="AB157">
        <f ca="1"/>
        <v>1.2</v>
      </c>
      <c r="AC157">
        <f ca="1"/>
        <v>4.5999999999999996</v>
      </c>
      <c r="AD157">
        <f ca="1"/>
        <v>1.6</v>
      </c>
      <c r="AE157">
        <f ca="1"/>
        <v>4.5999999999999996</v>
      </c>
    </row>
    <row r="158" spans="1:31" x14ac:dyDescent="0.25">
      <c r="A158">
        <f ca="1"/>
        <v>157</v>
      </c>
      <c r="B158">
        <f ca="1"/>
        <v>0</v>
      </c>
      <c r="C158">
        <f ca="1"/>
        <v>39</v>
      </c>
      <c r="D158" s="8">
        <f ca="1"/>
        <v>696092.11948117579</v>
      </c>
      <c r="E158" s="8">
        <f ca="1"/>
        <v>7577930.8559187502</v>
      </c>
      <c r="F158">
        <f ca="1"/>
        <v>322.00684204101498</v>
      </c>
      <c r="G158">
        <f ca="1"/>
        <v>0</v>
      </c>
      <c r="H158">
        <f ca="1"/>
        <v>0</v>
      </c>
      <c r="I158" t="str">
        <f ca="1"/>
        <v>MIN NO MERGE</v>
      </c>
      <c r="J158">
        <f ca="1"/>
        <v>20</v>
      </c>
      <c r="K158" t="str">
        <f ca="1"/>
        <v>R-22</v>
      </c>
      <c r="L158" t="str">
        <f ca="1"/>
        <v>R-22</v>
      </c>
      <c r="M158">
        <f ca="1"/>
        <v>1</v>
      </c>
      <c r="N158">
        <f ca="1"/>
        <v>1.6091218262700835</v>
      </c>
      <c r="O158">
        <f ca="1"/>
        <v>1.6091218262700835</v>
      </c>
      <c r="P158">
        <f ca="1"/>
        <v>1.6091218262700835</v>
      </c>
      <c r="Q158">
        <f ca="1"/>
        <v>1.5707963267948966</v>
      </c>
      <c r="R158">
        <f ca="1"/>
        <v>696089.80277840304</v>
      </c>
      <c r="S158">
        <f ca="1"/>
        <v>7577931.2474392001</v>
      </c>
      <c r="T158">
        <f ca="1"/>
        <v>322.106842041015</v>
      </c>
      <c r="U158">
        <f ca="1"/>
        <v>696091.00499661604</v>
      </c>
      <c r="V158">
        <f ca="1"/>
        <v>7577899.8941744501</v>
      </c>
      <c r="W158">
        <f ca="1"/>
        <v>322.864654541015</v>
      </c>
      <c r="X158">
        <f ca="1"/>
        <v>696089.80277840304</v>
      </c>
      <c r="Y158">
        <f ca="1"/>
        <v>7577931.2474392001</v>
      </c>
      <c r="Z158">
        <f ca="1"/>
        <v>322.106842041015</v>
      </c>
      <c r="AA158">
        <f ca="1"/>
        <v>2</v>
      </c>
      <c r="AB158">
        <f ca="1"/>
        <v>1.2</v>
      </c>
      <c r="AC158">
        <f ca="1"/>
        <v>4.5999999999999996</v>
      </c>
      <c r="AD158">
        <f ca="1"/>
        <v>1.6</v>
      </c>
      <c r="AE158">
        <f ca="1"/>
        <v>4.5999999999999996</v>
      </c>
    </row>
    <row r="159" spans="1:31" x14ac:dyDescent="0.25">
      <c r="A159">
        <f ca="1"/>
        <v>158</v>
      </c>
      <c r="B159">
        <f ca="1"/>
        <v>1</v>
      </c>
      <c r="C159">
        <f ca="1"/>
        <v>39</v>
      </c>
      <c r="D159" s="8">
        <f ca="1"/>
        <v>696092.05817538733</v>
      </c>
      <c r="E159" s="8">
        <f ca="1"/>
        <v>7577932.4547438193</v>
      </c>
      <c r="F159">
        <f ca="1"/>
        <v>322.00684204101498</v>
      </c>
      <c r="G159">
        <f ca="1"/>
        <v>0</v>
      </c>
      <c r="H159">
        <f ca="1"/>
        <v>0</v>
      </c>
      <c r="I159" t="str">
        <f ca="1"/>
        <v>MIN NO MERGE</v>
      </c>
      <c r="J159">
        <f ca="1"/>
        <v>20</v>
      </c>
      <c r="K159" t="str">
        <f ca="1"/>
        <v>R-22</v>
      </c>
      <c r="L159" t="str">
        <f ca="1"/>
        <v>R-22</v>
      </c>
      <c r="M159">
        <f ca="1"/>
        <v>1</v>
      </c>
      <c r="N159">
        <f ca="1"/>
        <v>1.6091218262700835</v>
      </c>
      <c r="O159">
        <f ca="1"/>
        <v>1.6091218262700835</v>
      </c>
      <c r="P159">
        <f ca="1"/>
        <v>1.6091218262700835</v>
      </c>
      <c r="Q159">
        <f ca="1"/>
        <v>1.5707963267948966</v>
      </c>
      <c r="R159">
        <f ca="1"/>
        <v>696089.80277840304</v>
      </c>
      <c r="S159">
        <f ca="1"/>
        <v>7577931.2474392001</v>
      </c>
      <c r="T159">
        <f ca="1"/>
        <v>322.106842041015</v>
      </c>
      <c r="U159">
        <f ca="1"/>
        <v>696091.00499661604</v>
      </c>
      <c r="V159">
        <f ca="1"/>
        <v>7577899.8941744501</v>
      </c>
      <c r="W159">
        <f ca="1"/>
        <v>322.864654541015</v>
      </c>
      <c r="X159">
        <f ca="1"/>
        <v>696089.80277840304</v>
      </c>
      <c r="Y159">
        <f ca="1"/>
        <v>7577931.2474392001</v>
      </c>
      <c r="Z159">
        <f ca="1"/>
        <v>322.106842041015</v>
      </c>
      <c r="AA159">
        <f ca="1"/>
        <v>2</v>
      </c>
      <c r="AB159">
        <f ca="1"/>
        <v>1.2</v>
      </c>
      <c r="AC159">
        <f ca="1"/>
        <v>4.5999999999999996</v>
      </c>
      <c r="AD159">
        <f ca="1"/>
        <v>1.6</v>
      </c>
      <c r="AE159">
        <f ca="1"/>
        <v>4.5999999999999996</v>
      </c>
    </row>
    <row r="160" spans="1:31" x14ac:dyDescent="0.25">
      <c r="A160">
        <f ca="1"/>
        <v>159</v>
      </c>
      <c r="B160">
        <f ca="1"/>
        <v>2</v>
      </c>
      <c r="C160">
        <f ca="1"/>
        <v>39</v>
      </c>
      <c r="D160" s="8">
        <f ca="1"/>
        <v>696087.46155331493</v>
      </c>
      <c r="E160" s="8">
        <f ca="1"/>
        <v>7577932.2784896772</v>
      </c>
      <c r="F160">
        <f ca="1"/>
        <v>322.00684204101498</v>
      </c>
      <c r="G160">
        <f ca="1"/>
        <v>0</v>
      </c>
      <c r="H160">
        <f ca="1"/>
        <v>0</v>
      </c>
      <c r="I160" t="str">
        <f ca="1"/>
        <v>MIN NO MERGE</v>
      </c>
      <c r="J160">
        <f ca="1"/>
        <v>20</v>
      </c>
      <c r="K160" t="str">
        <f ca="1"/>
        <v>R-22</v>
      </c>
      <c r="L160" t="str">
        <f ca="1"/>
        <v>R-22</v>
      </c>
      <c r="M160">
        <f ca="1"/>
        <v>1</v>
      </c>
      <c r="N160">
        <f ca="1"/>
        <v>1.6091218262700835</v>
      </c>
      <c r="O160">
        <f ca="1"/>
        <v>1.6091218262700835</v>
      </c>
      <c r="P160">
        <f ca="1"/>
        <v>1.6091218262700835</v>
      </c>
      <c r="Q160">
        <f ca="1"/>
        <v>1.5707963267948966</v>
      </c>
      <c r="R160">
        <f ca="1"/>
        <v>696089.80277840304</v>
      </c>
      <c r="S160">
        <f ca="1"/>
        <v>7577931.2474392001</v>
      </c>
      <c r="T160">
        <f ca="1"/>
        <v>322.106842041015</v>
      </c>
      <c r="U160">
        <f ca="1"/>
        <v>696091.00499661604</v>
      </c>
      <c r="V160">
        <f ca="1"/>
        <v>7577899.8941744501</v>
      </c>
      <c r="W160">
        <f ca="1"/>
        <v>322.864654541015</v>
      </c>
      <c r="X160">
        <f ca="1"/>
        <v>696089.80277840304</v>
      </c>
      <c r="Y160">
        <f ca="1"/>
        <v>7577931.2474392001</v>
      </c>
      <c r="Z160">
        <f ca="1"/>
        <v>322.106842041015</v>
      </c>
      <c r="AA160">
        <f ca="1"/>
        <v>2</v>
      </c>
      <c r="AB160">
        <f ca="1"/>
        <v>1.2</v>
      </c>
      <c r="AC160">
        <f ca="1"/>
        <v>4.5999999999999996</v>
      </c>
      <c r="AD160">
        <f ca="1"/>
        <v>1.6</v>
      </c>
      <c r="AE160">
        <f ca="1"/>
        <v>4.5999999999999996</v>
      </c>
    </row>
    <row r="161" spans="1:31" x14ac:dyDescent="0.25">
      <c r="A161">
        <f ca="1"/>
        <v>160</v>
      </c>
      <c r="B161">
        <f ca="1"/>
        <v>3</v>
      </c>
      <c r="C161">
        <f ca="1"/>
        <v>39</v>
      </c>
      <c r="D161" s="8">
        <f ca="1"/>
        <v>696087.5228591034</v>
      </c>
      <c r="E161" s="8">
        <f ca="1"/>
        <v>7577930.6796646081</v>
      </c>
      <c r="F161">
        <f ca="1"/>
        <v>322.00684204101498</v>
      </c>
      <c r="G161">
        <f ca="1"/>
        <v>0</v>
      </c>
      <c r="H161">
        <f ca="1"/>
        <v>0</v>
      </c>
      <c r="I161" t="str">
        <f ca="1"/>
        <v>MIN NO MERGE</v>
      </c>
      <c r="J161">
        <f ca="1"/>
        <v>20</v>
      </c>
      <c r="K161" t="str">
        <f ca="1"/>
        <v>R-22</v>
      </c>
      <c r="L161" t="str">
        <f ca="1"/>
        <v>R-22</v>
      </c>
      <c r="M161">
        <f ca="1"/>
        <v>1</v>
      </c>
      <c r="N161">
        <f ca="1"/>
        <v>1.6091218262700835</v>
      </c>
      <c r="O161">
        <f ca="1"/>
        <v>1.6091218262700835</v>
      </c>
      <c r="P161">
        <f ca="1"/>
        <v>1.6091218262700835</v>
      </c>
      <c r="Q161">
        <f ca="1"/>
        <v>1.5707963267948966</v>
      </c>
      <c r="R161">
        <f ca="1"/>
        <v>696089.80277840304</v>
      </c>
      <c r="S161">
        <f ca="1"/>
        <v>7577931.2474392001</v>
      </c>
      <c r="T161">
        <f ca="1"/>
        <v>322.106842041015</v>
      </c>
      <c r="U161">
        <f ca="1"/>
        <v>696091.00499661604</v>
      </c>
      <c r="V161">
        <f ca="1"/>
        <v>7577899.8941744501</v>
      </c>
      <c r="W161">
        <f ca="1"/>
        <v>322.864654541015</v>
      </c>
      <c r="X161">
        <f ca="1"/>
        <v>696089.80277840304</v>
      </c>
      <c r="Y161">
        <f ca="1"/>
        <v>7577931.2474392001</v>
      </c>
      <c r="Z161">
        <f ca="1"/>
        <v>322.106842041015</v>
      </c>
      <c r="AA161">
        <f ca="1"/>
        <v>2</v>
      </c>
      <c r="AB161">
        <f ca="1"/>
        <v>1.2</v>
      </c>
      <c r="AC161">
        <f ca="1"/>
        <v>4.5999999999999996</v>
      </c>
      <c r="AD161">
        <f ca="1"/>
        <v>1.6</v>
      </c>
      <c r="AE161">
        <f ca="1"/>
        <v>4.5999999999999996</v>
      </c>
    </row>
    <row r="162" spans="1:31" x14ac:dyDescent="0.25">
      <c r="A162">
        <f ca="1"/>
        <v>161</v>
      </c>
      <c r="B162">
        <f ca="1"/>
        <v>0</v>
      </c>
      <c r="C162">
        <f ca="1"/>
        <v>40</v>
      </c>
      <c r="D162" s="8">
        <f ca="1"/>
        <v>687969.26697725407</v>
      </c>
      <c r="E162" s="8">
        <f ca="1"/>
        <v>7566445.8971988056</v>
      </c>
      <c r="F162">
        <f ca="1"/>
        <v>375.73660888671799</v>
      </c>
      <c r="G162">
        <f ca="1"/>
        <v>0</v>
      </c>
      <c r="H162">
        <f ca="1"/>
        <v>0</v>
      </c>
      <c r="I162" t="str">
        <f ca="1"/>
        <v>MIN NO MERGE</v>
      </c>
      <c r="J162">
        <f ca="1"/>
        <v>21</v>
      </c>
      <c r="K162" t="str">
        <f ca="1"/>
        <v>R-3</v>
      </c>
      <c r="L162" t="str">
        <f ca="1"/>
        <v>R-3</v>
      </c>
      <c r="M162">
        <f ca="1"/>
        <v>0</v>
      </c>
      <c r="N162">
        <f ca="1"/>
        <v>-1.2983764824053736</v>
      </c>
      <c r="O162">
        <f ca="1"/>
        <v>-1.2983764824053736</v>
      </c>
      <c r="P162">
        <f ca="1"/>
        <v>1.8432161711844204</v>
      </c>
      <c r="Q162">
        <f ca="1"/>
        <v>1.5707963267948966</v>
      </c>
      <c r="R162">
        <f ca="1"/>
        <v>687971.95803359896</v>
      </c>
      <c r="S162">
        <f ca="1"/>
        <v>7566446.15060707</v>
      </c>
      <c r="T162">
        <f ca="1"/>
        <v>375.83660888671801</v>
      </c>
      <c r="U162">
        <f ca="1"/>
        <v>687971.95803359896</v>
      </c>
      <c r="V162">
        <f ca="1"/>
        <v>7566446.15060707</v>
      </c>
      <c r="W162">
        <f ca="1"/>
        <v>375.83660888671801</v>
      </c>
      <c r="X162">
        <f ca="1"/>
        <v>687955.61175127095</v>
      </c>
      <c r="Y162">
        <f ca="1"/>
        <v>7566504.6628676699</v>
      </c>
      <c r="Z162">
        <f ca="1"/>
        <v>379.22119140625</v>
      </c>
      <c r="AA162">
        <f ca="1"/>
        <v>2</v>
      </c>
      <c r="AB162">
        <f ca="1"/>
        <v>1.5</v>
      </c>
      <c r="AC162">
        <f ca="1"/>
        <v>5.32</v>
      </c>
      <c r="AD162">
        <f ca="1"/>
        <v>1.6</v>
      </c>
      <c r="AE162">
        <f ca="1"/>
        <v>5.32</v>
      </c>
    </row>
    <row r="163" spans="1:31" x14ac:dyDescent="0.25">
      <c r="A163">
        <f ca="1"/>
        <v>162</v>
      </c>
      <c r="B163">
        <f ca="1"/>
        <v>1</v>
      </c>
      <c r="C163">
        <f ca="1"/>
        <v>40</v>
      </c>
      <c r="D163" s="8">
        <f ca="1"/>
        <v>687969.69747778063</v>
      </c>
      <c r="E163" s="8">
        <f ca="1"/>
        <v>7566444.3562026033</v>
      </c>
      <c r="F163">
        <f ca="1"/>
        <v>375.73660888671799</v>
      </c>
      <c r="G163">
        <f ca="1"/>
        <v>0</v>
      </c>
      <c r="H163">
        <f ca="1"/>
        <v>0</v>
      </c>
      <c r="I163" t="str">
        <f ca="1"/>
        <v>MIN NO MERGE</v>
      </c>
      <c r="J163">
        <f ca="1"/>
        <v>21</v>
      </c>
      <c r="K163" t="str">
        <f ca="1"/>
        <v>R-3</v>
      </c>
      <c r="L163" t="str">
        <f ca="1"/>
        <v>R-3</v>
      </c>
      <c r="M163">
        <f ca="1"/>
        <v>0</v>
      </c>
      <c r="N163">
        <f ca="1"/>
        <v>-1.2983764824053736</v>
      </c>
      <c r="O163">
        <f ca="1"/>
        <v>-1.2983764824053736</v>
      </c>
      <c r="P163">
        <f ca="1"/>
        <v>1.8432161711844204</v>
      </c>
      <c r="Q163">
        <f ca="1"/>
        <v>1.5707963267948966</v>
      </c>
      <c r="R163">
        <f ca="1"/>
        <v>687971.95803359896</v>
      </c>
      <c r="S163">
        <f ca="1"/>
        <v>7566446.15060707</v>
      </c>
      <c r="T163">
        <f ca="1"/>
        <v>375.83660888671801</v>
      </c>
      <c r="U163">
        <f ca="1"/>
        <v>687971.95803359896</v>
      </c>
      <c r="V163">
        <f ca="1"/>
        <v>7566446.15060707</v>
      </c>
      <c r="W163">
        <f ca="1"/>
        <v>375.83660888671801</v>
      </c>
      <c r="X163">
        <f ca="1"/>
        <v>687955.61175127095</v>
      </c>
      <c r="Y163">
        <f ca="1"/>
        <v>7566504.6628676699</v>
      </c>
      <c r="Z163">
        <f ca="1"/>
        <v>379.22119140625</v>
      </c>
      <c r="AA163">
        <f ca="1"/>
        <v>2</v>
      </c>
      <c r="AB163">
        <f ca="1"/>
        <v>1.5</v>
      </c>
      <c r="AC163">
        <f ca="1"/>
        <v>5.32</v>
      </c>
      <c r="AD163">
        <f ca="1"/>
        <v>1.6</v>
      </c>
      <c r="AE163">
        <f ca="1"/>
        <v>5.32</v>
      </c>
    </row>
    <row r="164" spans="1:31" x14ac:dyDescent="0.25">
      <c r="A164">
        <f ca="1"/>
        <v>163</v>
      </c>
      <c r="B164">
        <f ca="1"/>
        <v>2</v>
      </c>
      <c r="C164">
        <f ca="1"/>
        <v>40</v>
      </c>
      <c r="D164" s="8">
        <f ca="1"/>
        <v>687974.82129015459</v>
      </c>
      <c r="E164" s="8">
        <f ca="1"/>
        <v>7566445.7876168536</v>
      </c>
      <c r="F164">
        <f ca="1"/>
        <v>375.73660888671799</v>
      </c>
      <c r="G164">
        <f ca="1"/>
        <v>0</v>
      </c>
      <c r="H164">
        <f ca="1"/>
        <v>0</v>
      </c>
      <c r="I164" t="str">
        <f ca="1"/>
        <v>MIN NO MERGE</v>
      </c>
      <c r="J164">
        <f ca="1"/>
        <v>21</v>
      </c>
      <c r="K164" t="str">
        <f ca="1"/>
        <v>R-3</v>
      </c>
      <c r="L164" t="str">
        <f ca="1"/>
        <v>R-3</v>
      </c>
      <c r="M164">
        <f ca="1"/>
        <v>0</v>
      </c>
      <c r="N164">
        <f ca="1"/>
        <v>-1.2983764824053736</v>
      </c>
      <c r="O164">
        <f ca="1"/>
        <v>-1.2983764824053736</v>
      </c>
      <c r="P164">
        <f ca="1"/>
        <v>1.8432161711844204</v>
      </c>
      <c r="Q164">
        <f ca="1"/>
        <v>1.5707963267948966</v>
      </c>
      <c r="R164">
        <f ca="1"/>
        <v>687971.95803359896</v>
      </c>
      <c r="S164">
        <f ca="1"/>
        <v>7566446.15060707</v>
      </c>
      <c r="T164">
        <f ca="1"/>
        <v>375.83660888671801</v>
      </c>
      <c r="U164">
        <f ca="1"/>
        <v>687971.95803359896</v>
      </c>
      <c r="V164">
        <f ca="1"/>
        <v>7566446.15060707</v>
      </c>
      <c r="W164">
        <f ca="1"/>
        <v>375.83660888671801</v>
      </c>
      <c r="X164">
        <f ca="1"/>
        <v>687955.61175127095</v>
      </c>
      <c r="Y164">
        <f ca="1"/>
        <v>7566504.6628676699</v>
      </c>
      <c r="Z164">
        <f ca="1"/>
        <v>379.22119140625</v>
      </c>
      <c r="AA164">
        <f ca="1"/>
        <v>2</v>
      </c>
      <c r="AB164">
        <f ca="1"/>
        <v>1.5</v>
      </c>
      <c r="AC164">
        <f ca="1"/>
        <v>5.32</v>
      </c>
      <c r="AD164">
        <f ca="1"/>
        <v>1.6</v>
      </c>
      <c r="AE164">
        <f ca="1"/>
        <v>5.32</v>
      </c>
    </row>
    <row r="165" spans="1:31" x14ac:dyDescent="0.25">
      <c r="A165">
        <f ca="1"/>
        <v>164</v>
      </c>
      <c r="B165">
        <f ca="1"/>
        <v>3</v>
      </c>
      <c r="C165">
        <f ca="1"/>
        <v>40</v>
      </c>
      <c r="D165" s="8">
        <f ca="1"/>
        <v>687974.39078962803</v>
      </c>
      <c r="E165" s="8">
        <f ca="1"/>
        <v>7566447.3286130559</v>
      </c>
      <c r="F165">
        <f ca="1"/>
        <v>375.73660888671799</v>
      </c>
      <c r="G165">
        <f ca="1"/>
        <v>0</v>
      </c>
      <c r="H165">
        <f ca="1"/>
        <v>0</v>
      </c>
      <c r="I165" t="str">
        <f ca="1"/>
        <v>MIN NO MERGE</v>
      </c>
      <c r="J165">
        <f ca="1"/>
        <v>21</v>
      </c>
      <c r="K165" t="str">
        <f ca="1"/>
        <v>R-3</v>
      </c>
      <c r="L165" t="str">
        <f ca="1"/>
        <v>R-3</v>
      </c>
      <c r="M165">
        <f ca="1"/>
        <v>0</v>
      </c>
      <c r="N165">
        <f ca="1"/>
        <v>-1.2983764824053736</v>
      </c>
      <c r="O165">
        <f ca="1"/>
        <v>-1.2983764824053736</v>
      </c>
      <c r="P165">
        <f ca="1"/>
        <v>1.8432161711844204</v>
      </c>
      <c r="Q165">
        <f ca="1"/>
        <v>1.5707963267948966</v>
      </c>
      <c r="R165">
        <f ca="1"/>
        <v>687971.95803359896</v>
      </c>
      <c r="S165">
        <f ca="1"/>
        <v>7566446.15060707</v>
      </c>
      <c r="T165">
        <f ca="1"/>
        <v>375.83660888671801</v>
      </c>
      <c r="U165">
        <f ca="1"/>
        <v>687971.95803359896</v>
      </c>
      <c r="V165">
        <f ca="1"/>
        <v>7566446.15060707</v>
      </c>
      <c r="W165">
        <f ca="1"/>
        <v>375.83660888671801</v>
      </c>
      <c r="X165">
        <f ca="1"/>
        <v>687955.61175127095</v>
      </c>
      <c r="Y165">
        <f ca="1"/>
        <v>7566504.6628676699</v>
      </c>
      <c r="Z165">
        <f ca="1"/>
        <v>379.22119140625</v>
      </c>
      <c r="AA165">
        <f ca="1"/>
        <v>2</v>
      </c>
      <c r="AB165">
        <f ca="1"/>
        <v>1.5</v>
      </c>
      <c r="AC165">
        <f ca="1"/>
        <v>5.32</v>
      </c>
      <c r="AD165">
        <f ca="1"/>
        <v>1.6</v>
      </c>
      <c r="AE165">
        <f ca="1"/>
        <v>5.32</v>
      </c>
    </row>
    <row r="166" spans="1:31" x14ac:dyDescent="0.25">
      <c r="A166">
        <f ca="1"/>
        <v>165</v>
      </c>
      <c r="B166">
        <f ca="1"/>
        <v>0</v>
      </c>
      <c r="C166">
        <f ca="1"/>
        <v>41</v>
      </c>
      <c r="D166" s="8">
        <f ca="1"/>
        <v>687958.30280761584</v>
      </c>
      <c r="E166" s="8">
        <f ca="1"/>
        <v>7566504.9162759343</v>
      </c>
      <c r="F166">
        <f ca="1"/>
        <v>379.12119140624998</v>
      </c>
      <c r="G166">
        <f ca="1"/>
        <v>0</v>
      </c>
      <c r="H166">
        <f ca="1"/>
        <v>0</v>
      </c>
      <c r="I166" t="str">
        <f ca="1"/>
        <v>MIN NO MERGE</v>
      </c>
      <c r="J166">
        <f ca="1"/>
        <v>21</v>
      </c>
      <c r="K166" t="str">
        <f ca="1"/>
        <v>R-3</v>
      </c>
      <c r="L166" t="str">
        <f ca="1"/>
        <v>R-3</v>
      </c>
      <c r="M166">
        <f ca="1"/>
        <v>1</v>
      </c>
      <c r="N166">
        <f ca="1"/>
        <v>1.8432161711844204</v>
      </c>
      <c r="O166">
        <f ca="1"/>
        <v>1.8432161711844204</v>
      </c>
      <c r="P166">
        <f ca="1"/>
        <v>1.8432161711844204</v>
      </c>
      <c r="Q166">
        <f ca="1"/>
        <v>1.5707963267948966</v>
      </c>
      <c r="R166">
        <f ca="1"/>
        <v>687955.61175127095</v>
      </c>
      <c r="S166">
        <f ca="1"/>
        <v>7566504.6628676699</v>
      </c>
      <c r="T166">
        <f ca="1"/>
        <v>379.22119140625</v>
      </c>
      <c r="U166">
        <f ca="1"/>
        <v>687971.95803359896</v>
      </c>
      <c r="V166">
        <f ca="1"/>
        <v>7566446.15060707</v>
      </c>
      <c r="W166">
        <f ca="1"/>
        <v>375.83660888671801</v>
      </c>
      <c r="X166">
        <f ca="1"/>
        <v>687955.61175127095</v>
      </c>
      <c r="Y166">
        <f ca="1"/>
        <v>7566504.6628676699</v>
      </c>
      <c r="Z166">
        <f ca="1"/>
        <v>379.22119140625</v>
      </c>
      <c r="AA166">
        <f ca="1"/>
        <v>2</v>
      </c>
      <c r="AB166">
        <f ca="1"/>
        <v>1.5</v>
      </c>
      <c r="AC166">
        <f ca="1"/>
        <v>5.32</v>
      </c>
      <c r="AD166">
        <f ca="1"/>
        <v>1.6</v>
      </c>
      <c r="AE166">
        <f ca="1"/>
        <v>5.32</v>
      </c>
    </row>
    <row r="167" spans="1:31" x14ac:dyDescent="0.25">
      <c r="A167">
        <f ca="1"/>
        <v>166</v>
      </c>
      <c r="B167">
        <f ca="1"/>
        <v>1</v>
      </c>
      <c r="C167">
        <f ca="1"/>
        <v>41</v>
      </c>
      <c r="D167" s="8">
        <f ca="1"/>
        <v>687957.87230708927</v>
      </c>
      <c r="E167" s="8">
        <f ca="1"/>
        <v>7566506.4572721366</v>
      </c>
      <c r="F167">
        <f ca="1"/>
        <v>379.12119140624998</v>
      </c>
      <c r="G167">
        <f ca="1"/>
        <v>0</v>
      </c>
      <c r="H167">
        <f ca="1"/>
        <v>0</v>
      </c>
      <c r="I167" t="str">
        <f ca="1"/>
        <v>MIN NO MERGE</v>
      </c>
      <c r="J167">
        <f ca="1"/>
        <v>21</v>
      </c>
      <c r="K167" t="str">
        <f ca="1"/>
        <v>R-3</v>
      </c>
      <c r="L167" t="str">
        <f ca="1"/>
        <v>R-3</v>
      </c>
      <c r="M167">
        <f ca="1"/>
        <v>1</v>
      </c>
      <c r="N167">
        <f ca="1"/>
        <v>1.8432161711844204</v>
      </c>
      <c r="O167">
        <f ca="1"/>
        <v>1.8432161711844204</v>
      </c>
      <c r="P167">
        <f ca="1"/>
        <v>1.8432161711844204</v>
      </c>
      <c r="Q167">
        <f ca="1"/>
        <v>1.5707963267948966</v>
      </c>
      <c r="R167">
        <f ca="1"/>
        <v>687955.61175127095</v>
      </c>
      <c r="S167">
        <f ca="1"/>
        <v>7566504.6628676699</v>
      </c>
      <c r="T167">
        <f ca="1"/>
        <v>379.22119140625</v>
      </c>
      <c r="U167">
        <f ca="1"/>
        <v>687971.95803359896</v>
      </c>
      <c r="V167">
        <f ca="1"/>
        <v>7566446.15060707</v>
      </c>
      <c r="W167">
        <f ca="1"/>
        <v>375.83660888671801</v>
      </c>
      <c r="X167">
        <f ca="1"/>
        <v>687955.61175127095</v>
      </c>
      <c r="Y167">
        <f ca="1"/>
        <v>7566504.6628676699</v>
      </c>
      <c r="Z167">
        <f ca="1"/>
        <v>379.22119140625</v>
      </c>
      <c r="AA167">
        <f ca="1"/>
        <v>2</v>
      </c>
      <c r="AB167">
        <f ca="1"/>
        <v>1.5</v>
      </c>
      <c r="AC167">
        <f ca="1"/>
        <v>5.32</v>
      </c>
      <c r="AD167">
        <f ca="1"/>
        <v>1.6</v>
      </c>
      <c r="AE167">
        <f ca="1"/>
        <v>5.32</v>
      </c>
    </row>
    <row r="168" spans="1:31" x14ac:dyDescent="0.25">
      <c r="A168">
        <f ca="1"/>
        <v>167</v>
      </c>
      <c r="B168">
        <f ca="1"/>
        <v>2</v>
      </c>
      <c r="C168">
        <f ca="1"/>
        <v>41</v>
      </c>
      <c r="D168" s="8">
        <f ca="1"/>
        <v>687952.74849471531</v>
      </c>
      <c r="E168" s="8">
        <f ca="1"/>
        <v>7566505.0258578863</v>
      </c>
      <c r="F168">
        <f ca="1"/>
        <v>379.12119140624998</v>
      </c>
      <c r="G168">
        <f ca="1"/>
        <v>0</v>
      </c>
      <c r="H168">
        <f ca="1"/>
        <v>0</v>
      </c>
      <c r="I168" t="str">
        <f ca="1"/>
        <v>MIN NO MERGE</v>
      </c>
      <c r="J168">
        <f ca="1"/>
        <v>21</v>
      </c>
      <c r="K168" t="str">
        <f ca="1"/>
        <v>R-3</v>
      </c>
      <c r="L168" t="str">
        <f ca="1"/>
        <v>R-3</v>
      </c>
      <c r="M168">
        <f ca="1"/>
        <v>1</v>
      </c>
      <c r="N168">
        <f ca="1"/>
        <v>1.8432161711844204</v>
      </c>
      <c r="O168">
        <f ca="1"/>
        <v>1.8432161711844204</v>
      </c>
      <c r="P168">
        <f ca="1"/>
        <v>1.8432161711844204</v>
      </c>
      <c r="Q168">
        <f ca="1"/>
        <v>1.5707963267948966</v>
      </c>
      <c r="R168">
        <f ca="1"/>
        <v>687955.61175127095</v>
      </c>
      <c r="S168">
        <f ca="1"/>
        <v>7566504.6628676699</v>
      </c>
      <c r="T168">
        <f ca="1"/>
        <v>379.22119140625</v>
      </c>
      <c r="U168">
        <f ca="1"/>
        <v>687971.95803359896</v>
      </c>
      <c r="V168">
        <f ca="1"/>
        <v>7566446.15060707</v>
      </c>
      <c r="W168">
        <f ca="1"/>
        <v>375.83660888671801</v>
      </c>
      <c r="X168">
        <f ca="1"/>
        <v>687955.61175127095</v>
      </c>
      <c r="Y168">
        <f ca="1"/>
        <v>7566504.6628676699</v>
      </c>
      <c r="Z168">
        <f ca="1"/>
        <v>379.22119140625</v>
      </c>
      <c r="AA168">
        <f ca="1"/>
        <v>2</v>
      </c>
      <c r="AB168">
        <f ca="1"/>
        <v>1.5</v>
      </c>
      <c r="AC168">
        <f ca="1"/>
        <v>5.32</v>
      </c>
      <c r="AD168">
        <f ca="1"/>
        <v>1.6</v>
      </c>
      <c r="AE168">
        <f ca="1"/>
        <v>5.32</v>
      </c>
    </row>
    <row r="169" spans="1:31" x14ac:dyDescent="0.25">
      <c r="A169">
        <f ca="1"/>
        <v>168</v>
      </c>
      <c r="B169">
        <f ca="1"/>
        <v>3</v>
      </c>
      <c r="C169">
        <f ca="1"/>
        <v>41</v>
      </c>
      <c r="D169" s="8">
        <f ca="1"/>
        <v>687953.17899524188</v>
      </c>
      <c r="E169" s="8">
        <f ca="1"/>
        <v>7566503.484861684</v>
      </c>
      <c r="F169">
        <f ca="1"/>
        <v>379.12119140624998</v>
      </c>
      <c r="G169">
        <f ca="1"/>
        <v>0</v>
      </c>
      <c r="H169">
        <f ca="1"/>
        <v>0</v>
      </c>
      <c r="I169" t="str">
        <f ca="1"/>
        <v>MIN NO MERGE</v>
      </c>
      <c r="J169">
        <f ca="1"/>
        <v>21</v>
      </c>
      <c r="K169" t="str">
        <f ca="1"/>
        <v>R-3</v>
      </c>
      <c r="L169" t="str">
        <f ca="1"/>
        <v>R-3</v>
      </c>
      <c r="M169">
        <f ca="1"/>
        <v>1</v>
      </c>
      <c r="N169">
        <f ca="1"/>
        <v>1.8432161711844204</v>
      </c>
      <c r="O169">
        <f ca="1"/>
        <v>1.8432161711844204</v>
      </c>
      <c r="P169">
        <f ca="1"/>
        <v>1.8432161711844204</v>
      </c>
      <c r="Q169">
        <f ca="1"/>
        <v>1.5707963267948966</v>
      </c>
      <c r="R169">
        <f ca="1"/>
        <v>687955.61175127095</v>
      </c>
      <c r="S169">
        <f ca="1"/>
        <v>7566504.6628676699</v>
      </c>
      <c r="T169">
        <f ca="1"/>
        <v>379.22119140625</v>
      </c>
      <c r="U169">
        <f ca="1"/>
        <v>687971.95803359896</v>
      </c>
      <c r="V169">
        <f ca="1"/>
        <v>7566446.15060707</v>
      </c>
      <c r="W169">
        <f ca="1"/>
        <v>375.83660888671801</v>
      </c>
      <c r="X169">
        <f ca="1"/>
        <v>687955.61175127095</v>
      </c>
      <c r="Y169">
        <f ca="1"/>
        <v>7566504.6628676699</v>
      </c>
      <c r="Z169">
        <f ca="1"/>
        <v>379.22119140625</v>
      </c>
      <c r="AA169">
        <f ca="1"/>
        <v>2</v>
      </c>
      <c r="AB169">
        <f ca="1"/>
        <v>1.5</v>
      </c>
      <c r="AC169">
        <f ca="1"/>
        <v>5.32</v>
      </c>
      <c r="AD169">
        <f ca="1"/>
        <v>1.6</v>
      </c>
      <c r="AE169">
        <f ca="1"/>
        <v>5.32</v>
      </c>
    </row>
    <row r="170" spans="1:31" x14ac:dyDescent="0.25">
      <c r="A170">
        <f ca="1"/>
        <v>169</v>
      </c>
      <c r="B170">
        <f ca="1"/>
        <v>0</v>
      </c>
      <c r="C170">
        <f ca="1"/>
        <v>42</v>
      </c>
      <c r="D170" s="8">
        <f ca="1"/>
        <v>688862.13570561493</v>
      </c>
      <c r="E170" s="8">
        <f ca="1"/>
        <v>7566884.6824532319</v>
      </c>
      <c r="F170">
        <f ca="1"/>
        <v>364.73699999999997</v>
      </c>
      <c r="G170">
        <f ca="1"/>
        <v>0</v>
      </c>
      <c r="H170">
        <f ca="1"/>
        <v>0</v>
      </c>
      <c r="I170" t="str">
        <f ca="1"/>
        <v>MIN NO MERGE</v>
      </c>
      <c r="J170">
        <f ca="1"/>
        <v>22</v>
      </c>
      <c r="K170" t="str">
        <f ca="1"/>
        <v>R-4</v>
      </c>
      <c r="L170" t="str">
        <f ca="1"/>
        <v>R-4</v>
      </c>
      <c r="M170">
        <f ca="1"/>
        <v>0</v>
      </c>
      <c r="N170">
        <f ca="1"/>
        <v>-1.8363568360466447</v>
      </c>
      <c r="O170">
        <f ca="1"/>
        <v>-1.8363568360466447</v>
      </c>
      <c r="P170">
        <f ca="1"/>
        <v>1.3052358175431484</v>
      </c>
      <c r="Q170">
        <f ca="1"/>
        <v>1.5707963267948966</v>
      </c>
      <c r="R170">
        <f ca="1"/>
        <v>688863.53434349701</v>
      </c>
      <c r="S170">
        <f ca="1"/>
        <v>7566883.8046081001</v>
      </c>
      <c r="T170">
        <f ca="1"/>
        <v>364.83699999999999</v>
      </c>
      <c r="U170">
        <f ca="1"/>
        <v>688863.53434349701</v>
      </c>
      <c r="V170">
        <f ca="1"/>
        <v>7566883.8046081001</v>
      </c>
      <c r="W170">
        <f ca="1"/>
        <v>364.83699999999999</v>
      </c>
      <c r="X170">
        <f ca="1"/>
        <v>688881.62753189995</v>
      </c>
      <c r="Y170">
        <f ca="1"/>
        <v>7566950.3274895996</v>
      </c>
      <c r="Z170">
        <f ca="1"/>
        <v>364.75</v>
      </c>
      <c r="AA170">
        <f ca="1"/>
        <v>1</v>
      </c>
      <c r="AB170">
        <f ca="1"/>
        <v>1.5</v>
      </c>
      <c r="AC170">
        <f ca="1"/>
        <v>3.16</v>
      </c>
      <c r="AD170">
        <f ca="1"/>
        <v>1.6</v>
      </c>
      <c r="AE170">
        <f ca="1"/>
        <v>3.16</v>
      </c>
    </row>
    <row r="171" spans="1:31" x14ac:dyDescent="0.25">
      <c r="A171">
        <f ca="1"/>
        <v>170</v>
      </c>
      <c r="B171">
        <f ca="1"/>
        <v>1</v>
      </c>
      <c r="C171">
        <f ca="1"/>
        <v>42</v>
      </c>
      <c r="D171" s="8">
        <f ca="1"/>
        <v>688861.7157853425</v>
      </c>
      <c r="E171" s="8">
        <f ca="1"/>
        <v>7566883.1385403574</v>
      </c>
      <c r="F171">
        <f ca="1"/>
        <v>364.73699999999997</v>
      </c>
      <c r="G171">
        <f ca="1"/>
        <v>0</v>
      </c>
      <c r="H171">
        <f ca="1"/>
        <v>0</v>
      </c>
      <c r="I171" t="str">
        <f ca="1"/>
        <v>MIN NO MERGE</v>
      </c>
      <c r="J171">
        <f ca="1"/>
        <v>22</v>
      </c>
      <c r="K171" t="str">
        <f ca="1"/>
        <v>R-4</v>
      </c>
      <c r="L171" t="str">
        <f ca="1"/>
        <v>R-4</v>
      </c>
      <c r="M171">
        <f ca="1"/>
        <v>0</v>
      </c>
      <c r="N171">
        <f ca="1"/>
        <v>-1.8363568360466447</v>
      </c>
      <c r="O171">
        <f ca="1"/>
        <v>-1.8363568360466447</v>
      </c>
      <c r="P171">
        <f ca="1"/>
        <v>1.3052358175431484</v>
      </c>
      <c r="Q171">
        <f ca="1"/>
        <v>1.5707963267948966</v>
      </c>
      <c r="R171">
        <f ca="1"/>
        <v>688863.53434349701</v>
      </c>
      <c r="S171">
        <f ca="1"/>
        <v>7566883.8046081001</v>
      </c>
      <c r="T171">
        <f ca="1"/>
        <v>364.83699999999999</v>
      </c>
      <c r="U171">
        <f ca="1"/>
        <v>688863.53434349701</v>
      </c>
      <c r="V171">
        <f ca="1"/>
        <v>7566883.8046081001</v>
      </c>
      <c r="W171">
        <f ca="1"/>
        <v>364.83699999999999</v>
      </c>
      <c r="X171">
        <f ca="1"/>
        <v>688881.62753189995</v>
      </c>
      <c r="Y171">
        <f ca="1"/>
        <v>7566950.3274895996</v>
      </c>
      <c r="Z171">
        <f ca="1"/>
        <v>364.75</v>
      </c>
      <c r="AA171">
        <f ca="1"/>
        <v>1</v>
      </c>
      <c r="AB171">
        <f ca="1"/>
        <v>1.5</v>
      </c>
      <c r="AC171">
        <f ca="1"/>
        <v>3.16</v>
      </c>
      <c r="AD171">
        <f ca="1"/>
        <v>1.6</v>
      </c>
      <c r="AE171">
        <f ca="1"/>
        <v>3.16</v>
      </c>
    </row>
    <row r="172" spans="1:31" x14ac:dyDescent="0.25">
      <c r="A172">
        <f ca="1"/>
        <v>171</v>
      </c>
      <c r="B172">
        <f ca="1"/>
        <v>2</v>
      </c>
      <c r="C172">
        <f ca="1"/>
        <v>42</v>
      </c>
      <c r="D172" s="8">
        <f ca="1"/>
        <v>688864.76501327008</v>
      </c>
      <c r="E172" s="8">
        <f ca="1"/>
        <v>7566882.3091978189</v>
      </c>
      <c r="F172">
        <f ca="1"/>
        <v>364.73699999999997</v>
      </c>
      <c r="G172">
        <f ca="1"/>
        <v>0</v>
      </c>
      <c r="H172">
        <f ca="1"/>
        <v>0</v>
      </c>
      <c r="I172" t="str">
        <f ca="1"/>
        <v>MIN NO MERGE</v>
      </c>
      <c r="J172">
        <f ca="1"/>
        <v>22</v>
      </c>
      <c r="K172" t="str">
        <f ca="1"/>
        <v>R-4</v>
      </c>
      <c r="L172" t="str">
        <f ca="1"/>
        <v>R-4</v>
      </c>
      <c r="M172">
        <f ca="1"/>
        <v>0</v>
      </c>
      <c r="N172">
        <f ca="1"/>
        <v>-1.8363568360466447</v>
      </c>
      <c r="O172">
        <f ca="1"/>
        <v>-1.8363568360466447</v>
      </c>
      <c r="P172">
        <f ca="1"/>
        <v>1.3052358175431484</v>
      </c>
      <c r="Q172">
        <f ca="1"/>
        <v>1.5707963267948966</v>
      </c>
      <c r="R172">
        <f ca="1"/>
        <v>688863.53434349701</v>
      </c>
      <c r="S172">
        <f ca="1"/>
        <v>7566883.8046081001</v>
      </c>
      <c r="T172">
        <f ca="1"/>
        <v>364.83699999999999</v>
      </c>
      <c r="U172">
        <f ca="1"/>
        <v>688863.53434349701</v>
      </c>
      <c r="V172">
        <f ca="1"/>
        <v>7566883.8046081001</v>
      </c>
      <c r="W172">
        <f ca="1"/>
        <v>364.83699999999999</v>
      </c>
      <c r="X172">
        <f ca="1"/>
        <v>688881.62753189995</v>
      </c>
      <c r="Y172">
        <f ca="1"/>
        <v>7566950.3274895996</v>
      </c>
      <c r="Z172">
        <f ca="1"/>
        <v>364.75</v>
      </c>
      <c r="AA172">
        <f ca="1"/>
        <v>1</v>
      </c>
      <c r="AB172">
        <f ca="1"/>
        <v>1.5</v>
      </c>
      <c r="AC172">
        <f ca="1"/>
        <v>3.16</v>
      </c>
      <c r="AD172">
        <f ca="1"/>
        <v>1.6</v>
      </c>
      <c r="AE172">
        <f ca="1"/>
        <v>3.16</v>
      </c>
    </row>
    <row r="173" spans="1:31" x14ac:dyDescent="0.25">
      <c r="A173">
        <f ca="1"/>
        <v>172</v>
      </c>
      <c r="B173">
        <f ca="1"/>
        <v>3</v>
      </c>
      <c r="C173">
        <f ca="1"/>
        <v>42</v>
      </c>
      <c r="D173" s="8">
        <f ca="1"/>
        <v>688865.18493354251</v>
      </c>
      <c r="E173" s="8">
        <f ca="1"/>
        <v>7566883.8531106934</v>
      </c>
      <c r="F173">
        <f ca="1"/>
        <v>364.73699999999997</v>
      </c>
      <c r="G173">
        <f ca="1"/>
        <v>0</v>
      </c>
      <c r="H173">
        <f ca="1"/>
        <v>0</v>
      </c>
      <c r="I173" t="str">
        <f ca="1"/>
        <v>MIN NO MERGE</v>
      </c>
      <c r="J173">
        <f ca="1"/>
        <v>22</v>
      </c>
      <c r="K173" t="str">
        <f ca="1"/>
        <v>R-4</v>
      </c>
      <c r="L173" t="str">
        <f ca="1"/>
        <v>R-4</v>
      </c>
      <c r="M173">
        <f ca="1"/>
        <v>0</v>
      </c>
      <c r="N173">
        <f ca="1"/>
        <v>-1.8363568360466447</v>
      </c>
      <c r="O173">
        <f ca="1"/>
        <v>-1.8363568360466447</v>
      </c>
      <c r="P173">
        <f ca="1"/>
        <v>1.3052358175431484</v>
      </c>
      <c r="Q173">
        <f ca="1"/>
        <v>1.5707963267948966</v>
      </c>
      <c r="R173">
        <f ca="1"/>
        <v>688863.53434349701</v>
      </c>
      <c r="S173">
        <f ca="1"/>
        <v>7566883.8046081001</v>
      </c>
      <c r="T173">
        <f ca="1"/>
        <v>364.83699999999999</v>
      </c>
      <c r="U173">
        <f ca="1"/>
        <v>688863.53434349701</v>
      </c>
      <c r="V173">
        <f ca="1"/>
        <v>7566883.8046081001</v>
      </c>
      <c r="W173">
        <f ca="1"/>
        <v>364.83699999999999</v>
      </c>
      <c r="X173">
        <f ca="1"/>
        <v>688881.62753189995</v>
      </c>
      <c r="Y173">
        <f ca="1"/>
        <v>7566950.3274895996</v>
      </c>
      <c r="Z173">
        <f ca="1"/>
        <v>364.75</v>
      </c>
      <c r="AA173">
        <f ca="1"/>
        <v>1</v>
      </c>
      <c r="AB173">
        <f ca="1"/>
        <v>1.5</v>
      </c>
      <c r="AC173">
        <f ca="1"/>
        <v>3.16</v>
      </c>
      <c r="AD173">
        <f ca="1"/>
        <v>1.6</v>
      </c>
      <c r="AE173">
        <f ca="1"/>
        <v>3.16</v>
      </c>
    </row>
    <row r="174" spans="1:31" x14ac:dyDescent="0.25">
      <c r="A174">
        <f ca="1"/>
        <v>173</v>
      </c>
      <c r="B174">
        <f ca="1"/>
        <v>0</v>
      </c>
      <c r="C174">
        <f ca="1"/>
        <v>43</v>
      </c>
      <c r="D174" s="8">
        <f ca="1"/>
        <v>688883.02616978204</v>
      </c>
      <c r="E174" s="8">
        <f ca="1"/>
        <v>7566949.4496444678</v>
      </c>
      <c r="F174">
        <f ca="1"/>
        <v>364.65</v>
      </c>
      <c r="G174">
        <f ca="1"/>
        <v>0</v>
      </c>
      <c r="H174">
        <f ca="1"/>
        <v>0</v>
      </c>
      <c r="I174" t="str">
        <f ca="1"/>
        <v>MIN NO MERGE</v>
      </c>
      <c r="J174">
        <f ca="1"/>
        <v>22</v>
      </c>
      <c r="K174" t="str">
        <f ca="1"/>
        <v>R-4</v>
      </c>
      <c r="L174" t="str">
        <f ca="1"/>
        <v>R-4</v>
      </c>
      <c r="M174">
        <f ca="1"/>
        <v>1</v>
      </c>
      <c r="N174">
        <f ca="1"/>
        <v>1.3052358175431484</v>
      </c>
      <c r="O174">
        <f ca="1"/>
        <v>1.3052358175431484</v>
      </c>
      <c r="P174">
        <f ca="1"/>
        <v>1.3052358175431484</v>
      </c>
      <c r="Q174">
        <f ca="1"/>
        <v>1.5707963267948966</v>
      </c>
      <c r="R174">
        <f ca="1"/>
        <v>688881.62753189995</v>
      </c>
      <c r="S174">
        <f ca="1"/>
        <v>7566950.3274895996</v>
      </c>
      <c r="T174">
        <f ca="1"/>
        <v>364.75</v>
      </c>
      <c r="U174">
        <f ca="1"/>
        <v>688863.53434349701</v>
      </c>
      <c r="V174">
        <f ca="1"/>
        <v>7566883.8046081001</v>
      </c>
      <c r="W174">
        <f ca="1"/>
        <v>364.83699999999999</v>
      </c>
      <c r="X174">
        <f ca="1"/>
        <v>688881.62753189995</v>
      </c>
      <c r="Y174">
        <f ca="1"/>
        <v>7566950.3274895996</v>
      </c>
      <c r="Z174">
        <f ca="1"/>
        <v>364.75</v>
      </c>
      <c r="AA174">
        <f ca="1"/>
        <v>1</v>
      </c>
      <c r="AB174">
        <f ca="1"/>
        <v>1.5</v>
      </c>
      <c r="AC174">
        <f ca="1"/>
        <v>3.16</v>
      </c>
      <c r="AD174">
        <f ca="1"/>
        <v>1.6</v>
      </c>
      <c r="AE174">
        <f ca="1"/>
        <v>3.16</v>
      </c>
    </row>
    <row r="175" spans="1:31" x14ac:dyDescent="0.25">
      <c r="A175">
        <f ca="1"/>
        <v>174</v>
      </c>
      <c r="B175">
        <f ca="1"/>
        <v>1</v>
      </c>
      <c r="C175">
        <f ca="1"/>
        <v>43</v>
      </c>
      <c r="D175" s="8">
        <f ca="1"/>
        <v>688883.44609005447</v>
      </c>
      <c r="E175" s="8">
        <f ca="1"/>
        <v>7566950.9935573423</v>
      </c>
      <c r="F175">
        <f ca="1"/>
        <v>364.65</v>
      </c>
      <c r="G175">
        <f ca="1"/>
        <v>0</v>
      </c>
      <c r="H175">
        <f ca="1"/>
        <v>0</v>
      </c>
      <c r="I175" t="str">
        <f ca="1"/>
        <v>MIN NO MERGE</v>
      </c>
      <c r="J175">
        <f ca="1"/>
        <v>22</v>
      </c>
      <c r="K175" t="str">
        <f ca="1"/>
        <v>R-4</v>
      </c>
      <c r="L175" t="str">
        <f ca="1"/>
        <v>R-4</v>
      </c>
      <c r="M175">
        <f ca="1"/>
        <v>1</v>
      </c>
      <c r="N175">
        <f ca="1"/>
        <v>1.3052358175431484</v>
      </c>
      <c r="O175">
        <f ca="1"/>
        <v>1.3052358175431484</v>
      </c>
      <c r="P175">
        <f ca="1"/>
        <v>1.3052358175431484</v>
      </c>
      <c r="Q175">
        <f ca="1"/>
        <v>1.5707963267948966</v>
      </c>
      <c r="R175">
        <f ca="1"/>
        <v>688881.62753189995</v>
      </c>
      <c r="S175">
        <f ca="1"/>
        <v>7566950.3274895996</v>
      </c>
      <c r="T175">
        <f ca="1"/>
        <v>364.75</v>
      </c>
      <c r="U175">
        <f ca="1"/>
        <v>688863.53434349701</v>
      </c>
      <c r="V175">
        <f ca="1"/>
        <v>7566883.8046081001</v>
      </c>
      <c r="W175">
        <f ca="1"/>
        <v>364.83699999999999</v>
      </c>
      <c r="X175">
        <f ca="1"/>
        <v>688881.62753189995</v>
      </c>
      <c r="Y175">
        <f ca="1"/>
        <v>7566950.3274895996</v>
      </c>
      <c r="Z175">
        <f ca="1"/>
        <v>364.75</v>
      </c>
      <c r="AA175">
        <f ca="1"/>
        <v>1</v>
      </c>
      <c r="AB175">
        <f ca="1"/>
        <v>1.5</v>
      </c>
      <c r="AC175">
        <f ca="1"/>
        <v>3.16</v>
      </c>
      <c r="AD175">
        <f ca="1"/>
        <v>1.6</v>
      </c>
      <c r="AE175">
        <f ca="1"/>
        <v>3.16</v>
      </c>
    </row>
    <row r="176" spans="1:31" x14ac:dyDescent="0.25">
      <c r="A176">
        <f ca="1"/>
        <v>175</v>
      </c>
      <c r="B176">
        <f ca="1"/>
        <v>2</v>
      </c>
      <c r="C176">
        <f ca="1"/>
        <v>43</v>
      </c>
      <c r="D176" s="8">
        <f ca="1"/>
        <v>688880.39686212689</v>
      </c>
      <c r="E176" s="8">
        <f ca="1"/>
        <v>7566951.8228998808</v>
      </c>
      <c r="F176">
        <f ca="1"/>
        <v>364.65</v>
      </c>
      <c r="G176">
        <f ca="1"/>
        <v>0</v>
      </c>
      <c r="H176">
        <f ca="1"/>
        <v>0</v>
      </c>
      <c r="I176" t="str">
        <f ca="1"/>
        <v>MIN NO MERGE</v>
      </c>
      <c r="J176">
        <f ca="1"/>
        <v>22</v>
      </c>
      <c r="K176" t="str">
        <f ca="1"/>
        <v>R-4</v>
      </c>
      <c r="L176" t="str">
        <f ca="1"/>
        <v>R-4</v>
      </c>
      <c r="M176">
        <f ca="1"/>
        <v>1</v>
      </c>
      <c r="N176">
        <f ca="1"/>
        <v>1.3052358175431484</v>
      </c>
      <c r="O176">
        <f ca="1"/>
        <v>1.3052358175431484</v>
      </c>
      <c r="P176">
        <f ca="1"/>
        <v>1.3052358175431484</v>
      </c>
      <c r="Q176">
        <f ca="1"/>
        <v>1.5707963267948966</v>
      </c>
      <c r="R176">
        <f ca="1"/>
        <v>688881.62753189995</v>
      </c>
      <c r="S176">
        <f ca="1"/>
        <v>7566950.3274895996</v>
      </c>
      <c r="T176">
        <f ca="1"/>
        <v>364.75</v>
      </c>
      <c r="U176">
        <f ca="1"/>
        <v>688863.53434349701</v>
      </c>
      <c r="V176">
        <f ca="1"/>
        <v>7566883.8046081001</v>
      </c>
      <c r="W176">
        <f ca="1"/>
        <v>364.83699999999999</v>
      </c>
      <c r="X176">
        <f ca="1"/>
        <v>688881.62753189995</v>
      </c>
      <c r="Y176">
        <f ca="1"/>
        <v>7566950.3274895996</v>
      </c>
      <c r="Z176">
        <f ca="1"/>
        <v>364.75</v>
      </c>
      <c r="AA176">
        <f ca="1"/>
        <v>1</v>
      </c>
      <c r="AB176">
        <f ca="1"/>
        <v>1.5</v>
      </c>
      <c r="AC176">
        <f ca="1"/>
        <v>3.16</v>
      </c>
      <c r="AD176">
        <f ca="1"/>
        <v>1.6</v>
      </c>
      <c r="AE176">
        <f ca="1"/>
        <v>3.16</v>
      </c>
    </row>
    <row r="177" spans="1:31" x14ac:dyDescent="0.25">
      <c r="A177">
        <f ca="1"/>
        <v>176</v>
      </c>
      <c r="B177">
        <f ca="1"/>
        <v>3</v>
      </c>
      <c r="C177">
        <f ca="1"/>
        <v>43</v>
      </c>
      <c r="D177" s="8">
        <f ca="1"/>
        <v>688879.97694185446</v>
      </c>
      <c r="E177" s="8">
        <f ca="1"/>
        <v>7566950.2789870063</v>
      </c>
      <c r="F177">
        <f ca="1"/>
        <v>364.65</v>
      </c>
      <c r="G177">
        <f ca="1"/>
        <v>0</v>
      </c>
      <c r="H177">
        <f ca="1"/>
        <v>0</v>
      </c>
      <c r="I177" t="str">
        <f ca="1"/>
        <v>MIN NO MERGE</v>
      </c>
      <c r="J177">
        <f ca="1"/>
        <v>22</v>
      </c>
      <c r="K177" t="str">
        <f ca="1"/>
        <v>R-4</v>
      </c>
      <c r="L177" t="str">
        <f ca="1"/>
        <v>R-4</v>
      </c>
      <c r="M177">
        <f ca="1"/>
        <v>1</v>
      </c>
      <c r="N177">
        <f ca="1"/>
        <v>1.3052358175431484</v>
      </c>
      <c r="O177">
        <f ca="1"/>
        <v>1.3052358175431484</v>
      </c>
      <c r="P177">
        <f ca="1"/>
        <v>1.3052358175431484</v>
      </c>
      <c r="Q177">
        <f ca="1"/>
        <v>1.5707963267948966</v>
      </c>
      <c r="R177">
        <f ca="1"/>
        <v>688881.62753189995</v>
      </c>
      <c r="S177">
        <f ca="1"/>
        <v>7566950.3274895996</v>
      </c>
      <c r="T177">
        <f ca="1"/>
        <v>364.75</v>
      </c>
      <c r="U177">
        <f ca="1"/>
        <v>688863.53434349701</v>
      </c>
      <c r="V177">
        <f ca="1"/>
        <v>7566883.8046081001</v>
      </c>
      <c r="W177">
        <f ca="1"/>
        <v>364.83699999999999</v>
      </c>
      <c r="X177">
        <f ca="1"/>
        <v>688881.62753189995</v>
      </c>
      <c r="Y177">
        <f ca="1"/>
        <v>7566950.3274895996</v>
      </c>
      <c r="Z177">
        <f ca="1"/>
        <v>364.75</v>
      </c>
      <c r="AA177">
        <f ca="1"/>
        <v>1</v>
      </c>
      <c r="AB177">
        <f ca="1"/>
        <v>1.5</v>
      </c>
      <c r="AC177">
        <f ca="1"/>
        <v>3.16</v>
      </c>
      <c r="AD177">
        <f ca="1"/>
        <v>1.6</v>
      </c>
      <c r="AE177">
        <f ca="1"/>
        <v>3.16</v>
      </c>
    </row>
    <row r="178" spans="1:31" x14ac:dyDescent="0.25">
      <c r="A178">
        <f ca="1"/>
        <v>177</v>
      </c>
      <c r="B178">
        <f ca="1"/>
        <v>0</v>
      </c>
      <c r="C178">
        <f ca="1"/>
        <v>44</v>
      </c>
      <c r="D178" s="8">
        <f ca="1"/>
        <v>689063.28026040329</v>
      </c>
      <c r="E178" s="8">
        <f ca="1"/>
        <v>7566962.0063004019</v>
      </c>
      <c r="F178">
        <f ca="1"/>
        <v>363.55560913085895</v>
      </c>
      <c r="G178">
        <f ca="1"/>
        <v>0</v>
      </c>
      <c r="H178">
        <f ca="1"/>
        <v>0</v>
      </c>
      <c r="I178" t="str">
        <f ca="1"/>
        <v>MIN NO MERGE</v>
      </c>
      <c r="J178">
        <f ca="1"/>
        <v>23</v>
      </c>
      <c r="K178" t="str">
        <f ca="1"/>
        <v>R-5</v>
      </c>
      <c r="L178" t="str">
        <f ca="1"/>
        <v>R-5</v>
      </c>
      <c r="M178">
        <f ca="1"/>
        <v>0</v>
      </c>
      <c r="N178">
        <f ca="1"/>
        <v>-1.2311265436362255</v>
      </c>
      <c r="O178">
        <f ca="1"/>
        <v>-1.2311265436362255</v>
      </c>
      <c r="P178">
        <f ca="1"/>
        <v>1.9104661099535667</v>
      </c>
      <c r="Q178">
        <f ca="1"/>
        <v>1.5707963267948966</v>
      </c>
      <c r="R178">
        <f ca="1"/>
        <v>689064.92991105304</v>
      </c>
      <c r="S178">
        <f ca="1"/>
        <v>7566962.0801430298</v>
      </c>
      <c r="T178">
        <f ca="1"/>
        <v>363.65560913085898</v>
      </c>
      <c r="U178">
        <f ca="1"/>
        <v>689064.92991105304</v>
      </c>
      <c r="V178">
        <f ca="1"/>
        <v>7566962.0801430298</v>
      </c>
      <c r="W178">
        <f ca="1"/>
        <v>363.65560913085898</v>
      </c>
      <c r="X178">
        <f ca="1"/>
        <v>689051.27705024497</v>
      </c>
      <c r="Y178">
        <f ca="1"/>
        <v>7567000.7168103503</v>
      </c>
      <c r="Z178">
        <f ca="1"/>
        <v>363.08898925781199</v>
      </c>
      <c r="AA178">
        <f ca="1"/>
        <v>1</v>
      </c>
      <c r="AB178">
        <f ca="1"/>
        <v>1.5</v>
      </c>
      <c r="AC178">
        <f ca="1"/>
        <v>3.16</v>
      </c>
      <c r="AD178">
        <f ca="1"/>
        <v>1.6</v>
      </c>
      <c r="AE178">
        <f ca="1"/>
        <v>3.16</v>
      </c>
    </row>
    <row r="179" spans="1:31" x14ac:dyDescent="0.25">
      <c r="A179">
        <f ca="1"/>
        <v>178</v>
      </c>
      <c r="B179">
        <f ca="1"/>
        <v>1</v>
      </c>
      <c r="C179">
        <f ca="1"/>
        <v>44</v>
      </c>
      <c r="D179" s="8">
        <f ca="1"/>
        <v>689063.81334162003</v>
      </c>
      <c r="E179" s="8">
        <f ca="1"/>
        <v>7566960.4977168227</v>
      </c>
      <c r="F179">
        <f ca="1"/>
        <v>363.55560913085895</v>
      </c>
      <c r="G179">
        <f ca="1"/>
        <v>0</v>
      </c>
      <c r="H179">
        <f ca="1"/>
        <v>0</v>
      </c>
      <c r="I179" t="str">
        <f ca="1"/>
        <v>MIN NO MERGE</v>
      </c>
      <c r="J179">
        <f ca="1"/>
        <v>23</v>
      </c>
      <c r="K179" t="str">
        <f ca="1"/>
        <v>R-5</v>
      </c>
      <c r="L179" t="str">
        <f ca="1"/>
        <v>R-5</v>
      </c>
      <c r="M179">
        <f ca="1"/>
        <v>0</v>
      </c>
      <c r="N179">
        <f ca="1"/>
        <v>-1.2311265436362255</v>
      </c>
      <c r="O179">
        <f ca="1"/>
        <v>-1.2311265436362255</v>
      </c>
      <c r="P179">
        <f ca="1"/>
        <v>1.9104661099535667</v>
      </c>
      <c r="Q179">
        <f ca="1"/>
        <v>1.5707963267948966</v>
      </c>
      <c r="R179">
        <f ca="1"/>
        <v>689064.92991105304</v>
      </c>
      <c r="S179">
        <f ca="1"/>
        <v>7566962.0801430298</v>
      </c>
      <c r="T179">
        <f ca="1"/>
        <v>363.65560913085898</v>
      </c>
      <c r="U179">
        <f ca="1"/>
        <v>689064.92991105304</v>
      </c>
      <c r="V179">
        <f ca="1"/>
        <v>7566962.0801430298</v>
      </c>
      <c r="W179">
        <f ca="1"/>
        <v>363.65560913085898</v>
      </c>
      <c r="X179">
        <f ca="1"/>
        <v>689051.27705024497</v>
      </c>
      <c r="Y179">
        <f ca="1"/>
        <v>7567000.7168103503</v>
      </c>
      <c r="Z179">
        <f ca="1"/>
        <v>363.08898925781199</v>
      </c>
      <c r="AA179">
        <f ca="1"/>
        <v>1</v>
      </c>
      <c r="AB179">
        <f ca="1"/>
        <v>1.5</v>
      </c>
      <c r="AC179">
        <f ca="1"/>
        <v>3.16</v>
      </c>
      <c r="AD179">
        <f ca="1"/>
        <v>1.6</v>
      </c>
      <c r="AE179">
        <f ca="1"/>
        <v>3.16</v>
      </c>
    </row>
    <row r="180" spans="1:31" x14ac:dyDescent="0.25">
      <c r="A180">
        <f ca="1"/>
        <v>179</v>
      </c>
      <c r="B180">
        <f ca="1"/>
        <v>2</v>
      </c>
      <c r="C180">
        <f ca="1"/>
        <v>44</v>
      </c>
      <c r="D180" s="8">
        <f ca="1"/>
        <v>689066.79279418953</v>
      </c>
      <c r="E180" s="8">
        <f ca="1"/>
        <v>7566961.5505522257</v>
      </c>
      <c r="F180">
        <f ca="1"/>
        <v>363.55560913085895</v>
      </c>
      <c r="G180">
        <f ca="1"/>
        <v>0</v>
      </c>
      <c r="H180">
        <f ca="1"/>
        <v>0</v>
      </c>
      <c r="I180" t="str">
        <f ca="1"/>
        <v>MIN NO MERGE</v>
      </c>
      <c r="J180">
        <f ca="1"/>
        <v>23</v>
      </c>
      <c r="K180" t="str">
        <f ca="1"/>
        <v>R-5</v>
      </c>
      <c r="L180" t="str">
        <f ca="1"/>
        <v>R-5</v>
      </c>
      <c r="M180">
        <f ca="1"/>
        <v>0</v>
      </c>
      <c r="N180">
        <f ca="1"/>
        <v>-1.2311265436362255</v>
      </c>
      <c r="O180">
        <f ca="1"/>
        <v>-1.2311265436362255</v>
      </c>
      <c r="P180">
        <f ca="1"/>
        <v>1.9104661099535667</v>
      </c>
      <c r="Q180">
        <f ca="1"/>
        <v>1.5707963267948966</v>
      </c>
      <c r="R180">
        <f ca="1"/>
        <v>689064.92991105304</v>
      </c>
      <c r="S180">
        <f ca="1"/>
        <v>7566962.0801430298</v>
      </c>
      <c r="T180">
        <f ca="1"/>
        <v>363.65560913085898</v>
      </c>
      <c r="U180">
        <f ca="1"/>
        <v>689064.92991105304</v>
      </c>
      <c r="V180">
        <f ca="1"/>
        <v>7566962.0801430298</v>
      </c>
      <c r="W180">
        <f ca="1"/>
        <v>363.65560913085898</v>
      </c>
      <c r="X180">
        <f ca="1"/>
        <v>689051.27705024497</v>
      </c>
      <c r="Y180">
        <f ca="1"/>
        <v>7567000.7168103503</v>
      </c>
      <c r="Z180">
        <f ca="1"/>
        <v>363.08898925781199</v>
      </c>
      <c r="AA180">
        <f ca="1"/>
        <v>1</v>
      </c>
      <c r="AB180">
        <f ca="1"/>
        <v>1.5</v>
      </c>
      <c r="AC180">
        <f ca="1"/>
        <v>3.16</v>
      </c>
      <c r="AD180">
        <f ca="1"/>
        <v>1.6</v>
      </c>
      <c r="AE180">
        <f ca="1"/>
        <v>3.16</v>
      </c>
    </row>
    <row r="181" spans="1:31" x14ac:dyDescent="0.25">
      <c r="A181">
        <f ca="1"/>
        <v>180</v>
      </c>
      <c r="B181">
        <f ca="1"/>
        <v>3</v>
      </c>
      <c r="C181">
        <f ca="1"/>
        <v>44</v>
      </c>
      <c r="D181" s="8">
        <f ca="1"/>
        <v>689066.25971297279</v>
      </c>
      <c r="E181" s="8">
        <f ca="1"/>
        <v>7566963.0591358049</v>
      </c>
      <c r="F181">
        <f ca="1"/>
        <v>363.55560913085895</v>
      </c>
      <c r="G181">
        <f ca="1"/>
        <v>0</v>
      </c>
      <c r="H181">
        <f ca="1"/>
        <v>0</v>
      </c>
      <c r="I181" t="str">
        <f ca="1"/>
        <v>MIN NO MERGE</v>
      </c>
      <c r="J181">
        <f ca="1"/>
        <v>23</v>
      </c>
      <c r="K181" t="str">
        <f ca="1"/>
        <v>R-5</v>
      </c>
      <c r="L181" t="str">
        <f ca="1"/>
        <v>R-5</v>
      </c>
      <c r="M181">
        <f ca="1"/>
        <v>0</v>
      </c>
      <c r="N181">
        <f ca="1"/>
        <v>-1.2311265436362255</v>
      </c>
      <c r="O181">
        <f ca="1"/>
        <v>-1.2311265436362255</v>
      </c>
      <c r="P181">
        <f ca="1"/>
        <v>1.9104661099535667</v>
      </c>
      <c r="Q181">
        <f ca="1"/>
        <v>1.5707963267948966</v>
      </c>
      <c r="R181">
        <f ca="1"/>
        <v>689064.92991105304</v>
      </c>
      <c r="S181">
        <f ca="1"/>
        <v>7566962.0801430298</v>
      </c>
      <c r="T181">
        <f ca="1"/>
        <v>363.65560913085898</v>
      </c>
      <c r="U181">
        <f ca="1"/>
        <v>689064.92991105304</v>
      </c>
      <c r="V181">
        <f ca="1"/>
        <v>7566962.0801430298</v>
      </c>
      <c r="W181">
        <f ca="1"/>
        <v>363.65560913085898</v>
      </c>
      <c r="X181">
        <f ca="1"/>
        <v>689051.27705024497</v>
      </c>
      <c r="Y181">
        <f ca="1"/>
        <v>7567000.7168103503</v>
      </c>
      <c r="Z181">
        <f ca="1"/>
        <v>363.08898925781199</v>
      </c>
      <c r="AA181">
        <f ca="1"/>
        <v>1</v>
      </c>
      <c r="AB181">
        <f ca="1"/>
        <v>1.5</v>
      </c>
      <c r="AC181">
        <f ca="1"/>
        <v>3.16</v>
      </c>
      <c r="AD181">
        <f ca="1"/>
        <v>1.6</v>
      </c>
      <c r="AE181">
        <f ca="1"/>
        <v>3.16</v>
      </c>
    </row>
    <row r="182" spans="1:31" x14ac:dyDescent="0.25">
      <c r="A182">
        <f ca="1"/>
        <v>181</v>
      </c>
      <c r="B182">
        <f ca="1"/>
        <v>0</v>
      </c>
      <c r="C182">
        <f ca="1"/>
        <v>45</v>
      </c>
      <c r="D182" s="8">
        <f ca="1"/>
        <v>689052.92670089472</v>
      </c>
      <c r="E182" s="8">
        <f ca="1"/>
        <v>7567000.7906529782</v>
      </c>
      <c r="F182">
        <f ca="1"/>
        <v>362.98898925781197</v>
      </c>
      <c r="G182">
        <f ca="1"/>
        <v>0</v>
      </c>
      <c r="H182">
        <f ca="1"/>
        <v>0</v>
      </c>
      <c r="I182" t="str">
        <f ca="1"/>
        <v>MIN NO MERGE</v>
      </c>
      <c r="J182">
        <f ca="1"/>
        <v>23</v>
      </c>
      <c r="K182" t="str">
        <f ca="1"/>
        <v>R-5</v>
      </c>
      <c r="L182" t="str">
        <f ca="1"/>
        <v>R-5</v>
      </c>
      <c r="M182">
        <f ca="1"/>
        <v>1</v>
      </c>
      <c r="N182">
        <f ca="1"/>
        <v>1.9104661099535667</v>
      </c>
      <c r="O182">
        <f ca="1"/>
        <v>1.9104661099535667</v>
      </c>
      <c r="P182">
        <f ca="1"/>
        <v>1.9104661099535667</v>
      </c>
      <c r="Q182">
        <f ca="1"/>
        <v>1.5707963267948966</v>
      </c>
      <c r="R182">
        <f ca="1"/>
        <v>689051.27705024497</v>
      </c>
      <c r="S182">
        <f ca="1"/>
        <v>7567000.7168103503</v>
      </c>
      <c r="T182">
        <f ca="1"/>
        <v>363.08898925781199</v>
      </c>
      <c r="U182">
        <f ca="1"/>
        <v>689064.92991105304</v>
      </c>
      <c r="V182">
        <f ca="1"/>
        <v>7566962.0801430298</v>
      </c>
      <c r="W182">
        <f ca="1"/>
        <v>363.65560913085898</v>
      </c>
      <c r="X182">
        <f ca="1"/>
        <v>689051.27705024497</v>
      </c>
      <c r="Y182">
        <f ca="1"/>
        <v>7567000.7168103503</v>
      </c>
      <c r="Z182">
        <f ca="1"/>
        <v>363.08898925781199</v>
      </c>
      <c r="AA182">
        <f ca="1"/>
        <v>1</v>
      </c>
      <c r="AB182">
        <f ca="1"/>
        <v>1.5</v>
      </c>
      <c r="AC182">
        <f ca="1"/>
        <v>3.16</v>
      </c>
      <c r="AD182">
        <f ca="1"/>
        <v>1.6</v>
      </c>
      <c r="AE182">
        <f ca="1"/>
        <v>3.16</v>
      </c>
    </row>
    <row r="183" spans="1:31" x14ac:dyDescent="0.25">
      <c r="A183">
        <f ca="1"/>
        <v>182</v>
      </c>
      <c r="B183">
        <f ca="1"/>
        <v>1</v>
      </c>
      <c r="C183">
        <f ca="1"/>
        <v>45</v>
      </c>
      <c r="D183" s="8">
        <f ca="1"/>
        <v>689052.39361967798</v>
      </c>
      <c r="E183" s="8">
        <f ca="1"/>
        <v>7567002.2992365574</v>
      </c>
      <c r="F183">
        <f ca="1"/>
        <v>362.98898925781197</v>
      </c>
      <c r="G183">
        <f ca="1"/>
        <v>0</v>
      </c>
      <c r="H183">
        <f ca="1"/>
        <v>0</v>
      </c>
      <c r="I183" t="str">
        <f ca="1"/>
        <v>MIN NO MERGE</v>
      </c>
      <c r="J183">
        <f ca="1"/>
        <v>23</v>
      </c>
      <c r="K183" t="str">
        <f ca="1"/>
        <v>R-5</v>
      </c>
      <c r="L183" t="str">
        <f ca="1"/>
        <v>R-5</v>
      </c>
      <c r="M183">
        <f ca="1"/>
        <v>1</v>
      </c>
      <c r="N183">
        <f ca="1"/>
        <v>1.9104661099535667</v>
      </c>
      <c r="O183">
        <f ca="1"/>
        <v>1.9104661099535667</v>
      </c>
      <c r="P183">
        <f ca="1"/>
        <v>1.9104661099535667</v>
      </c>
      <c r="Q183">
        <f ca="1"/>
        <v>1.5707963267948966</v>
      </c>
      <c r="R183">
        <f ca="1"/>
        <v>689051.27705024497</v>
      </c>
      <c r="S183">
        <f ca="1"/>
        <v>7567000.7168103503</v>
      </c>
      <c r="T183">
        <f ca="1"/>
        <v>363.08898925781199</v>
      </c>
      <c r="U183">
        <f ca="1"/>
        <v>689064.92991105304</v>
      </c>
      <c r="V183">
        <f ca="1"/>
        <v>7566962.0801430298</v>
      </c>
      <c r="W183">
        <f ca="1"/>
        <v>363.65560913085898</v>
      </c>
      <c r="X183">
        <f ca="1"/>
        <v>689051.27705024497</v>
      </c>
      <c r="Y183">
        <f ca="1"/>
        <v>7567000.7168103503</v>
      </c>
      <c r="Z183">
        <f ca="1"/>
        <v>363.08898925781199</v>
      </c>
      <c r="AA183">
        <f ca="1"/>
        <v>1</v>
      </c>
      <c r="AB183">
        <f ca="1"/>
        <v>1.5</v>
      </c>
      <c r="AC183">
        <f ca="1"/>
        <v>3.16</v>
      </c>
      <c r="AD183">
        <f ca="1"/>
        <v>1.6</v>
      </c>
      <c r="AE183">
        <f ca="1"/>
        <v>3.16</v>
      </c>
    </row>
    <row r="184" spans="1:31" x14ac:dyDescent="0.25">
      <c r="A184">
        <f ca="1"/>
        <v>183</v>
      </c>
      <c r="B184">
        <f ca="1"/>
        <v>2</v>
      </c>
      <c r="C184">
        <f ca="1"/>
        <v>45</v>
      </c>
      <c r="D184" s="8">
        <f ca="1"/>
        <v>689049.41416710848</v>
      </c>
      <c r="E184" s="8">
        <f ca="1"/>
        <v>7567001.2464011544</v>
      </c>
      <c r="F184">
        <f ca="1"/>
        <v>362.98898925781197</v>
      </c>
      <c r="G184">
        <f ca="1"/>
        <v>0</v>
      </c>
      <c r="H184">
        <f ca="1"/>
        <v>0</v>
      </c>
      <c r="I184" t="str">
        <f ca="1"/>
        <v>MIN NO MERGE</v>
      </c>
      <c r="J184">
        <f ca="1"/>
        <v>23</v>
      </c>
      <c r="K184" t="str">
        <f ca="1"/>
        <v>R-5</v>
      </c>
      <c r="L184" t="str">
        <f ca="1"/>
        <v>R-5</v>
      </c>
      <c r="M184">
        <f ca="1"/>
        <v>1</v>
      </c>
      <c r="N184">
        <f ca="1"/>
        <v>1.9104661099535667</v>
      </c>
      <c r="O184">
        <f ca="1"/>
        <v>1.9104661099535667</v>
      </c>
      <c r="P184">
        <f ca="1"/>
        <v>1.9104661099535667</v>
      </c>
      <c r="Q184">
        <f ca="1"/>
        <v>1.5707963267948966</v>
      </c>
      <c r="R184">
        <f ca="1"/>
        <v>689051.27705024497</v>
      </c>
      <c r="S184">
        <f ca="1"/>
        <v>7567000.7168103503</v>
      </c>
      <c r="T184">
        <f ca="1"/>
        <v>363.08898925781199</v>
      </c>
      <c r="U184">
        <f ca="1"/>
        <v>689064.92991105304</v>
      </c>
      <c r="V184">
        <f ca="1"/>
        <v>7566962.0801430298</v>
      </c>
      <c r="W184">
        <f ca="1"/>
        <v>363.65560913085898</v>
      </c>
      <c r="X184">
        <f ca="1"/>
        <v>689051.27705024497</v>
      </c>
      <c r="Y184">
        <f ca="1"/>
        <v>7567000.7168103503</v>
      </c>
      <c r="Z184">
        <f ca="1"/>
        <v>363.08898925781199</v>
      </c>
      <c r="AA184">
        <f ca="1"/>
        <v>1</v>
      </c>
      <c r="AB184">
        <f ca="1"/>
        <v>1.5</v>
      </c>
      <c r="AC184">
        <f ca="1"/>
        <v>3.16</v>
      </c>
      <c r="AD184">
        <f ca="1"/>
        <v>1.6</v>
      </c>
      <c r="AE184">
        <f ca="1"/>
        <v>3.16</v>
      </c>
    </row>
    <row r="185" spans="1:31" x14ac:dyDescent="0.25">
      <c r="A185">
        <f ca="1"/>
        <v>184</v>
      </c>
      <c r="B185">
        <f ca="1"/>
        <v>3</v>
      </c>
      <c r="C185">
        <f ca="1"/>
        <v>45</v>
      </c>
      <c r="D185" s="8">
        <f ca="1"/>
        <v>689049.94724832522</v>
      </c>
      <c r="E185" s="8">
        <f ca="1"/>
        <v>7566999.7378175752</v>
      </c>
      <c r="F185">
        <f ca="1"/>
        <v>362.98898925781197</v>
      </c>
      <c r="G185">
        <f ca="1"/>
        <v>0</v>
      </c>
      <c r="H185">
        <f ca="1"/>
        <v>0</v>
      </c>
      <c r="I185" t="str">
        <f ca="1"/>
        <v>MIN NO MERGE</v>
      </c>
      <c r="J185">
        <f ca="1"/>
        <v>23</v>
      </c>
      <c r="K185" t="str">
        <f ca="1"/>
        <v>R-5</v>
      </c>
      <c r="L185" t="str">
        <f ca="1"/>
        <v>R-5</v>
      </c>
      <c r="M185">
        <f ca="1"/>
        <v>1</v>
      </c>
      <c r="N185">
        <f ca="1"/>
        <v>1.9104661099535667</v>
      </c>
      <c r="O185">
        <f ca="1"/>
        <v>1.9104661099535667</v>
      </c>
      <c r="P185">
        <f ca="1"/>
        <v>1.9104661099535667</v>
      </c>
      <c r="Q185">
        <f ca="1"/>
        <v>1.5707963267948966</v>
      </c>
      <c r="R185">
        <f ca="1"/>
        <v>689051.27705024497</v>
      </c>
      <c r="S185">
        <f ca="1"/>
        <v>7567000.7168103503</v>
      </c>
      <c r="T185">
        <f ca="1"/>
        <v>363.08898925781199</v>
      </c>
      <c r="U185">
        <f ca="1"/>
        <v>689064.92991105304</v>
      </c>
      <c r="V185">
        <f ca="1"/>
        <v>7566962.0801430298</v>
      </c>
      <c r="W185">
        <f ca="1"/>
        <v>363.65560913085898</v>
      </c>
      <c r="X185">
        <f ca="1"/>
        <v>689051.27705024497</v>
      </c>
      <c r="Y185">
        <f ca="1"/>
        <v>7567000.7168103503</v>
      </c>
      <c r="Z185">
        <f ca="1"/>
        <v>363.08898925781199</v>
      </c>
      <c r="AA185">
        <f ca="1"/>
        <v>1</v>
      </c>
      <c r="AB185">
        <f ca="1"/>
        <v>1.5</v>
      </c>
      <c r="AC185">
        <f ca="1"/>
        <v>3.16</v>
      </c>
      <c r="AD185">
        <f ca="1"/>
        <v>1.6</v>
      </c>
      <c r="AE185">
        <f ca="1"/>
        <v>3.16</v>
      </c>
    </row>
    <row r="186" spans="1:31" x14ac:dyDescent="0.25">
      <c r="A186">
        <f ca="1"/>
        <v>185</v>
      </c>
      <c r="B186">
        <f ca="1"/>
        <v>0</v>
      </c>
      <c r="C186">
        <f ca="1"/>
        <v>46</v>
      </c>
      <c r="D186" s="8">
        <f ca="1"/>
        <v>689861.03397255414</v>
      </c>
      <c r="E186" s="8">
        <f ca="1"/>
        <v>7567404.2271338804</v>
      </c>
      <c r="F186">
        <f ca="1"/>
        <v>353.08801879882799</v>
      </c>
      <c r="G186">
        <f ca="1"/>
        <v>0</v>
      </c>
      <c r="H186">
        <f ca="1"/>
        <v>0</v>
      </c>
      <c r="I186" t="str">
        <f ca="1"/>
        <v>MIN NO MERGE</v>
      </c>
      <c r="J186">
        <f ca="1"/>
        <v>24</v>
      </c>
      <c r="K186" t="str">
        <f ca="1"/>
        <v>R-6</v>
      </c>
      <c r="L186" t="str">
        <f ca="1"/>
        <v>R-6</v>
      </c>
      <c r="M186">
        <f ca="1"/>
        <v>0</v>
      </c>
      <c r="N186">
        <f ca="1"/>
        <v>-0.71665051284015391</v>
      </c>
      <c r="O186">
        <f ca="1"/>
        <v>-0.71665051284015391</v>
      </c>
      <c r="P186">
        <f ca="1"/>
        <v>2.4249421407496383</v>
      </c>
      <c r="Q186">
        <f ca="1"/>
        <v>1.5707963267948966</v>
      </c>
      <c r="R186">
        <f ca="1"/>
        <v>689871.65609456401</v>
      </c>
      <c r="S186">
        <f ca="1"/>
        <v>7567415.6894776197</v>
      </c>
      <c r="T186">
        <f ca="1"/>
        <v>353.18801879882801</v>
      </c>
      <c r="U186">
        <f ca="1"/>
        <v>689871.65609456401</v>
      </c>
      <c r="V186">
        <f ca="1"/>
        <v>7567415.6894776197</v>
      </c>
      <c r="W186">
        <f ca="1"/>
        <v>353.18801879882801</v>
      </c>
      <c r="X186">
        <f ca="1"/>
        <v>689840.85410076904</v>
      </c>
      <c r="Y186">
        <f ca="1"/>
        <v>7567442.5229167296</v>
      </c>
      <c r="Z186">
        <f ca="1"/>
        <v>352.41442871093699</v>
      </c>
      <c r="AA186">
        <f ca="1"/>
        <v>14</v>
      </c>
      <c r="AB186">
        <f ca="1"/>
        <v>1.5</v>
      </c>
      <c r="AC186">
        <f ca="1"/>
        <v>31.24</v>
      </c>
      <c r="AD186">
        <f ca="1"/>
        <v>1.6</v>
      </c>
      <c r="AE186">
        <f ca="1"/>
        <v>31.24</v>
      </c>
    </row>
    <row r="187" spans="1:31" x14ac:dyDescent="0.25">
      <c r="A187">
        <f ca="1"/>
        <v>186</v>
      </c>
      <c r="B187">
        <f ca="1"/>
        <v>1</v>
      </c>
      <c r="C187">
        <f ca="1"/>
        <v>46</v>
      </c>
      <c r="D187" s="8">
        <f ca="1"/>
        <v>689862.24038872728</v>
      </c>
      <c r="E187" s="8">
        <f ca="1"/>
        <v>7567403.1761533776</v>
      </c>
      <c r="F187">
        <f ca="1"/>
        <v>353.08801879882799</v>
      </c>
      <c r="G187">
        <f ca="1"/>
        <v>0</v>
      </c>
      <c r="H187">
        <f ca="1"/>
        <v>0</v>
      </c>
      <c r="I187" t="str">
        <f ca="1"/>
        <v>MIN NO MERGE</v>
      </c>
      <c r="J187">
        <f ca="1"/>
        <v>24</v>
      </c>
      <c r="K187" t="str">
        <f ca="1"/>
        <v>R-6</v>
      </c>
      <c r="L187" t="str">
        <f ca="1"/>
        <v>R-6</v>
      </c>
      <c r="M187">
        <f ca="1"/>
        <v>0</v>
      </c>
      <c r="N187">
        <f ca="1"/>
        <v>-0.71665051284015391</v>
      </c>
      <c r="O187">
        <f ca="1"/>
        <v>-0.71665051284015391</v>
      </c>
      <c r="P187">
        <f ca="1"/>
        <v>2.4249421407496383</v>
      </c>
      <c r="Q187">
        <f ca="1"/>
        <v>1.5707963267948966</v>
      </c>
      <c r="R187">
        <f ca="1"/>
        <v>689871.65609456401</v>
      </c>
      <c r="S187">
        <f ca="1"/>
        <v>7567415.6894776197</v>
      </c>
      <c r="T187">
        <f ca="1"/>
        <v>353.18801879882801</v>
      </c>
      <c r="U187">
        <f ca="1"/>
        <v>689871.65609456401</v>
      </c>
      <c r="V187">
        <f ca="1"/>
        <v>7567415.6894776197</v>
      </c>
      <c r="W187">
        <f ca="1"/>
        <v>353.18801879882801</v>
      </c>
      <c r="X187">
        <f ca="1"/>
        <v>689840.85410076904</v>
      </c>
      <c r="Y187">
        <f ca="1"/>
        <v>7567442.5229167296</v>
      </c>
      <c r="Z187">
        <f ca="1"/>
        <v>352.41442871093699</v>
      </c>
      <c r="AA187">
        <f ca="1"/>
        <v>14</v>
      </c>
      <c r="AB187">
        <f ca="1"/>
        <v>1.5</v>
      </c>
      <c r="AC187">
        <f ca="1"/>
        <v>31.24</v>
      </c>
      <c r="AD187">
        <f ca="1"/>
        <v>1.6</v>
      </c>
      <c r="AE187">
        <f ca="1"/>
        <v>31.24</v>
      </c>
    </row>
    <row r="188" spans="1:31" x14ac:dyDescent="0.25">
      <c r="A188">
        <f ca="1"/>
        <v>187</v>
      </c>
      <c r="B188">
        <f ca="1"/>
        <v>2</v>
      </c>
      <c r="C188">
        <f ca="1"/>
        <v>46</v>
      </c>
      <c r="D188" s="8">
        <f ca="1"/>
        <v>689882.76078304322</v>
      </c>
      <c r="E188" s="8">
        <f ca="1"/>
        <v>7567426.7314291587</v>
      </c>
      <c r="F188">
        <f ca="1"/>
        <v>353.08801879882799</v>
      </c>
      <c r="G188">
        <f ca="1"/>
        <v>0</v>
      </c>
      <c r="H188">
        <f ca="1"/>
        <v>0</v>
      </c>
      <c r="I188" t="str">
        <f ca="1"/>
        <v>MIN NO MERGE</v>
      </c>
      <c r="J188">
        <f ca="1"/>
        <v>24</v>
      </c>
      <c r="K188" t="str">
        <f ca="1"/>
        <v>R-6</v>
      </c>
      <c r="L188" t="str">
        <f ca="1"/>
        <v>R-6</v>
      </c>
      <c r="M188">
        <f ca="1"/>
        <v>0</v>
      </c>
      <c r="N188">
        <f ca="1"/>
        <v>-0.71665051284015391</v>
      </c>
      <c r="O188">
        <f ca="1"/>
        <v>-0.71665051284015391</v>
      </c>
      <c r="P188">
        <f ca="1"/>
        <v>2.4249421407496383</v>
      </c>
      <c r="Q188">
        <f ca="1"/>
        <v>1.5707963267948966</v>
      </c>
      <c r="R188">
        <f ca="1"/>
        <v>689871.65609456401</v>
      </c>
      <c r="S188">
        <f ca="1"/>
        <v>7567415.6894776197</v>
      </c>
      <c r="T188">
        <f ca="1"/>
        <v>353.18801879882801</v>
      </c>
      <c r="U188">
        <f ca="1"/>
        <v>689871.65609456401</v>
      </c>
      <c r="V188">
        <f ca="1"/>
        <v>7567415.6894776197</v>
      </c>
      <c r="W188">
        <f ca="1"/>
        <v>353.18801879882801</v>
      </c>
      <c r="X188">
        <f ca="1"/>
        <v>689840.85410076904</v>
      </c>
      <c r="Y188">
        <f ca="1"/>
        <v>7567442.5229167296</v>
      </c>
      <c r="Z188">
        <f ca="1"/>
        <v>352.41442871093699</v>
      </c>
      <c r="AA188">
        <f ca="1"/>
        <v>14</v>
      </c>
      <c r="AB188">
        <f ca="1"/>
        <v>1.5</v>
      </c>
      <c r="AC188">
        <f ca="1"/>
        <v>31.24</v>
      </c>
      <c r="AD188">
        <f ca="1"/>
        <v>1.6</v>
      </c>
      <c r="AE188">
        <f ca="1"/>
        <v>31.24</v>
      </c>
    </row>
    <row r="189" spans="1:31" x14ac:dyDescent="0.25">
      <c r="A189">
        <f ca="1"/>
        <v>188</v>
      </c>
      <c r="B189">
        <f ca="1"/>
        <v>3</v>
      </c>
      <c r="C189">
        <f ca="1"/>
        <v>46</v>
      </c>
      <c r="D189" s="8">
        <f ca="1"/>
        <v>689881.55436687008</v>
      </c>
      <c r="E189" s="8">
        <f ca="1"/>
        <v>7567427.7824096614</v>
      </c>
      <c r="F189">
        <f ca="1"/>
        <v>353.08801879882799</v>
      </c>
      <c r="G189">
        <f ca="1"/>
        <v>0</v>
      </c>
      <c r="H189">
        <f ca="1"/>
        <v>0</v>
      </c>
      <c r="I189" t="str">
        <f ca="1"/>
        <v>MIN NO MERGE</v>
      </c>
      <c r="J189">
        <f ca="1"/>
        <v>24</v>
      </c>
      <c r="K189" t="str">
        <f ca="1"/>
        <v>R-6</v>
      </c>
      <c r="L189" t="str">
        <f ca="1"/>
        <v>R-6</v>
      </c>
      <c r="M189">
        <f ca="1"/>
        <v>0</v>
      </c>
      <c r="N189">
        <f ca="1"/>
        <v>-0.71665051284015391</v>
      </c>
      <c r="O189">
        <f ca="1"/>
        <v>-0.71665051284015391</v>
      </c>
      <c r="P189">
        <f ca="1"/>
        <v>2.4249421407496383</v>
      </c>
      <c r="Q189">
        <f ca="1"/>
        <v>1.5707963267948966</v>
      </c>
      <c r="R189">
        <f ca="1"/>
        <v>689871.65609456401</v>
      </c>
      <c r="S189">
        <f ca="1"/>
        <v>7567415.6894776197</v>
      </c>
      <c r="T189">
        <f ca="1"/>
        <v>353.18801879882801</v>
      </c>
      <c r="U189">
        <f ca="1"/>
        <v>689871.65609456401</v>
      </c>
      <c r="V189">
        <f ca="1"/>
        <v>7567415.6894776197</v>
      </c>
      <c r="W189">
        <f ca="1"/>
        <v>353.18801879882801</v>
      </c>
      <c r="X189">
        <f ca="1"/>
        <v>689840.85410076904</v>
      </c>
      <c r="Y189">
        <f ca="1"/>
        <v>7567442.5229167296</v>
      </c>
      <c r="Z189">
        <f ca="1"/>
        <v>352.41442871093699</v>
      </c>
      <c r="AA189">
        <f ca="1"/>
        <v>14</v>
      </c>
      <c r="AB189">
        <f ca="1"/>
        <v>1.5</v>
      </c>
      <c r="AC189">
        <f ca="1"/>
        <v>31.24</v>
      </c>
      <c r="AD189">
        <f ca="1"/>
        <v>1.6</v>
      </c>
      <c r="AE189">
        <f ca="1"/>
        <v>31.24</v>
      </c>
    </row>
    <row r="190" spans="1:31" x14ac:dyDescent="0.25">
      <c r="A190">
        <f ca="1"/>
        <v>189</v>
      </c>
      <c r="B190">
        <f ca="1"/>
        <v>0</v>
      </c>
      <c r="C190">
        <f ca="1"/>
        <v>47</v>
      </c>
      <c r="D190" s="8">
        <f ca="1"/>
        <v>689851.4762227789</v>
      </c>
      <c r="E190" s="8">
        <f ca="1"/>
        <v>7567453.9852604689</v>
      </c>
      <c r="F190">
        <f ca="1"/>
        <v>352.31442871093697</v>
      </c>
      <c r="G190">
        <f ca="1"/>
        <v>0</v>
      </c>
      <c r="H190">
        <f ca="1"/>
        <v>0</v>
      </c>
      <c r="I190" t="str">
        <f ca="1"/>
        <v>MIN NO MERGE</v>
      </c>
      <c r="J190">
        <f ca="1"/>
        <v>24</v>
      </c>
      <c r="K190" t="str">
        <f ca="1"/>
        <v>R-6</v>
      </c>
      <c r="L190" t="str">
        <f ca="1"/>
        <v>R-6</v>
      </c>
      <c r="M190">
        <f ca="1"/>
        <v>1</v>
      </c>
      <c r="N190">
        <f ca="1"/>
        <v>2.4249421407496383</v>
      </c>
      <c r="O190">
        <f ca="1"/>
        <v>2.4249421407496383</v>
      </c>
      <c r="P190">
        <f ca="1"/>
        <v>2.4249421407496383</v>
      </c>
      <c r="Q190">
        <f ca="1"/>
        <v>1.5707963267948966</v>
      </c>
      <c r="R190">
        <f ca="1"/>
        <v>689840.85410076904</v>
      </c>
      <c r="S190">
        <f ca="1"/>
        <v>7567442.5229167296</v>
      </c>
      <c r="T190">
        <f ca="1"/>
        <v>352.41442871093699</v>
      </c>
      <c r="U190">
        <f ca="1"/>
        <v>689871.65609456401</v>
      </c>
      <c r="V190">
        <f ca="1"/>
        <v>7567415.6894776197</v>
      </c>
      <c r="W190">
        <f ca="1"/>
        <v>353.18801879882801</v>
      </c>
      <c r="X190">
        <f ca="1"/>
        <v>689840.85410076904</v>
      </c>
      <c r="Y190">
        <f ca="1"/>
        <v>7567442.5229167296</v>
      </c>
      <c r="Z190">
        <f ca="1"/>
        <v>352.41442871093699</v>
      </c>
      <c r="AA190">
        <f ca="1"/>
        <v>14</v>
      </c>
      <c r="AB190">
        <f ca="1"/>
        <v>1.5</v>
      </c>
      <c r="AC190">
        <f ca="1"/>
        <v>31.24</v>
      </c>
      <c r="AD190">
        <f ca="1"/>
        <v>1.6</v>
      </c>
      <c r="AE190">
        <f ca="1"/>
        <v>31.24</v>
      </c>
    </row>
    <row r="191" spans="1:31" x14ac:dyDescent="0.25">
      <c r="A191">
        <f ca="1"/>
        <v>190</v>
      </c>
      <c r="B191">
        <f ca="1"/>
        <v>1</v>
      </c>
      <c r="C191">
        <f ca="1"/>
        <v>47</v>
      </c>
      <c r="D191" s="8">
        <f ca="1"/>
        <v>689850.26980660576</v>
      </c>
      <c r="E191" s="8">
        <f ca="1"/>
        <v>7567455.0362409716</v>
      </c>
      <c r="F191">
        <f ca="1"/>
        <v>352.31442871093697</v>
      </c>
      <c r="G191">
        <f ca="1"/>
        <v>0</v>
      </c>
      <c r="H191">
        <f ca="1"/>
        <v>0</v>
      </c>
      <c r="I191" t="str">
        <f ca="1"/>
        <v>MIN NO MERGE</v>
      </c>
      <c r="J191">
        <f ca="1"/>
        <v>24</v>
      </c>
      <c r="K191" t="str">
        <f ca="1"/>
        <v>R-6</v>
      </c>
      <c r="L191" t="str">
        <f ca="1"/>
        <v>R-6</v>
      </c>
      <c r="M191">
        <f ca="1"/>
        <v>1</v>
      </c>
      <c r="N191">
        <f ca="1"/>
        <v>2.4249421407496383</v>
      </c>
      <c r="O191">
        <f ca="1"/>
        <v>2.4249421407496383</v>
      </c>
      <c r="P191">
        <f ca="1"/>
        <v>2.4249421407496383</v>
      </c>
      <c r="Q191">
        <f ca="1"/>
        <v>1.5707963267948966</v>
      </c>
      <c r="R191">
        <f ca="1"/>
        <v>689840.85410076904</v>
      </c>
      <c r="S191">
        <f ca="1"/>
        <v>7567442.5229167296</v>
      </c>
      <c r="T191">
        <f ca="1"/>
        <v>352.41442871093699</v>
      </c>
      <c r="U191">
        <f ca="1"/>
        <v>689871.65609456401</v>
      </c>
      <c r="V191">
        <f ca="1"/>
        <v>7567415.6894776197</v>
      </c>
      <c r="W191">
        <f ca="1"/>
        <v>353.18801879882801</v>
      </c>
      <c r="X191">
        <f ca="1"/>
        <v>689840.85410076904</v>
      </c>
      <c r="Y191">
        <f ca="1"/>
        <v>7567442.5229167296</v>
      </c>
      <c r="Z191">
        <f ca="1"/>
        <v>352.41442871093699</v>
      </c>
      <c r="AA191">
        <f ca="1"/>
        <v>14</v>
      </c>
      <c r="AB191">
        <f ca="1"/>
        <v>1.5</v>
      </c>
      <c r="AC191">
        <f ca="1"/>
        <v>31.24</v>
      </c>
      <c r="AD191">
        <f ca="1"/>
        <v>1.6</v>
      </c>
      <c r="AE191">
        <f ca="1"/>
        <v>31.24</v>
      </c>
    </row>
    <row r="192" spans="1:31" x14ac:dyDescent="0.25">
      <c r="A192">
        <f ca="1"/>
        <v>191</v>
      </c>
      <c r="B192">
        <f ca="1"/>
        <v>2</v>
      </c>
      <c r="C192">
        <f ca="1"/>
        <v>47</v>
      </c>
      <c r="D192" s="8">
        <f ca="1"/>
        <v>689829.74941228982</v>
      </c>
      <c r="E192" s="8">
        <f ca="1"/>
        <v>7567431.4809651906</v>
      </c>
      <c r="F192">
        <f ca="1"/>
        <v>352.31442871093697</v>
      </c>
      <c r="G192">
        <f ca="1"/>
        <v>0</v>
      </c>
      <c r="H192">
        <f ca="1"/>
        <v>0</v>
      </c>
      <c r="I192" t="str">
        <f ca="1"/>
        <v>MIN NO MERGE</v>
      </c>
      <c r="J192">
        <f ca="1"/>
        <v>24</v>
      </c>
      <c r="K192" t="str">
        <f ca="1"/>
        <v>R-6</v>
      </c>
      <c r="L192" t="str">
        <f ca="1"/>
        <v>R-6</v>
      </c>
      <c r="M192">
        <f ca="1"/>
        <v>1</v>
      </c>
      <c r="N192">
        <f ca="1"/>
        <v>2.4249421407496383</v>
      </c>
      <c r="O192">
        <f ca="1"/>
        <v>2.4249421407496383</v>
      </c>
      <c r="P192">
        <f ca="1"/>
        <v>2.4249421407496383</v>
      </c>
      <c r="Q192">
        <f ca="1"/>
        <v>1.5707963267948966</v>
      </c>
      <c r="R192">
        <f ca="1"/>
        <v>689840.85410076904</v>
      </c>
      <c r="S192">
        <f ca="1"/>
        <v>7567442.5229167296</v>
      </c>
      <c r="T192">
        <f ca="1"/>
        <v>352.41442871093699</v>
      </c>
      <c r="U192">
        <f ca="1"/>
        <v>689871.65609456401</v>
      </c>
      <c r="V192">
        <f ca="1"/>
        <v>7567415.6894776197</v>
      </c>
      <c r="W192">
        <f ca="1"/>
        <v>353.18801879882801</v>
      </c>
      <c r="X192">
        <f ca="1"/>
        <v>689840.85410076904</v>
      </c>
      <c r="Y192">
        <f ca="1"/>
        <v>7567442.5229167296</v>
      </c>
      <c r="Z192">
        <f ca="1"/>
        <v>352.41442871093699</v>
      </c>
      <c r="AA192">
        <f ca="1"/>
        <v>14</v>
      </c>
      <c r="AB192">
        <f ca="1"/>
        <v>1.5</v>
      </c>
      <c r="AC192">
        <f ca="1"/>
        <v>31.24</v>
      </c>
      <c r="AD192">
        <f ca="1"/>
        <v>1.6</v>
      </c>
      <c r="AE192">
        <f ca="1"/>
        <v>31.24</v>
      </c>
    </row>
    <row r="193" spans="1:31" x14ac:dyDescent="0.25">
      <c r="A193">
        <f ca="1"/>
        <v>192</v>
      </c>
      <c r="B193">
        <f ca="1"/>
        <v>3</v>
      </c>
      <c r="C193">
        <f ca="1"/>
        <v>47</v>
      </c>
      <c r="D193" s="8">
        <f ca="1"/>
        <v>689830.95582846296</v>
      </c>
      <c r="E193" s="8">
        <f ca="1"/>
        <v>7567430.4299846878</v>
      </c>
      <c r="F193">
        <f ca="1"/>
        <v>352.31442871093697</v>
      </c>
      <c r="G193">
        <f ca="1"/>
        <v>0</v>
      </c>
      <c r="H193">
        <f ca="1"/>
        <v>0</v>
      </c>
      <c r="I193" t="str">
        <f ca="1"/>
        <v>MIN NO MERGE</v>
      </c>
      <c r="J193">
        <f ca="1"/>
        <v>24</v>
      </c>
      <c r="K193" t="str">
        <f ca="1"/>
        <v>R-6</v>
      </c>
      <c r="L193" t="str">
        <f ca="1"/>
        <v>R-6</v>
      </c>
      <c r="M193">
        <f ca="1"/>
        <v>1</v>
      </c>
      <c r="N193">
        <f ca="1"/>
        <v>2.4249421407496383</v>
      </c>
      <c r="O193">
        <f ca="1"/>
        <v>2.4249421407496383</v>
      </c>
      <c r="P193">
        <f ca="1"/>
        <v>2.4249421407496383</v>
      </c>
      <c r="Q193">
        <f ca="1"/>
        <v>1.5707963267948966</v>
      </c>
      <c r="R193">
        <f ca="1"/>
        <v>689840.85410076904</v>
      </c>
      <c r="S193">
        <f ca="1"/>
        <v>7567442.5229167296</v>
      </c>
      <c r="T193">
        <f ca="1"/>
        <v>352.41442871093699</v>
      </c>
      <c r="U193">
        <f ca="1"/>
        <v>689871.65609456401</v>
      </c>
      <c r="V193">
        <f ca="1"/>
        <v>7567415.6894776197</v>
      </c>
      <c r="W193">
        <f ca="1"/>
        <v>353.18801879882801</v>
      </c>
      <c r="X193">
        <f ca="1"/>
        <v>689840.85410076904</v>
      </c>
      <c r="Y193">
        <f ca="1"/>
        <v>7567442.5229167296</v>
      </c>
      <c r="Z193">
        <f ca="1"/>
        <v>352.41442871093699</v>
      </c>
      <c r="AA193">
        <f ca="1"/>
        <v>14</v>
      </c>
      <c r="AB193">
        <f ca="1"/>
        <v>1.5</v>
      </c>
      <c r="AC193">
        <f ca="1"/>
        <v>31.24</v>
      </c>
      <c r="AD193">
        <f ca="1"/>
        <v>1.6</v>
      </c>
      <c r="AE193">
        <f ca="1"/>
        <v>31.24</v>
      </c>
    </row>
    <row r="194" spans="1:31" x14ac:dyDescent="0.25">
      <c r="A194">
        <f ca="1"/>
        <v>193</v>
      </c>
      <c r="B194">
        <f ca="1"/>
        <v>0</v>
      </c>
      <c r="C194">
        <f ca="1"/>
        <v>48</v>
      </c>
      <c r="D194" s="8">
        <f ca="1"/>
        <v>689631.02622143773</v>
      </c>
      <c r="E194" s="8">
        <f ca="1"/>
        <v>7567168.5129583282</v>
      </c>
      <c r="F194">
        <f ca="1"/>
        <v>356.12253417968697</v>
      </c>
      <c r="G194">
        <f ca="1"/>
        <v>0</v>
      </c>
      <c r="H194">
        <f ca="1"/>
        <v>0</v>
      </c>
      <c r="I194" t="str">
        <f ca="1"/>
        <v>MIN NO MERGE</v>
      </c>
      <c r="J194">
        <f ca="1"/>
        <v>25</v>
      </c>
      <c r="K194" t="str">
        <f ca="1"/>
        <v>R-6b</v>
      </c>
      <c r="L194" t="str">
        <f ca="1"/>
        <v>R-6b</v>
      </c>
      <c r="M194">
        <f ca="1"/>
        <v>0</v>
      </c>
      <c r="N194">
        <f ca="1"/>
        <v>-1.5996507950157222</v>
      </c>
      <c r="O194">
        <f ca="1"/>
        <v>-1.5996507950157222</v>
      </c>
      <c r="P194">
        <f ca="1"/>
        <v>1.541941858574071</v>
      </c>
      <c r="Q194">
        <f ca="1"/>
        <v>1.5707963267948966</v>
      </c>
      <c r="R194">
        <f ca="1"/>
        <v>689632.59171552199</v>
      </c>
      <c r="S194">
        <f ca="1"/>
        <v>7567167.9875744004</v>
      </c>
      <c r="T194">
        <f ca="1"/>
        <v>356.22253417968699</v>
      </c>
      <c r="U194">
        <f ca="1"/>
        <v>689632.59171552199</v>
      </c>
      <c r="V194">
        <f ca="1"/>
        <v>7567167.9875744004</v>
      </c>
      <c r="W194">
        <f ca="1"/>
        <v>356.22253417968699</v>
      </c>
      <c r="X194">
        <f ca="1"/>
        <v>689634.17061779206</v>
      </c>
      <c r="Y194">
        <f ca="1"/>
        <v>7567222.6918942304</v>
      </c>
      <c r="Z194">
        <f ca="1"/>
        <v>355.70806884765602</v>
      </c>
      <c r="AA194">
        <f ca="1"/>
        <v>1</v>
      </c>
      <c r="AB194">
        <f ca="1"/>
        <v>1.5</v>
      </c>
      <c r="AC194">
        <f ca="1"/>
        <v>3.16</v>
      </c>
      <c r="AD194">
        <f ca="1"/>
        <v>1.6</v>
      </c>
      <c r="AE194">
        <f ca="1"/>
        <v>3.16</v>
      </c>
    </row>
    <row r="195" spans="1:31" x14ac:dyDescent="0.25">
      <c r="A195">
        <f ca="1"/>
        <v>194</v>
      </c>
      <c r="B195">
        <f ca="1"/>
        <v>1</v>
      </c>
      <c r="C195">
        <f ca="1"/>
        <v>48</v>
      </c>
      <c r="D195" s="8">
        <f ca="1"/>
        <v>689630.98006069462</v>
      </c>
      <c r="E195" s="8">
        <f ca="1"/>
        <v>7567166.9136243463</v>
      </c>
      <c r="F195">
        <f ca="1"/>
        <v>356.12253417968697</v>
      </c>
      <c r="G195">
        <f ca="1"/>
        <v>0</v>
      </c>
      <c r="H195">
        <f ca="1"/>
        <v>0</v>
      </c>
      <c r="I195" t="str">
        <f ca="1"/>
        <v>MIN NO MERGE</v>
      </c>
      <c r="J195">
        <f ca="1"/>
        <v>25</v>
      </c>
      <c r="K195" t="str">
        <f ca="1"/>
        <v>R-6b</v>
      </c>
      <c r="L195" t="str">
        <f ca="1"/>
        <v>R-6b</v>
      </c>
      <c r="M195">
        <f ca="1"/>
        <v>0</v>
      </c>
      <c r="N195">
        <f ca="1"/>
        <v>-1.5996507950157222</v>
      </c>
      <c r="O195">
        <f ca="1"/>
        <v>-1.5996507950157222</v>
      </c>
      <c r="P195">
        <f ca="1"/>
        <v>1.541941858574071</v>
      </c>
      <c r="Q195">
        <f ca="1"/>
        <v>1.5707963267948966</v>
      </c>
      <c r="R195">
        <f ca="1"/>
        <v>689632.59171552199</v>
      </c>
      <c r="S195">
        <f ca="1"/>
        <v>7567167.9875744004</v>
      </c>
      <c r="T195">
        <f ca="1"/>
        <v>356.22253417968699</v>
      </c>
      <c r="U195">
        <f ca="1"/>
        <v>689632.59171552199</v>
      </c>
      <c r="V195">
        <f ca="1"/>
        <v>7567167.9875744004</v>
      </c>
      <c r="W195">
        <f ca="1"/>
        <v>356.22253417968699</v>
      </c>
      <c r="X195">
        <f ca="1"/>
        <v>689634.17061779206</v>
      </c>
      <c r="Y195">
        <f ca="1"/>
        <v>7567222.6918942304</v>
      </c>
      <c r="Z195">
        <f ca="1"/>
        <v>355.70806884765602</v>
      </c>
      <c r="AA195">
        <f ca="1"/>
        <v>1</v>
      </c>
      <c r="AB195">
        <f ca="1"/>
        <v>1.5</v>
      </c>
      <c r="AC195">
        <f ca="1"/>
        <v>3.16</v>
      </c>
      <c r="AD195">
        <f ca="1"/>
        <v>1.6</v>
      </c>
      <c r="AE195">
        <f ca="1"/>
        <v>3.16</v>
      </c>
    </row>
    <row r="196" spans="1:31" x14ac:dyDescent="0.25">
      <c r="A196">
        <f ca="1"/>
        <v>195</v>
      </c>
      <c r="B196">
        <f ca="1"/>
        <v>2</v>
      </c>
      <c r="C196">
        <f ca="1"/>
        <v>48</v>
      </c>
      <c r="D196" s="8">
        <f ca="1"/>
        <v>689634.13874530897</v>
      </c>
      <c r="E196" s="8">
        <f ca="1"/>
        <v>7567166.8224568795</v>
      </c>
      <c r="F196">
        <f ca="1"/>
        <v>356.12253417968697</v>
      </c>
      <c r="G196">
        <f ca="1"/>
        <v>0</v>
      </c>
      <c r="H196">
        <f ca="1"/>
        <v>0</v>
      </c>
      <c r="I196" t="str">
        <f ca="1"/>
        <v>MIN NO MERGE</v>
      </c>
      <c r="J196">
        <f ca="1"/>
        <v>25</v>
      </c>
      <c r="K196" t="str">
        <f ca="1"/>
        <v>R-6b</v>
      </c>
      <c r="L196" t="str">
        <f ca="1"/>
        <v>R-6b</v>
      </c>
      <c r="M196">
        <f ca="1"/>
        <v>0</v>
      </c>
      <c r="N196">
        <f ca="1"/>
        <v>-1.5996507950157222</v>
      </c>
      <c r="O196">
        <f ca="1"/>
        <v>-1.5996507950157222</v>
      </c>
      <c r="P196">
        <f ca="1"/>
        <v>1.541941858574071</v>
      </c>
      <c r="Q196">
        <f ca="1"/>
        <v>1.5707963267948966</v>
      </c>
      <c r="R196">
        <f ca="1"/>
        <v>689632.59171552199</v>
      </c>
      <c r="S196">
        <f ca="1"/>
        <v>7567167.9875744004</v>
      </c>
      <c r="T196">
        <f ca="1"/>
        <v>356.22253417968699</v>
      </c>
      <c r="U196">
        <f ca="1"/>
        <v>689632.59171552199</v>
      </c>
      <c r="V196">
        <f ca="1"/>
        <v>7567167.9875744004</v>
      </c>
      <c r="W196">
        <f ca="1"/>
        <v>356.22253417968699</v>
      </c>
      <c r="X196">
        <f ca="1"/>
        <v>689634.17061779206</v>
      </c>
      <c r="Y196">
        <f ca="1"/>
        <v>7567222.6918942304</v>
      </c>
      <c r="Z196">
        <f ca="1"/>
        <v>355.70806884765602</v>
      </c>
      <c r="AA196">
        <f ca="1"/>
        <v>1</v>
      </c>
      <c r="AB196">
        <f ca="1"/>
        <v>1.5</v>
      </c>
      <c r="AC196">
        <f ca="1"/>
        <v>3.16</v>
      </c>
      <c r="AD196">
        <f ca="1"/>
        <v>1.6</v>
      </c>
      <c r="AE196">
        <f ca="1"/>
        <v>3.16</v>
      </c>
    </row>
    <row r="197" spans="1:31" x14ac:dyDescent="0.25">
      <c r="A197">
        <f ca="1"/>
        <v>196</v>
      </c>
      <c r="B197">
        <f ca="1"/>
        <v>3</v>
      </c>
      <c r="C197">
        <f ca="1"/>
        <v>48</v>
      </c>
      <c r="D197" s="8">
        <f ca="1"/>
        <v>689634.18490605208</v>
      </c>
      <c r="E197" s="8">
        <f ca="1"/>
        <v>7567168.4217908615</v>
      </c>
      <c r="F197">
        <f ca="1"/>
        <v>356.12253417968697</v>
      </c>
      <c r="G197">
        <f ca="1"/>
        <v>0</v>
      </c>
      <c r="H197">
        <f ca="1"/>
        <v>0</v>
      </c>
      <c r="I197" t="str">
        <f ca="1"/>
        <v>MIN NO MERGE</v>
      </c>
      <c r="J197">
        <f ca="1"/>
        <v>25</v>
      </c>
      <c r="K197" t="str">
        <f ca="1"/>
        <v>R-6b</v>
      </c>
      <c r="L197" t="str">
        <f ca="1"/>
        <v>R-6b</v>
      </c>
      <c r="M197">
        <f ca="1"/>
        <v>0</v>
      </c>
      <c r="N197">
        <f ca="1"/>
        <v>-1.5996507950157222</v>
      </c>
      <c r="O197">
        <f ca="1"/>
        <v>-1.5996507950157222</v>
      </c>
      <c r="P197">
        <f ca="1"/>
        <v>1.541941858574071</v>
      </c>
      <c r="Q197">
        <f ca="1"/>
        <v>1.5707963267948966</v>
      </c>
      <c r="R197">
        <f ca="1"/>
        <v>689632.59171552199</v>
      </c>
      <c r="S197">
        <f ca="1"/>
        <v>7567167.9875744004</v>
      </c>
      <c r="T197">
        <f ca="1"/>
        <v>356.22253417968699</v>
      </c>
      <c r="U197">
        <f ca="1"/>
        <v>689632.59171552199</v>
      </c>
      <c r="V197">
        <f ca="1"/>
        <v>7567167.9875744004</v>
      </c>
      <c r="W197">
        <f ca="1"/>
        <v>356.22253417968699</v>
      </c>
      <c r="X197">
        <f ca="1"/>
        <v>689634.17061779206</v>
      </c>
      <c r="Y197">
        <f ca="1"/>
        <v>7567222.6918942304</v>
      </c>
      <c r="Z197">
        <f ca="1"/>
        <v>355.70806884765602</v>
      </c>
      <c r="AA197">
        <f ca="1"/>
        <v>1</v>
      </c>
      <c r="AB197">
        <f ca="1"/>
        <v>1.5</v>
      </c>
      <c r="AC197">
        <f ca="1"/>
        <v>3.16</v>
      </c>
      <c r="AD197">
        <f ca="1"/>
        <v>1.6</v>
      </c>
      <c r="AE197">
        <f ca="1"/>
        <v>3.16</v>
      </c>
    </row>
    <row r="198" spans="1:31" x14ac:dyDescent="0.25">
      <c r="A198">
        <f ca="1"/>
        <v>197</v>
      </c>
      <c r="B198">
        <f ca="1"/>
        <v>0</v>
      </c>
      <c r="C198">
        <f ca="1"/>
        <v>49</v>
      </c>
      <c r="D198" s="8">
        <f ca="1"/>
        <v>689635.73611187632</v>
      </c>
      <c r="E198" s="8">
        <f ca="1"/>
        <v>7567222.1665103026</v>
      </c>
      <c r="F198">
        <f ca="1"/>
        <v>355.608068847656</v>
      </c>
      <c r="G198">
        <f ca="1"/>
        <v>0</v>
      </c>
      <c r="H198">
        <f ca="1"/>
        <v>0</v>
      </c>
      <c r="I198" t="str">
        <f ca="1"/>
        <v>MIN NO MERGE</v>
      </c>
      <c r="J198">
        <f ca="1"/>
        <v>25</v>
      </c>
      <c r="K198" t="str">
        <f ca="1"/>
        <v>R-6b</v>
      </c>
      <c r="L198" t="str">
        <f ca="1"/>
        <v>R-6b</v>
      </c>
      <c r="M198">
        <f ca="1"/>
        <v>1</v>
      </c>
      <c r="N198">
        <f ca="1"/>
        <v>1.541941858574071</v>
      </c>
      <c r="O198">
        <f ca="1"/>
        <v>1.541941858574071</v>
      </c>
      <c r="P198">
        <f ca="1"/>
        <v>1.541941858574071</v>
      </c>
      <c r="Q198">
        <f ca="1"/>
        <v>1.5707963267948966</v>
      </c>
      <c r="R198">
        <f ca="1"/>
        <v>689634.17061779206</v>
      </c>
      <c r="S198">
        <f ca="1"/>
        <v>7567222.6918942304</v>
      </c>
      <c r="T198">
        <f ca="1"/>
        <v>355.70806884765602</v>
      </c>
      <c r="U198">
        <f ca="1"/>
        <v>689632.59171552199</v>
      </c>
      <c r="V198">
        <f ca="1"/>
        <v>7567167.9875744004</v>
      </c>
      <c r="W198">
        <f ca="1"/>
        <v>356.22253417968699</v>
      </c>
      <c r="X198">
        <f ca="1"/>
        <v>689634.17061779206</v>
      </c>
      <c r="Y198">
        <f ca="1"/>
        <v>7567222.6918942304</v>
      </c>
      <c r="Z198">
        <f ca="1"/>
        <v>355.70806884765602</v>
      </c>
      <c r="AA198">
        <f ca="1"/>
        <v>1</v>
      </c>
      <c r="AB198">
        <f ca="1"/>
        <v>1.5</v>
      </c>
      <c r="AC198">
        <f ca="1"/>
        <v>3.16</v>
      </c>
      <c r="AD198">
        <f ca="1"/>
        <v>1.6</v>
      </c>
      <c r="AE198">
        <f ca="1"/>
        <v>3.16</v>
      </c>
    </row>
    <row r="199" spans="1:31" x14ac:dyDescent="0.25">
      <c r="A199">
        <f ca="1"/>
        <v>198</v>
      </c>
      <c r="B199">
        <f ca="1"/>
        <v>1</v>
      </c>
      <c r="C199">
        <f ca="1"/>
        <v>49</v>
      </c>
      <c r="D199" s="8">
        <f ca="1"/>
        <v>689635.78227261943</v>
      </c>
      <c r="E199" s="8">
        <f ca="1"/>
        <v>7567223.7658442846</v>
      </c>
      <c r="F199">
        <f ca="1"/>
        <v>355.608068847656</v>
      </c>
      <c r="G199">
        <f ca="1"/>
        <v>0</v>
      </c>
      <c r="H199">
        <f ca="1"/>
        <v>0</v>
      </c>
      <c r="I199" t="str">
        <f ca="1"/>
        <v>MIN NO MERGE</v>
      </c>
      <c r="J199">
        <f ca="1"/>
        <v>25</v>
      </c>
      <c r="K199" t="str">
        <f ca="1"/>
        <v>R-6b</v>
      </c>
      <c r="L199" t="str">
        <f ca="1"/>
        <v>R-6b</v>
      </c>
      <c r="M199">
        <f ca="1"/>
        <v>1</v>
      </c>
      <c r="N199">
        <f ca="1"/>
        <v>1.541941858574071</v>
      </c>
      <c r="O199">
        <f ca="1"/>
        <v>1.541941858574071</v>
      </c>
      <c r="P199">
        <f ca="1"/>
        <v>1.541941858574071</v>
      </c>
      <c r="Q199">
        <f ca="1"/>
        <v>1.5707963267948966</v>
      </c>
      <c r="R199">
        <f ca="1"/>
        <v>689634.17061779206</v>
      </c>
      <c r="S199">
        <f ca="1"/>
        <v>7567222.6918942304</v>
      </c>
      <c r="T199">
        <f ca="1"/>
        <v>355.70806884765602</v>
      </c>
      <c r="U199">
        <f ca="1"/>
        <v>689632.59171552199</v>
      </c>
      <c r="V199">
        <f ca="1"/>
        <v>7567167.9875744004</v>
      </c>
      <c r="W199">
        <f ca="1"/>
        <v>356.22253417968699</v>
      </c>
      <c r="X199">
        <f ca="1"/>
        <v>689634.17061779206</v>
      </c>
      <c r="Y199">
        <f ca="1"/>
        <v>7567222.6918942304</v>
      </c>
      <c r="Z199">
        <f ca="1"/>
        <v>355.70806884765602</v>
      </c>
      <c r="AA199">
        <f ca="1"/>
        <v>1</v>
      </c>
      <c r="AB199">
        <f ca="1"/>
        <v>1.5</v>
      </c>
      <c r="AC199">
        <f ca="1"/>
        <v>3.16</v>
      </c>
      <c r="AD199">
        <f ca="1"/>
        <v>1.6</v>
      </c>
      <c r="AE199">
        <f ca="1"/>
        <v>3.16</v>
      </c>
    </row>
    <row r="200" spans="1:31" x14ac:dyDescent="0.25">
      <c r="A200">
        <f ca="1"/>
        <v>199</v>
      </c>
      <c r="B200">
        <f ca="1"/>
        <v>2</v>
      </c>
      <c r="C200">
        <f ca="1"/>
        <v>49</v>
      </c>
      <c r="D200" s="8">
        <f ca="1"/>
        <v>689632.62358800508</v>
      </c>
      <c r="E200" s="8">
        <f ca="1"/>
        <v>7567223.8570117513</v>
      </c>
      <c r="F200">
        <f ca="1"/>
        <v>355.608068847656</v>
      </c>
      <c r="G200">
        <f ca="1"/>
        <v>0</v>
      </c>
      <c r="H200">
        <f ca="1"/>
        <v>0</v>
      </c>
      <c r="I200" t="str">
        <f ca="1"/>
        <v>MIN NO MERGE</v>
      </c>
      <c r="J200">
        <f ca="1"/>
        <v>25</v>
      </c>
      <c r="K200" t="str">
        <f ca="1"/>
        <v>R-6b</v>
      </c>
      <c r="L200" t="str">
        <f ca="1"/>
        <v>R-6b</v>
      </c>
      <c r="M200">
        <f ca="1"/>
        <v>1</v>
      </c>
      <c r="N200">
        <f ca="1"/>
        <v>1.541941858574071</v>
      </c>
      <c r="O200">
        <f ca="1"/>
        <v>1.541941858574071</v>
      </c>
      <c r="P200">
        <f ca="1"/>
        <v>1.541941858574071</v>
      </c>
      <c r="Q200">
        <f ca="1"/>
        <v>1.5707963267948966</v>
      </c>
      <c r="R200">
        <f ca="1"/>
        <v>689634.17061779206</v>
      </c>
      <c r="S200">
        <f ca="1"/>
        <v>7567222.6918942304</v>
      </c>
      <c r="T200">
        <f ca="1"/>
        <v>355.70806884765602</v>
      </c>
      <c r="U200">
        <f ca="1"/>
        <v>689632.59171552199</v>
      </c>
      <c r="V200">
        <f ca="1"/>
        <v>7567167.9875744004</v>
      </c>
      <c r="W200">
        <f ca="1"/>
        <v>356.22253417968699</v>
      </c>
      <c r="X200">
        <f ca="1"/>
        <v>689634.17061779206</v>
      </c>
      <c r="Y200">
        <f ca="1"/>
        <v>7567222.6918942304</v>
      </c>
      <c r="Z200">
        <f ca="1"/>
        <v>355.70806884765602</v>
      </c>
      <c r="AA200">
        <f ca="1"/>
        <v>1</v>
      </c>
      <c r="AB200">
        <f ca="1"/>
        <v>1.5</v>
      </c>
      <c r="AC200">
        <f ca="1"/>
        <v>3.16</v>
      </c>
      <c r="AD200">
        <f ca="1"/>
        <v>1.6</v>
      </c>
      <c r="AE200">
        <f ca="1"/>
        <v>3.16</v>
      </c>
    </row>
    <row r="201" spans="1:31" x14ac:dyDescent="0.25">
      <c r="A201">
        <f ca="1"/>
        <v>200</v>
      </c>
      <c r="B201">
        <f ca="1"/>
        <v>3</v>
      </c>
      <c r="C201">
        <f ca="1"/>
        <v>49</v>
      </c>
      <c r="D201" s="8">
        <f ca="1"/>
        <v>689632.57742726197</v>
      </c>
      <c r="E201" s="8">
        <f ca="1"/>
        <v>7567222.2576777693</v>
      </c>
      <c r="F201">
        <f ca="1"/>
        <v>355.608068847656</v>
      </c>
      <c r="G201">
        <f ca="1"/>
        <v>0</v>
      </c>
      <c r="H201">
        <f ca="1"/>
        <v>0</v>
      </c>
      <c r="I201" t="str">
        <f ca="1"/>
        <v>MIN NO MERGE</v>
      </c>
      <c r="J201">
        <f ca="1"/>
        <v>25</v>
      </c>
      <c r="K201" t="str">
        <f ca="1"/>
        <v>R-6b</v>
      </c>
      <c r="L201" t="str">
        <f ca="1"/>
        <v>R-6b</v>
      </c>
      <c r="M201">
        <f ca="1"/>
        <v>1</v>
      </c>
      <c r="N201">
        <f ca="1"/>
        <v>1.541941858574071</v>
      </c>
      <c r="O201">
        <f ca="1"/>
        <v>1.541941858574071</v>
      </c>
      <c r="P201">
        <f ca="1"/>
        <v>1.541941858574071</v>
      </c>
      <c r="Q201">
        <f ca="1"/>
        <v>1.5707963267948966</v>
      </c>
      <c r="R201">
        <f ca="1"/>
        <v>689634.17061779206</v>
      </c>
      <c r="S201">
        <f ca="1"/>
        <v>7567222.6918942304</v>
      </c>
      <c r="T201">
        <f ca="1"/>
        <v>355.70806884765602</v>
      </c>
      <c r="U201">
        <f ca="1"/>
        <v>689632.59171552199</v>
      </c>
      <c r="V201">
        <f ca="1"/>
        <v>7567167.9875744004</v>
      </c>
      <c r="W201">
        <f ca="1"/>
        <v>356.22253417968699</v>
      </c>
      <c r="X201">
        <f ca="1"/>
        <v>689634.17061779206</v>
      </c>
      <c r="Y201">
        <f ca="1"/>
        <v>7567222.6918942304</v>
      </c>
      <c r="Z201">
        <f ca="1"/>
        <v>355.70806884765602</v>
      </c>
      <c r="AA201">
        <f ca="1"/>
        <v>1</v>
      </c>
      <c r="AB201">
        <f ca="1"/>
        <v>1.5</v>
      </c>
      <c r="AC201">
        <f ca="1"/>
        <v>3.16</v>
      </c>
      <c r="AD201">
        <f ca="1"/>
        <v>1.6</v>
      </c>
      <c r="AE201">
        <f ca="1"/>
        <v>3.16</v>
      </c>
    </row>
    <row r="202" spans="1:31" x14ac:dyDescent="0.25">
      <c r="A202">
        <f ca="1"/>
        <v>201</v>
      </c>
      <c r="B202">
        <f ca="1"/>
        <v>0</v>
      </c>
      <c r="C202">
        <f ca="1"/>
        <v>50</v>
      </c>
      <c r="D202" s="8">
        <f ca="1"/>
        <v>690761.50181942515</v>
      </c>
      <c r="E202" s="8">
        <f ca="1"/>
        <v>7568490.1424096404</v>
      </c>
      <c r="F202">
        <f ca="1"/>
        <v>352.069006347656</v>
      </c>
      <c r="G202">
        <f ca="1"/>
        <v>0</v>
      </c>
      <c r="H202">
        <f ca="1"/>
        <v>0</v>
      </c>
      <c r="I202" t="str">
        <f ca="1"/>
        <v>MIN NO MERGE</v>
      </c>
      <c r="J202">
        <f ca="1"/>
        <v>26</v>
      </c>
      <c r="K202" t="str">
        <f ca="1"/>
        <v>R-7</v>
      </c>
      <c r="L202" t="str">
        <f ca="1"/>
        <v>R-7</v>
      </c>
      <c r="M202">
        <f ca="1"/>
        <v>0</v>
      </c>
      <c r="N202">
        <f ca="1"/>
        <v>-0.85309118606238421</v>
      </c>
      <c r="O202">
        <f ca="1"/>
        <v>-0.85309118606238421</v>
      </c>
      <c r="P202">
        <f ca="1"/>
        <v>2.2885014675274089</v>
      </c>
      <c r="Q202">
        <f ca="1"/>
        <v>1.5707963267948966</v>
      </c>
      <c r="R202">
        <f ca="1"/>
        <v>690763.55012406595</v>
      </c>
      <c r="S202">
        <f ca="1"/>
        <v>7568491.2934301002</v>
      </c>
      <c r="T202">
        <f ca="1"/>
        <v>352.16900634765602</v>
      </c>
      <c r="U202">
        <f ca="1"/>
        <v>690763.55012406595</v>
      </c>
      <c r="V202">
        <f ca="1"/>
        <v>7568491.2934301002</v>
      </c>
      <c r="W202">
        <f ca="1"/>
        <v>352.16900634765602</v>
      </c>
      <c r="X202">
        <f ca="1"/>
        <v>690743.11727115698</v>
      </c>
      <c r="Y202">
        <f ca="1"/>
        <v>7568514.69833434</v>
      </c>
      <c r="Z202">
        <f ca="1"/>
        <v>351.81900024414</v>
      </c>
      <c r="AA202">
        <f ca="1"/>
        <v>2</v>
      </c>
      <c r="AB202">
        <f ca="1"/>
        <v>1.2</v>
      </c>
      <c r="AC202">
        <f ca="1"/>
        <v>4.5999999999999996</v>
      </c>
      <c r="AD202">
        <f ca="1"/>
        <v>1.6</v>
      </c>
      <c r="AE202">
        <f ca="1"/>
        <v>4.5999999999999996</v>
      </c>
    </row>
    <row r="203" spans="1:31" x14ac:dyDescent="0.25">
      <c r="A203">
        <f ca="1"/>
        <v>202</v>
      </c>
      <c r="B203">
        <f ca="1"/>
        <v>1</v>
      </c>
      <c r="C203">
        <f ca="1"/>
        <v>50</v>
      </c>
      <c r="D203" s="8">
        <f ca="1"/>
        <v>690762.5540716633</v>
      </c>
      <c r="E203" s="8">
        <f ca="1"/>
        <v>7568488.9371025311</v>
      </c>
      <c r="F203">
        <f ca="1"/>
        <v>352.069006347656</v>
      </c>
      <c r="G203">
        <f ca="1"/>
        <v>0</v>
      </c>
      <c r="H203">
        <f ca="1"/>
        <v>0</v>
      </c>
      <c r="I203" t="str">
        <f ca="1"/>
        <v>MIN NO MERGE</v>
      </c>
      <c r="J203">
        <f ca="1"/>
        <v>26</v>
      </c>
      <c r="K203" t="str">
        <f ca="1"/>
        <v>R-7</v>
      </c>
      <c r="L203" t="str">
        <f ca="1"/>
        <v>R-7</v>
      </c>
      <c r="M203">
        <f ca="1"/>
        <v>0</v>
      </c>
      <c r="N203">
        <f ca="1"/>
        <v>-0.85309118606238421</v>
      </c>
      <c r="O203">
        <f ca="1"/>
        <v>-0.85309118606238421</v>
      </c>
      <c r="P203">
        <f ca="1"/>
        <v>2.2885014675274089</v>
      </c>
      <c r="Q203">
        <f ca="1"/>
        <v>1.5707963267948966</v>
      </c>
      <c r="R203">
        <f ca="1"/>
        <v>690763.55012406595</v>
      </c>
      <c r="S203">
        <f ca="1"/>
        <v>7568491.2934301002</v>
      </c>
      <c r="T203">
        <f ca="1"/>
        <v>352.16900634765602</v>
      </c>
      <c r="U203">
        <f ca="1"/>
        <v>690763.55012406595</v>
      </c>
      <c r="V203">
        <f ca="1"/>
        <v>7568491.2934301002</v>
      </c>
      <c r="W203">
        <f ca="1"/>
        <v>352.16900634765602</v>
      </c>
      <c r="X203">
        <f ca="1"/>
        <v>690743.11727115698</v>
      </c>
      <c r="Y203">
        <f ca="1"/>
        <v>7568514.69833434</v>
      </c>
      <c r="Z203">
        <f ca="1"/>
        <v>351.81900024414</v>
      </c>
      <c r="AA203">
        <f ca="1"/>
        <v>2</v>
      </c>
      <c r="AB203">
        <f ca="1"/>
        <v>1.2</v>
      </c>
      <c r="AC203">
        <f ca="1"/>
        <v>4.5999999999999996</v>
      </c>
      <c r="AD203">
        <f ca="1"/>
        <v>1.6</v>
      </c>
      <c r="AE203">
        <f ca="1"/>
        <v>4.5999999999999996</v>
      </c>
    </row>
    <row r="204" spans="1:31" x14ac:dyDescent="0.25">
      <c r="A204">
        <f ca="1"/>
        <v>203</v>
      </c>
      <c r="B204">
        <f ca="1"/>
        <v>2</v>
      </c>
      <c r="C204">
        <f ca="1"/>
        <v>50</v>
      </c>
      <c r="D204" s="8">
        <f ca="1"/>
        <v>690766.01932960202</v>
      </c>
      <c r="E204" s="8">
        <f ca="1"/>
        <v>7568491.9623277159</v>
      </c>
      <c r="F204">
        <f ca="1"/>
        <v>352.069006347656</v>
      </c>
      <c r="G204">
        <f ca="1"/>
        <v>0</v>
      </c>
      <c r="H204">
        <f ca="1"/>
        <v>0</v>
      </c>
      <c r="I204" t="str">
        <f ca="1"/>
        <v>MIN NO MERGE</v>
      </c>
      <c r="J204">
        <f ca="1"/>
        <v>26</v>
      </c>
      <c r="K204" t="str">
        <f ca="1"/>
        <v>R-7</v>
      </c>
      <c r="L204" t="str">
        <f ca="1"/>
        <v>R-7</v>
      </c>
      <c r="M204">
        <f ca="1"/>
        <v>0</v>
      </c>
      <c r="N204">
        <f ca="1"/>
        <v>-0.85309118606238421</v>
      </c>
      <c r="O204">
        <f ca="1"/>
        <v>-0.85309118606238421</v>
      </c>
      <c r="P204">
        <f ca="1"/>
        <v>2.2885014675274089</v>
      </c>
      <c r="Q204">
        <f ca="1"/>
        <v>1.5707963267948966</v>
      </c>
      <c r="R204">
        <f ca="1"/>
        <v>690763.55012406595</v>
      </c>
      <c r="S204">
        <f ca="1"/>
        <v>7568491.2934301002</v>
      </c>
      <c r="T204">
        <f ca="1"/>
        <v>352.16900634765602</v>
      </c>
      <c r="U204">
        <f ca="1"/>
        <v>690763.55012406595</v>
      </c>
      <c r="V204">
        <f ca="1"/>
        <v>7568491.2934301002</v>
      </c>
      <c r="W204">
        <f ca="1"/>
        <v>352.16900634765602</v>
      </c>
      <c r="X204">
        <f ca="1"/>
        <v>690743.11727115698</v>
      </c>
      <c r="Y204">
        <f ca="1"/>
        <v>7568514.69833434</v>
      </c>
      <c r="Z204">
        <f ca="1"/>
        <v>351.81900024414</v>
      </c>
      <c r="AA204">
        <f ca="1"/>
        <v>2</v>
      </c>
      <c r="AB204">
        <f ca="1"/>
        <v>1.2</v>
      </c>
      <c r="AC204">
        <f ca="1"/>
        <v>4.5999999999999996</v>
      </c>
      <c r="AD204">
        <f ca="1"/>
        <v>1.6</v>
      </c>
      <c r="AE204">
        <f ca="1"/>
        <v>4.5999999999999996</v>
      </c>
    </row>
    <row r="205" spans="1:31" x14ac:dyDescent="0.25">
      <c r="A205">
        <f ca="1"/>
        <v>204</v>
      </c>
      <c r="B205">
        <f ca="1"/>
        <v>3</v>
      </c>
      <c r="C205">
        <f ca="1"/>
        <v>50</v>
      </c>
      <c r="D205" s="8">
        <f ca="1"/>
        <v>690764.96707736386</v>
      </c>
      <c r="E205" s="8">
        <f ca="1"/>
        <v>7568493.1676348252</v>
      </c>
      <c r="F205">
        <f ca="1"/>
        <v>352.069006347656</v>
      </c>
      <c r="G205">
        <f ca="1"/>
        <v>0</v>
      </c>
      <c r="H205">
        <f ca="1"/>
        <v>0</v>
      </c>
      <c r="I205" t="str">
        <f ca="1"/>
        <v>MIN NO MERGE</v>
      </c>
      <c r="J205">
        <f ca="1"/>
        <v>26</v>
      </c>
      <c r="K205" t="str">
        <f ca="1"/>
        <v>R-7</v>
      </c>
      <c r="L205" t="str">
        <f ca="1"/>
        <v>R-7</v>
      </c>
      <c r="M205">
        <f ca="1"/>
        <v>0</v>
      </c>
      <c r="N205">
        <f ca="1"/>
        <v>-0.85309118606238421</v>
      </c>
      <c r="O205">
        <f ca="1"/>
        <v>-0.85309118606238421</v>
      </c>
      <c r="P205">
        <f ca="1"/>
        <v>2.2885014675274089</v>
      </c>
      <c r="Q205">
        <f ca="1"/>
        <v>1.5707963267948966</v>
      </c>
      <c r="R205">
        <f ca="1"/>
        <v>690763.55012406595</v>
      </c>
      <c r="S205">
        <f ca="1"/>
        <v>7568491.2934301002</v>
      </c>
      <c r="T205">
        <f ca="1"/>
        <v>352.16900634765602</v>
      </c>
      <c r="U205">
        <f ca="1"/>
        <v>690763.55012406595</v>
      </c>
      <c r="V205">
        <f ca="1"/>
        <v>7568491.2934301002</v>
      </c>
      <c r="W205">
        <f ca="1"/>
        <v>352.16900634765602</v>
      </c>
      <c r="X205">
        <f ca="1"/>
        <v>690743.11727115698</v>
      </c>
      <c r="Y205">
        <f ca="1"/>
        <v>7568514.69833434</v>
      </c>
      <c r="Z205">
        <f ca="1"/>
        <v>351.81900024414</v>
      </c>
      <c r="AA205">
        <f ca="1"/>
        <v>2</v>
      </c>
      <c r="AB205">
        <f ca="1"/>
        <v>1.2</v>
      </c>
      <c r="AC205">
        <f ca="1"/>
        <v>4.5999999999999996</v>
      </c>
      <c r="AD205">
        <f ca="1"/>
        <v>1.6</v>
      </c>
      <c r="AE205">
        <f ca="1"/>
        <v>4.5999999999999996</v>
      </c>
    </row>
    <row r="206" spans="1:31" x14ac:dyDescent="0.25">
      <c r="A206">
        <f ca="1"/>
        <v>205</v>
      </c>
      <c r="B206">
        <f ca="1"/>
        <v>0</v>
      </c>
      <c r="C206">
        <f ca="1"/>
        <v>51</v>
      </c>
      <c r="D206" s="8">
        <f ca="1"/>
        <v>690745.16557579779</v>
      </c>
      <c r="E206" s="8">
        <f ca="1"/>
        <v>7568515.8493547998</v>
      </c>
      <c r="F206">
        <f ca="1"/>
        <v>351.71900024413998</v>
      </c>
      <c r="G206">
        <f ca="1"/>
        <v>0</v>
      </c>
      <c r="H206">
        <f ca="1"/>
        <v>0</v>
      </c>
      <c r="I206" t="str">
        <f ca="1"/>
        <v>MIN NO MERGE</v>
      </c>
      <c r="J206">
        <f ca="1"/>
        <v>26</v>
      </c>
      <c r="K206" t="str">
        <f ca="1"/>
        <v>R-7</v>
      </c>
      <c r="L206" t="str">
        <f ca="1"/>
        <v>R-7</v>
      </c>
      <c r="M206">
        <f ca="1"/>
        <v>1</v>
      </c>
      <c r="N206">
        <f ca="1"/>
        <v>2.2885014675274089</v>
      </c>
      <c r="O206">
        <f ca="1"/>
        <v>2.2885014675274089</v>
      </c>
      <c r="P206">
        <f ca="1"/>
        <v>2.2885014675274089</v>
      </c>
      <c r="Q206">
        <f ca="1"/>
        <v>1.5707963267948966</v>
      </c>
      <c r="R206">
        <f ca="1"/>
        <v>690743.11727115698</v>
      </c>
      <c r="S206">
        <f ca="1"/>
        <v>7568514.69833434</v>
      </c>
      <c r="T206">
        <f ca="1"/>
        <v>351.81900024414</v>
      </c>
      <c r="U206">
        <f ca="1"/>
        <v>690763.55012406595</v>
      </c>
      <c r="V206">
        <f ca="1"/>
        <v>7568491.2934301002</v>
      </c>
      <c r="W206">
        <f ca="1"/>
        <v>352.16900634765602</v>
      </c>
      <c r="X206">
        <f ca="1"/>
        <v>690743.11727115698</v>
      </c>
      <c r="Y206">
        <f ca="1"/>
        <v>7568514.69833434</v>
      </c>
      <c r="Z206">
        <f ca="1"/>
        <v>351.81900024414</v>
      </c>
      <c r="AA206">
        <f ca="1"/>
        <v>2</v>
      </c>
      <c r="AB206">
        <f ca="1"/>
        <v>1.2</v>
      </c>
      <c r="AC206">
        <f ca="1"/>
        <v>4.5999999999999996</v>
      </c>
      <c r="AD206">
        <f ca="1"/>
        <v>1.6</v>
      </c>
      <c r="AE206">
        <f ca="1"/>
        <v>4.5999999999999996</v>
      </c>
    </row>
    <row r="207" spans="1:31" x14ac:dyDescent="0.25">
      <c r="A207">
        <f ca="1"/>
        <v>206</v>
      </c>
      <c r="B207">
        <f ca="1"/>
        <v>1</v>
      </c>
      <c r="C207">
        <f ca="1"/>
        <v>51</v>
      </c>
      <c r="D207" s="8">
        <f ca="1"/>
        <v>690744.11332355964</v>
      </c>
      <c r="E207" s="8">
        <f ca="1"/>
        <v>7568517.0546619091</v>
      </c>
      <c r="F207">
        <f ca="1"/>
        <v>351.71900024413998</v>
      </c>
      <c r="G207">
        <f ca="1"/>
        <v>0</v>
      </c>
      <c r="H207">
        <f ca="1"/>
        <v>0</v>
      </c>
      <c r="I207" t="str">
        <f ca="1"/>
        <v>MIN NO MERGE</v>
      </c>
      <c r="J207">
        <f ca="1"/>
        <v>26</v>
      </c>
      <c r="K207" t="str">
        <f ca="1"/>
        <v>R-7</v>
      </c>
      <c r="L207" t="str">
        <f ca="1"/>
        <v>R-7</v>
      </c>
      <c r="M207">
        <f ca="1"/>
        <v>1</v>
      </c>
      <c r="N207">
        <f ca="1"/>
        <v>2.2885014675274089</v>
      </c>
      <c r="O207">
        <f ca="1"/>
        <v>2.2885014675274089</v>
      </c>
      <c r="P207">
        <f ca="1"/>
        <v>2.2885014675274089</v>
      </c>
      <c r="Q207">
        <f ca="1"/>
        <v>1.5707963267948966</v>
      </c>
      <c r="R207">
        <f ca="1"/>
        <v>690743.11727115698</v>
      </c>
      <c r="S207">
        <f ca="1"/>
        <v>7568514.69833434</v>
      </c>
      <c r="T207">
        <f ca="1"/>
        <v>351.81900024414</v>
      </c>
      <c r="U207">
        <f ca="1"/>
        <v>690763.55012406595</v>
      </c>
      <c r="V207">
        <f ca="1"/>
        <v>7568491.2934301002</v>
      </c>
      <c r="W207">
        <f ca="1"/>
        <v>352.16900634765602</v>
      </c>
      <c r="X207">
        <f ca="1"/>
        <v>690743.11727115698</v>
      </c>
      <c r="Y207">
        <f ca="1"/>
        <v>7568514.69833434</v>
      </c>
      <c r="Z207">
        <f ca="1"/>
        <v>351.81900024414</v>
      </c>
      <c r="AA207">
        <f ca="1"/>
        <v>2</v>
      </c>
      <c r="AB207">
        <f ca="1"/>
        <v>1.2</v>
      </c>
      <c r="AC207">
        <f ca="1"/>
        <v>4.5999999999999996</v>
      </c>
      <c r="AD207">
        <f ca="1"/>
        <v>1.6</v>
      </c>
      <c r="AE207">
        <f ca="1"/>
        <v>4.5999999999999996</v>
      </c>
    </row>
    <row r="208" spans="1:31" x14ac:dyDescent="0.25">
      <c r="A208">
        <f ca="1"/>
        <v>207</v>
      </c>
      <c r="B208">
        <f ca="1"/>
        <v>2</v>
      </c>
      <c r="C208">
        <f ca="1"/>
        <v>51</v>
      </c>
      <c r="D208" s="8">
        <f ca="1"/>
        <v>690740.64806562092</v>
      </c>
      <c r="E208" s="8">
        <f ca="1"/>
        <v>7568514.0294367243</v>
      </c>
      <c r="F208">
        <f ca="1"/>
        <v>351.71900024413998</v>
      </c>
      <c r="G208">
        <f ca="1"/>
        <v>0</v>
      </c>
      <c r="H208">
        <f ca="1"/>
        <v>0</v>
      </c>
      <c r="I208" t="str">
        <f ca="1"/>
        <v>MIN NO MERGE</v>
      </c>
      <c r="J208">
        <f ca="1"/>
        <v>26</v>
      </c>
      <c r="K208" t="str">
        <f ca="1"/>
        <v>R-7</v>
      </c>
      <c r="L208" t="str">
        <f ca="1"/>
        <v>R-7</v>
      </c>
      <c r="M208">
        <f ca="1"/>
        <v>1</v>
      </c>
      <c r="N208">
        <f ca="1"/>
        <v>2.2885014675274089</v>
      </c>
      <c r="O208">
        <f ca="1"/>
        <v>2.2885014675274089</v>
      </c>
      <c r="P208">
        <f ca="1"/>
        <v>2.2885014675274089</v>
      </c>
      <c r="Q208">
        <f ca="1"/>
        <v>1.5707963267948966</v>
      </c>
      <c r="R208">
        <f ca="1"/>
        <v>690743.11727115698</v>
      </c>
      <c r="S208">
        <f ca="1"/>
        <v>7568514.69833434</v>
      </c>
      <c r="T208">
        <f ca="1"/>
        <v>351.81900024414</v>
      </c>
      <c r="U208">
        <f ca="1"/>
        <v>690763.55012406595</v>
      </c>
      <c r="V208">
        <f ca="1"/>
        <v>7568491.2934301002</v>
      </c>
      <c r="W208">
        <f ca="1"/>
        <v>352.16900634765602</v>
      </c>
      <c r="X208">
        <f ca="1"/>
        <v>690743.11727115698</v>
      </c>
      <c r="Y208">
        <f ca="1"/>
        <v>7568514.69833434</v>
      </c>
      <c r="Z208">
        <f ca="1"/>
        <v>351.81900024414</v>
      </c>
      <c r="AA208">
        <f ca="1"/>
        <v>2</v>
      </c>
      <c r="AB208">
        <f ca="1"/>
        <v>1.2</v>
      </c>
      <c r="AC208">
        <f ca="1"/>
        <v>4.5999999999999996</v>
      </c>
      <c r="AD208">
        <f ca="1"/>
        <v>1.6</v>
      </c>
      <c r="AE208">
        <f ca="1"/>
        <v>4.5999999999999996</v>
      </c>
    </row>
    <row r="209" spans="1:31" x14ac:dyDescent="0.25">
      <c r="A209">
        <f ca="1"/>
        <v>208</v>
      </c>
      <c r="B209">
        <f ca="1"/>
        <v>3</v>
      </c>
      <c r="C209">
        <f ca="1"/>
        <v>51</v>
      </c>
      <c r="D209" s="8">
        <f ca="1"/>
        <v>690741.70031785907</v>
      </c>
      <c r="E209" s="8">
        <f ca="1"/>
        <v>7568512.824129615</v>
      </c>
      <c r="F209">
        <f ca="1"/>
        <v>351.71900024413998</v>
      </c>
      <c r="G209">
        <f ca="1"/>
        <v>0</v>
      </c>
      <c r="H209">
        <f ca="1"/>
        <v>0</v>
      </c>
      <c r="I209" t="str">
        <f ca="1"/>
        <v>MIN NO MERGE</v>
      </c>
      <c r="J209">
        <f ca="1"/>
        <v>26</v>
      </c>
      <c r="K209" t="str">
        <f ca="1"/>
        <v>R-7</v>
      </c>
      <c r="L209" t="str">
        <f ca="1"/>
        <v>R-7</v>
      </c>
      <c r="M209">
        <f ca="1"/>
        <v>1</v>
      </c>
      <c r="N209">
        <f ca="1"/>
        <v>2.2885014675274089</v>
      </c>
      <c r="O209">
        <f ca="1"/>
        <v>2.2885014675274089</v>
      </c>
      <c r="P209">
        <f ca="1"/>
        <v>2.2885014675274089</v>
      </c>
      <c r="Q209">
        <f ca="1"/>
        <v>1.5707963267948966</v>
      </c>
      <c r="R209">
        <f ca="1"/>
        <v>690743.11727115698</v>
      </c>
      <c r="S209">
        <f ca="1"/>
        <v>7568514.69833434</v>
      </c>
      <c r="T209">
        <f ca="1"/>
        <v>351.81900024414</v>
      </c>
      <c r="U209">
        <f ca="1"/>
        <v>690763.55012406595</v>
      </c>
      <c r="V209">
        <f ca="1"/>
        <v>7568491.2934301002</v>
      </c>
      <c r="W209">
        <f ca="1"/>
        <v>352.16900634765602</v>
      </c>
      <c r="X209">
        <f ca="1"/>
        <v>690743.11727115698</v>
      </c>
      <c r="Y209">
        <f ca="1"/>
        <v>7568514.69833434</v>
      </c>
      <c r="Z209">
        <f ca="1"/>
        <v>351.81900024414</v>
      </c>
      <c r="AA209">
        <f ca="1"/>
        <v>2</v>
      </c>
      <c r="AB209">
        <f ca="1"/>
        <v>1.2</v>
      </c>
      <c r="AC209">
        <f ca="1"/>
        <v>4.5999999999999996</v>
      </c>
      <c r="AD209">
        <f ca="1"/>
        <v>1.6</v>
      </c>
      <c r="AE209">
        <f ca="1"/>
        <v>4.5999999999999996</v>
      </c>
    </row>
    <row r="210" spans="1:31" x14ac:dyDescent="0.25">
      <c r="A210">
        <f ca="1"/>
        <v>209</v>
      </c>
      <c r="B210">
        <f ca="1"/>
        <v>0</v>
      </c>
      <c r="C210">
        <f ca="1"/>
        <v>52</v>
      </c>
      <c r="D210" s="8">
        <f ca="1"/>
        <v>690556.8894313348</v>
      </c>
      <c r="E210" s="8">
        <f ca="1"/>
        <v>7568243.0073543275</v>
      </c>
      <c r="F210">
        <f ca="1"/>
        <v>352.58200683593697</v>
      </c>
      <c r="G210">
        <f ca="1"/>
        <v>0</v>
      </c>
      <c r="H210">
        <f ca="1"/>
        <v>0</v>
      </c>
      <c r="I210" t="str">
        <f ca="1"/>
        <v>MIN NO MERGE</v>
      </c>
      <c r="J210">
        <f ca="1"/>
        <v>27</v>
      </c>
      <c r="K210" t="str">
        <f ca="1"/>
        <v>R-7b</v>
      </c>
      <c r="L210" t="str">
        <f ca="1"/>
        <v>R-7b</v>
      </c>
      <c r="M210">
        <f ca="1"/>
        <v>0</v>
      </c>
      <c r="N210">
        <f ca="1"/>
        <v>-0.94616090395726538</v>
      </c>
      <c r="O210">
        <f ca="1"/>
        <v>-0.94616090395726538</v>
      </c>
      <c r="P210">
        <f ca="1"/>
        <v>2.1954317496325277</v>
      </c>
      <c r="Q210">
        <f ca="1"/>
        <v>1.5707963267948966</v>
      </c>
      <c r="R210">
        <f ca="1"/>
        <v>690559.03584176197</v>
      </c>
      <c r="S210">
        <f ca="1"/>
        <v>7568243.9630332896</v>
      </c>
      <c r="T210">
        <f ca="1"/>
        <v>352.68200683593699</v>
      </c>
      <c r="U210">
        <f ca="1"/>
        <v>690559.03584176197</v>
      </c>
      <c r="V210">
        <f ca="1"/>
        <v>7568243.9630332896</v>
      </c>
      <c r="W210">
        <f ca="1"/>
        <v>352.68200683593699</v>
      </c>
      <c r="X210">
        <f ca="1"/>
        <v>690538.88161866495</v>
      </c>
      <c r="Y210">
        <f ca="1"/>
        <v>7568271.91889113</v>
      </c>
      <c r="Z210">
        <f ca="1"/>
        <v>352.15353393554602</v>
      </c>
      <c r="AA210">
        <f ca="1"/>
        <v>2</v>
      </c>
      <c r="AB210">
        <f ca="1"/>
        <v>1.2</v>
      </c>
      <c r="AC210">
        <f ca="1"/>
        <v>4.5999999999999996</v>
      </c>
      <c r="AD210">
        <f ca="1"/>
        <v>1.6</v>
      </c>
      <c r="AE210">
        <f ca="1"/>
        <v>4.5999999999999996</v>
      </c>
    </row>
    <row r="211" spans="1:31" x14ac:dyDescent="0.25">
      <c r="A211">
        <f ca="1"/>
        <v>210</v>
      </c>
      <c r="B211">
        <f ca="1"/>
        <v>1</v>
      </c>
      <c r="C211">
        <f ca="1"/>
        <v>52</v>
      </c>
      <c r="D211" s="8">
        <f ca="1"/>
        <v>690557.82511385554</v>
      </c>
      <c r="E211" s="8">
        <f ca="1"/>
        <v>7568241.7094721217</v>
      </c>
      <c r="F211">
        <f ca="1"/>
        <v>352.58200683593697</v>
      </c>
      <c r="G211">
        <f ca="1"/>
        <v>0</v>
      </c>
      <c r="H211">
        <f ca="1"/>
        <v>0</v>
      </c>
      <c r="I211" t="str">
        <f ca="1"/>
        <v>MIN NO MERGE</v>
      </c>
      <c r="J211">
        <f ca="1"/>
        <v>27</v>
      </c>
      <c r="K211" t="str">
        <f ca="1"/>
        <v>R-7b</v>
      </c>
      <c r="L211" t="str">
        <f ca="1"/>
        <v>R-7b</v>
      </c>
      <c r="M211">
        <f ca="1"/>
        <v>0</v>
      </c>
      <c r="N211">
        <f ca="1"/>
        <v>-0.94616090395726538</v>
      </c>
      <c r="O211">
        <f ca="1"/>
        <v>-0.94616090395726538</v>
      </c>
      <c r="P211">
        <f ca="1"/>
        <v>2.1954317496325277</v>
      </c>
      <c r="Q211">
        <f ca="1"/>
        <v>1.5707963267948966</v>
      </c>
      <c r="R211">
        <f ca="1"/>
        <v>690559.03584176197</v>
      </c>
      <c r="S211">
        <f ca="1"/>
        <v>7568243.9630332896</v>
      </c>
      <c r="T211">
        <f ca="1"/>
        <v>352.68200683593699</v>
      </c>
      <c r="U211">
        <f ca="1"/>
        <v>690559.03584176197</v>
      </c>
      <c r="V211">
        <f ca="1"/>
        <v>7568243.9630332896</v>
      </c>
      <c r="W211">
        <f ca="1"/>
        <v>352.68200683593699</v>
      </c>
      <c r="X211">
        <f ca="1"/>
        <v>690538.88161866495</v>
      </c>
      <c r="Y211">
        <f ca="1"/>
        <v>7568271.91889113</v>
      </c>
      <c r="Z211">
        <f ca="1"/>
        <v>352.15353393554602</v>
      </c>
      <c r="AA211">
        <f ca="1"/>
        <v>2</v>
      </c>
      <c r="AB211">
        <f ca="1"/>
        <v>1.2</v>
      </c>
      <c r="AC211">
        <f ca="1"/>
        <v>4.5999999999999996</v>
      </c>
      <c r="AD211">
        <f ca="1"/>
        <v>1.6</v>
      </c>
      <c r="AE211">
        <f ca="1"/>
        <v>4.5999999999999996</v>
      </c>
    </row>
    <row r="212" spans="1:31" x14ac:dyDescent="0.25">
      <c r="A212">
        <f ca="1"/>
        <v>211</v>
      </c>
      <c r="B212">
        <f ca="1"/>
        <v>2</v>
      </c>
      <c r="C212">
        <f ca="1"/>
        <v>52</v>
      </c>
      <c r="D212" s="8">
        <f ca="1"/>
        <v>690561.55652519758</v>
      </c>
      <c r="E212" s="8">
        <f ca="1"/>
        <v>7568244.3995593693</v>
      </c>
      <c r="F212">
        <f ca="1"/>
        <v>352.58200683593697</v>
      </c>
      <c r="G212">
        <f ca="1"/>
        <v>0</v>
      </c>
      <c r="H212">
        <f ca="1"/>
        <v>0</v>
      </c>
      <c r="I212" t="str">
        <f ca="1"/>
        <v>MIN NO MERGE</v>
      </c>
      <c r="J212">
        <f ca="1"/>
        <v>27</v>
      </c>
      <c r="K212" t="str">
        <f ca="1"/>
        <v>R-7b</v>
      </c>
      <c r="L212" t="str">
        <f ca="1"/>
        <v>R-7b</v>
      </c>
      <c r="M212">
        <f ca="1"/>
        <v>0</v>
      </c>
      <c r="N212">
        <f ca="1"/>
        <v>-0.94616090395726538</v>
      </c>
      <c r="O212">
        <f ca="1"/>
        <v>-0.94616090395726538</v>
      </c>
      <c r="P212">
        <f ca="1"/>
        <v>2.1954317496325277</v>
      </c>
      <c r="Q212">
        <f ca="1"/>
        <v>1.5707963267948966</v>
      </c>
      <c r="R212">
        <f ca="1"/>
        <v>690559.03584176197</v>
      </c>
      <c r="S212">
        <f ca="1"/>
        <v>7568243.9630332896</v>
      </c>
      <c r="T212">
        <f ca="1"/>
        <v>352.68200683593699</v>
      </c>
      <c r="U212">
        <f ca="1"/>
        <v>690559.03584176197</v>
      </c>
      <c r="V212">
        <f ca="1"/>
        <v>7568243.9630332896</v>
      </c>
      <c r="W212">
        <f ca="1"/>
        <v>352.68200683593699</v>
      </c>
      <c r="X212">
        <f ca="1"/>
        <v>690538.88161866495</v>
      </c>
      <c r="Y212">
        <f ca="1"/>
        <v>7568271.91889113</v>
      </c>
      <c r="Z212">
        <f ca="1"/>
        <v>352.15353393554602</v>
      </c>
      <c r="AA212">
        <f ca="1"/>
        <v>2</v>
      </c>
      <c r="AB212">
        <f ca="1"/>
        <v>1.2</v>
      </c>
      <c r="AC212">
        <f ca="1"/>
        <v>4.5999999999999996</v>
      </c>
      <c r="AD212">
        <f ca="1"/>
        <v>1.6</v>
      </c>
      <c r="AE212">
        <f ca="1"/>
        <v>4.5999999999999996</v>
      </c>
    </row>
    <row r="213" spans="1:31" x14ac:dyDescent="0.25">
      <c r="A213">
        <f ca="1"/>
        <v>212</v>
      </c>
      <c r="B213">
        <f ca="1"/>
        <v>3</v>
      </c>
      <c r="C213">
        <f ca="1"/>
        <v>52</v>
      </c>
      <c r="D213" s="8">
        <f ca="1"/>
        <v>690560.62084267684</v>
      </c>
      <c r="E213" s="8">
        <f ca="1"/>
        <v>7568245.6974415751</v>
      </c>
      <c r="F213">
        <f ca="1"/>
        <v>352.58200683593697</v>
      </c>
      <c r="G213">
        <f ca="1"/>
        <v>0</v>
      </c>
      <c r="H213">
        <f ca="1"/>
        <v>0</v>
      </c>
      <c r="I213" t="str">
        <f ca="1"/>
        <v>MIN NO MERGE</v>
      </c>
      <c r="J213">
        <f ca="1"/>
        <v>27</v>
      </c>
      <c r="K213" t="str">
        <f ca="1"/>
        <v>R-7b</v>
      </c>
      <c r="L213" t="str">
        <f ca="1"/>
        <v>R-7b</v>
      </c>
      <c r="M213">
        <f ca="1"/>
        <v>0</v>
      </c>
      <c r="N213">
        <f ca="1"/>
        <v>-0.94616090395726538</v>
      </c>
      <c r="O213">
        <f ca="1"/>
        <v>-0.94616090395726538</v>
      </c>
      <c r="P213">
        <f ca="1"/>
        <v>2.1954317496325277</v>
      </c>
      <c r="Q213">
        <f ca="1"/>
        <v>1.5707963267948966</v>
      </c>
      <c r="R213">
        <f ca="1"/>
        <v>690559.03584176197</v>
      </c>
      <c r="S213">
        <f ca="1"/>
        <v>7568243.9630332896</v>
      </c>
      <c r="T213">
        <f ca="1"/>
        <v>352.68200683593699</v>
      </c>
      <c r="U213">
        <f ca="1"/>
        <v>690559.03584176197</v>
      </c>
      <c r="V213">
        <f ca="1"/>
        <v>7568243.9630332896</v>
      </c>
      <c r="W213">
        <f ca="1"/>
        <v>352.68200683593699</v>
      </c>
      <c r="X213">
        <f ca="1"/>
        <v>690538.88161866495</v>
      </c>
      <c r="Y213">
        <f ca="1"/>
        <v>7568271.91889113</v>
      </c>
      <c r="Z213">
        <f ca="1"/>
        <v>352.15353393554602</v>
      </c>
      <c r="AA213">
        <f ca="1"/>
        <v>2</v>
      </c>
      <c r="AB213">
        <f ca="1"/>
        <v>1.2</v>
      </c>
      <c r="AC213">
        <f ca="1"/>
        <v>4.5999999999999996</v>
      </c>
      <c r="AD213">
        <f ca="1"/>
        <v>1.6</v>
      </c>
      <c r="AE213">
        <f ca="1"/>
        <v>4.5999999999999996</v>
      </c>
    </row>
    <row r="214" spans="1:31" x14ac:dyDescent="0.25">
      <c r="A214">
        <f ca="1"/>
        <v>213</v>
      </c>
      <c r="B214">
        <f ca="1"/>
        <v>0</v>
      </c>
      <c r="C214">
        <f ca="1"/>
        <v>53</v>
      </c>
      <c r="D214" s="8">
        <f ca="1"/>
        <v>690541.02802909212</v>
      </c>
      <c r="E214" s="8">
        <f ca="1"/>
        <v>7568272.8745700922</v>
      </c>
      <c r="F214">
        <f ca="1"/>
        <v>352.053533935546</v>
      </c>
      <c r="G214">
        <f ca="1"/>
        <v>0</v>
      </c>
      <c r="H214">
        <f ca="1"/>
        <v>0</v>
      </c>
      <c r="I214" t="str">
        <f ca="1"/>
        <v>MIN NO MERGE</v>
      </c>
      <c r="J214">
        <f ca="1"/>
        <v>27</v>
      </c>
      <c r="K214" t="str">
        <f ca="1"/>
        <v>R-7b</v>
      </c>
      <c r="L214" t="str">
        <f ca="1"/>
        <v>R-7b</v>
      </c>
      <c r="M214">
        <f ca="1"/>
        <v>1</v>
      </c>
      <c r="N214">
        <f ca="1"/>
        <v>2.1954317496325277</v>
      </c>
      <c r="O214">
        <f ca="1"/>
        <v>2.1954317496325277</v>
      </c>
      <c r="P214">
        <f ca="1"/>
        <v>2.1954317496325277</v>
      </c>
      <c r="Q214">
        <f ca="1"/>
        <v>1.5707963267948966</v>
      </c>
      <c r="R214">
        <f ca="1"/>
        <v>690538.88161866495</v>
      </c>
      <c r="S214">
        <f ca="1"/>
        <v>7568271.91889113</v>
      </c>
      <c r="T214">
        <f ca="1"/>
        <v>352.15353393554602</v>
      </c>
      <c r="U214">
        <f ca="1"/>
        <v>690559.03584176197</v>
      </c>
      <c r="V214">
        <f ca="1"/>
        <v>7568243.9630332896</v>
      </c>
      <c r="W214">
        <f ca="1"/>
        <v>352.68200683593699</v>
      </c>
      <c r="X214">
        <f ca="1"/>
        <v>690538.88161866495</v>
      </c>
      <c r="Y214">
        <f ca="1"/>
        <v>7568271.91889113</v>
      </c>
      <c r="Z214">
        <f ca="1"/>
        <v>352.15353393554602</v>
      </c>
      <c r="AA214">
        <f ca="1"/>
        <v>2</v>
      </c>
      <c r="AB214">
        <f ca="1"/>
        <v>1.2</v>
      </c>
      <c r="AC214">
        <f ca="1"/>
        <v>4.5999999999999996</v>
      </c>
      <c r="AD214">
        <f ca="1"/>
        <v>1.6</v>
      </c>
      <c r="AE214">
        <f ca="1"/>
        <v>4.5999999999999996</v>
      </c>
    </row>
    <row r="215" spans="1:31" x14ac:dyDescent="0.25">
      <c r="A215">
        <f ca="1"/>
        <v>214</v>
      </c>
      <c r="B215">
        <f ca="1"/>
        <v>1</v>
      </c>
      <c r="C215">
        <f ca="1"/>
        <v>53</v>
      </c>
      <c r="D215" s="8">
        <f ca="1"/>
        <v>690540.09234657139</v>
      </c>
      <c r="E215" s="8">
        <f ca="1"/>
        <v>7568274.172452298</v>
      </c>
      <c r="F215">
        <f ca="1"/>
        <v>352.053533935546</v>
      </c>
      <c r="G215">
        <f ca="1"/>
        <v>0</v>
      </c>
      <c r="H215">
        <f ca="1"/>
        <v>0</v>
      </c>
      <c r="I215" t="str">
        <f ca="1"/>
        <v>MIN NO MERGE</v>
      </c>
      <c r="J215">
        <f ca="1"/>
        <v>27</v>
      </c>
      <c r="K215" t="str">
        <f ca="1"/>
        <v>R-7b</v>
      </c>
      <c r="L215" t="str">
        <f ca="1"/>
        <v>R-7b</v>
      </c>
      <c r="M215">
        <f ca="1"/>
        <v>1</v>
      </c>
      <c r="N215">
        <f ca="1"/>
        <v>2.1954317496325277</v>
      </c>
      <c r="O215">
        <f ca="1"/>
        <v>2.1954317496325277</v>
      </c>
      <c r="P215">
        <f ca="1"/>
        <v>2.1954317496325277</v>
      </c>
      <c r="Q215">
        <f ca="1"/>
        <v>1.5707963267948966</v>
      </c>
      <c r="R215">
        <f ca="1"/>
        <v>690538.88161866495</v>
      </c>
      <c r="S215">
        <f ca="1"/>
        <v>7568271.91889113</v>
      </c>
      <c r="T215">
        <f ca="1"/>
        <v>352.15353393554602</v>
      </c>
      <c r="U215">
        <f ca="1"/>
        <v>690559.03584176197</v>
      </c>
      <c r="V215">
        <f ca="1"/>
        <v>7568243.9630332896</v>
      </c>
      <c r="W215">
        <f ca="1"/>
        <v>352.68200683593699</v>
      </c>
      <c r="X215">
        <f ca="1"/>
        <v>690538.88161866495</v>
      </c>
      <c r="Y215">
        <f ca="1"/>
        <v>7568271.91889113</v>
      </c>
      <c r="Z215">
        <f ca="1"/>
        <v>352.15353393554602</v>
      </c>
      <c r="AA215">
        <f ca="1"/>
        <v>2</v>
      </c>
      <c r="AB215">
        <f ca="1"/>
        <v>1.2</v>
      </c>
      <c r="AC215">
        <f ca="1"/>
        <v>4.5999999999999996</v>
      </c>
      <c r="AD215">
        <f ca="1"/>
        <v>1.6</v>
      </c>
      <c r="AE215">
        <f ca="1"/>
        <v>4.5999999999999996</v>
      </c>
    </row>
    <row r="216" spans="1:31" x14ac:dyDescent="0.25">
      <c r="A216">
        <f ca="1"/>
        <v>215</v>
      </c>
      <c r="B216">
        <f ca="1"/>
        <v>2</v>
      </c>
      <c r="C216">
        <f ca="1"/>
        <v>53</v>
      </c>
      <c r="D216" s="8">
        <f ca="1"/>
        <v>690536.36093522934</v>
      </c>
      <c r="E216" s="8">
        <f ca="1"/>
        <v>7568271.4823650504</v>
      </c>
      <c r="F216">
        <f ca="1"/>
        <v>352.053533935546</v>
      </c>
      <c r="G216">
        <f ca="1"/>
        <v>0</v>
      </c>
      <c r="H216">
        <f ca="1"/>
        <v>0</v>
      </c>
      <c r="I216" t="str">
        <f ca="1"/>
        <v>MIN NO MERGE</v>
      </c>
      <c r="J216">
        <f ca="1"/>
        <v>27</v>
      </c>
      <c r="K216" t="str">
        <f ca="1"/>
        <v>R-7b</v>
      </c>
      <c r="L216" t="str">
        <f ca="1"/>
        <v>R-7b</v>
      </c>
      <c r="M216">
        <f ca="1"/>
        <v>1</v>
      </c>
      <c r="N216">
        <f ca="1"/>
        <v>2.1954317496325277</v>
      </c>
      <c r="O216">
        <f ca="1"/>
        <v>2.1954317496325277</v>
      </c>
      <c r="P216">
        <f ca="1"/>
        <v>2.1954317496325277</v>
      </c>
      <c r="Q216">
        <f ca="1"/>
        <v>1.5707963267948966</v>
      </c>
      <c r="R216">
        <f ca="1"/>
        <v>690538.88161866495</v>
      </c>
      <c r="S216">
        <f ca="1"/>
        <v>7568271.91889113</v>
      </c>
      <c r="T216">
        <f ca="1"/>
        <v>352.15353393554602</v>
      </c>
      <c r="U216">
        <f ca="1"/>
        <v>690559.03584176197</v>
      </c>
      <c r="V216">
        <f ca="1"/>
        <v>7568243.9630332896</v>
      </c>
      <c r="W216">
        <f ca="1"/>
        <v>352.68200683593699</v>
      </c>
      <c r="X216">
        <f ca="1"/>
        <v>690538.88161866495</v>
      </c>
      <c r="Y216">
        <f ca="1"/>
        <v>7568271.91889113</v>
      </c>
      <c r="Z216">
        <f ca="1"/>
        <v>352.15353393554602</v>
      </c>
      <c r="AA216">
        <f ca="1"/>
        <v>2</v>
      </c>
      <c r="AB216">
        <f ca="1"/>
        <v>1.2</v>
      </c>
      <c r="AC216">
        <f ca="1"/>
        <v>4.5999999999999996</v>
      </c>
      <c r="AD216">
        <f ca="1"/>
        <v>1.6</v>
      </c>
      <c r="AE216">
        <f ca="1"/>
        <v>4.5999999999999996</v>
      </c>
    </row>
    <row r="217" spans="1:31" x14ac:dyDescent="0.25">
      <c r="A217">
        <f ca="1"/>
        <v>216</v>
      </c>
      <c r="B217">
        <f ca="1"/>
        <v>3</v>
      </c>
      <c r="C217">
        <f ca="1"/>
        <v>53</v>
      </c>
      <c r="D217" s="8">
        <f ca="1"/>
        <v>690537.29661775008</v>
      </c>
      <c r="E217" s="8">
        <f ca="1"/>
        <v>7568270.1844828445</v>
      </c>
      <c r="F217">
        <f ca="1"/>
        <v>352.053533935546</v>
      </c>
      <c r="G217">
        <f ca="1"/>
        <v>0</v>
      </c>
      <c r="H217">
        <f ca="1"/>
        <v>0</v>
      </c>
      <c r="I217" t="str">
        <f ca="1"/>
        <v>MIN NO MERGE</v>
      </c>
      <c r="J217">
        <f ca="1"/>
        <v>27</v>
      </c>
      <c r="K217" t="str">
        <f ca="1"/>
        <v>R-7b</v>
      </c>
      <c r="L217" t="str">
        <f ca="1"/>
        <v>R-7b</v>
      </c>
      <c r="M217">
        <f ca="1"/>
        <v>1</v>
      </c>
      <c r="N217">
        <f ca="1"/>
        <v>2.1954317496325277</v>
      </c>
      <c r="O217">
        <f ca="1"/>
        <v>2.1954317496325277</v>
      </c>
      <c r="P217">
        <f ca="1"/>
        <v>2.1954317496325277</v>
      </c>
      <c r="Q217">
        <f ca="1"/>
        <v>1.5707963267948966</v>
      </c>
      <c r="R217">
        <f ca="1"/>
        <v>690538.88161866495</v>
      </c>
      <c r="S217">
        <f ca="1"/>
        <v>7568271.91889113</v>
      </c>
      <c r="T217">
        <f ca="1"/>
        <v>352.15353393554602</v>
      </c>
      <c r="U217">
        <f ca="1"/>
        <v>690559.03584176197</v>
      </c>
      <c r="V217">
        <f ca="1"/>
        <v>7568243.9630332896</v>
      </c>
      <c r="W217">
        <f ca="1"/>
        <v>352.68200683593699</v>
      </c>
      <c r="X217">
        <f ca="1"/>
        <v>690538.88161866495</v>
      </c>
      <c r="Y217">
        <f ca="1"/>
        <v>7568271.91889113</v>
      </c>
      <c r="Z217">
        <f ca="1"/>
        <v>352.15353393554602</v>
      </c>
      <c r="AA217">
        <f ca="1"/>
        <v>2</v>
      </c>
      <c r="AB217">
        <f ca="1"/>
        <v>1.2</v>
      </c>
      <c r="AC217">
        <f ca="1"/>
        <v>4.5999999999999996</v>
      </c>
      <c r="AD217">
        <f ca="1"/>
        <v>1.6</v>
      </c>
      <c r="AE217">
        <f ca="1"/>
        <v>4.5999999999999996</v>
      </c>
    </row>
    <row r="218" spans="1:31" x14ac:dyDescent="0.25">
      <c r="A218">
        <f ca="1"/>
        <v>217</v>
      </c>
      <c r="B218">
        <f ca="1"/>
        <v>0</v>
      </c>
      <c r="C218">
        <f ca="1"/>
        <v>54</v>
      </c>
      <c r="D218" s="8">
        <f ca="1"/>
        <v>690269.09142698022</v>
      </c>
      <c r="E218" s="8">
        <f ca="1"/>
        <v>7567896.89762994</v>
      </c>
      <c r="F218">
        <f ca="1"/>
        <v>359.12599999999998</v>
      </c>
      <c r="G218">
        <f ca="1"/>
        <v>0</v>
      </c>
      <c r="H218">
        <f ca="1"/>
        <v>0</v>
      </c>
      <c r="I218" t="str">
        <f ca="1"/>
        <v>MIN NO MERGE</v>
      </c>
      <c r="J218">
        <f ca="1"/>
        <v>28</v>
      </c>
      <c r="K218" t="str">
        <f ca="1"/>
        <v>R-7c</v>
      </c>
      <c r="L218" t="str">
        <f ca="1"/>
        <v>R-7c</v>
      </c>
      <c r="M218">
        <f ca="1"/>
        <v>0</v>
      </c>
      <c r="N218">
        <f ca="1"/>
        <v>-1.3783547250147983</v>
      </c>
      <c r="O218">
        <f ca="1"/>
        <v>-1.3783547250147983</v>
      </c>
      <c r="P218">
        <f ca="1"/>
        <v>1.7632379285749948</v>
      </c>
      <c r="Q218">
        <f ca="1"/>
        <v>1.5707963267948966</v>
      </c>
      <c r="R218">
        <f ca="1"/>
        <v>690270.38070888899</v>
      </c>
      <c r="S218">
        <f ca="1"/>
        <v>7567896.6598229604</v>
      </c>
      <c r="T218">
        <f ca="1"/>
        <v>359.226</v>
      </c>
      <c r="U218">
        <f ca="1"/>
        <v>690270.38070888899</v>
      </c>
      <c r="V218">
        <f ca="1"/>
        <v>7567896.6598229604</v>
      </c>
      <c r="W218">
        <f ca="1"/>
        <v>359.226</v>
      </c>
      <c r="X218">
        <f ca="1"/>
        <v>690261.17007480003</v>
      </c>
      <c r="Y218">
        <f ca="1"/>
        <v>7567943.9294922501</v>
      </c>
      <c r="Z218">
        <f ca="1"/>
        <v>357.96600000000001</v>
      </c>
      <c r="AA218">
        <f ca="1"/>
        <v>1</v>
      </c>
      <c r="AB218">
        <f ca="1"/>
        <v>0.9</v>
      </c>
      <c r="AC218">
        <f ca="1"/>
        <v>2.44</v>
      </c>
      <c r="AD218">
        <f ca="1"/>
        <v>1.6</v>
      </c>
      <c r="AE218">
        <f ca="1"/>
        <v>2.44</v>
      </c>
    </row>
    <row r="219" spans="1:31" x14ac:dyDescent="0.25">
      <c r="A219">
        <f ca="1"/>
        <v>218</v>
      </c>
      <c r="B219">
        <f ca="1"/>
        <v>1</v>
      </c>
      <c r="C219">
        <f ca="1"/>
        <v>54</v>
      </c>
      <c r="D219" s="8">
        <f ca="1"/>
        <v>690269.39743656898</v>
      </c>
      <c r="E219" s="8">
        <f ca="1"/>
        <v>7567895.3271656353</v>
      </c>
      <c r="F219">
        <f ca="1"/>
        <v>359.12599999999998</v>
      </c>
      <c r="G219">
        <f ca="1"/>
        <v>0</v>
      </c>
      <c r="H219">
        <f ca="1"/>
        <v>0</v>
      </c>
      <c r="I219" t="str">
        <f ca="1"/>
        <v>MIN NO MERGE</v>
      </c>
      <c r="J219">
        <f ca="1"/>
        <v>28</v>
      </c>
      <c r="K219" t="str">
        <f ca="1"/>
        <v>R-7c</v>
      </c>
      <c r="L219" t="str">
        <f ca="1"/>
        <v>R-7c</v>
      </c>
      <c r="M219">
        <f ca="1"/>
        <v>0</v>
      </c>
      <c r="N219">
        <f ca="1"/>
        <v>-1.3783547250147983</v>
      </c>
      <c r="O219">
        <f ca="1"/>
        <v>-1.3783547250147983</v>
      </c>
      <c r="P219">
        <f ca="1"/>
        <v>1.7632379285749948</v>
      </c>
      <c r="Q219">
        <f ca="1"/>
        <v>1.5707963267948966</v>
      </c>
      <c r="R219">
        <f ca="1"/>
        <v>690270.38070888899</v>
      </c>
      <c r="S219">
        <f ca="1"/>
        <v>7567896.6598229604</v>
      </c>
      <c r="T219">
        <f ca="1"/>
        <v>359.226</v>
      </c>
      <c r="U219">
        <f ca="1"/>
        <v>690270.38070888899</v>
      </c>
      <c r="V219">
        <f ca="1"/>
        <v>7567896.6598229604</v>
      </c>
      <c r="W219">
        <f ca="1"/>
        <v>359.226</v>
      </c>
      <c r="X219">
        <f ca="1"/>
        <v>690261.17007480003</v>
      </c>
      <c r="Y219">
        <f ca="1"/>
        <v>7567943.9294922501</v>
      </c>
      <c r="Z219">
        <f ca="1"/>
        <v>357.96600000000001</v>
      </c>
      <c r="AA219">
        <f ca="1"/>
        <v>1</v>
      </c>
      <c r="AB219">
        <f ca="1"/>
        <v>0.9</v>
      </c>
      <c r="AC219">
        <f ca="1"/>
        <v>2.44</v>
      </c>
      <c r="AD219">
        <f ca="1"/>
        <v>1.6</v>
      </c>
      <c r="AE219">
        <f ca="1"/>
        <v>2.44</v>
      </c>
    </row>
    <row r="220" spans="1:31" x14ac:dyDescent="0.25">
      <c r="A220">
        <f ca="1"/>
        <v>219</v>
      </c>
      <c r="B220">
        <f ca="1"/>
        <v>2</v>
      </c>
      <c r="C220">
        <f ca="1"/>
        <v>54</v>
      </c>
      <c r="D220" s="8">
        <f ca="1"/>
        <v>690271.7923946334</v>
      </c>
      <c r="E220" s="8">
        <f ca="1"/>
        <v>7567895.7938302588</v>
      </c>
      <c r="F220">
        <f ca="1"/>
        <v>359.12599999999998</v>
      </c>
      <c r="G220">
        <f ca="1"/>
        <v>0</v>
      </c>
      <c r="H220">
        <f ca="1"/>
        <v>0</v>
      </c>
      <c r="I220" t="str">
        <f ca="1"/>
        <v>MIN NO MERGE</v>
      </c>
      <c r="J220">
        <f ca="1"/>
        <v>28</v>
      </c>
      <c r="K220" t="str">
        <f ca="1"/>
        <v>R-7c</v>
      </c>
      <c r="L220" t="str">
        <f ca="1"/>
        <v>R-7c</v>
      </c>
      <c r="M220">
        <f ca="1"/>
        <v>0</v>
      </c>
      <c r="N220">
        <f ca="1"/>
        <v>-1.3783547250147983</v>
      </c>
      <c r="O220">
        <f ca="1"/>
        <v>-1.3783547250147983</v>
      </c>
      <c r="P220">
        <f ca="1"/>
        <v>1.7632379285749948</v>
      </c>
      <c r="Q220">
        <f ca="1"/>
        <v>1.5707963267948966</v>
      </c>
      <c r="R220">
        <f ca="1"/>
        <v>690270.38070888899</v>
      </c>
      <c r="S220">
        <f ca="1"/>
        <v>7567896.6598229604</v>
      </c>
      <c r="T220">
        <f ca="1"/>
        <v>359.226</v>
      </c>
      <c r="U220">
        <f ca="1"/>
        <v>690270.38070888899</v>
      </c>
      <c r="V220">
        <f ca="1"/>
        <v>7567896.6598229604</v>
      </c>
      <c r="W220">
        <f ca="1"/>
        <v>359.226</v>
      </c>
      <c r="X220">
        <f ca="1"/>
        <v>690261.17007480003</v>
      </c>
      <c r="Y220">
        <f ca="1"/>
        <v>7567943.9294922501</v>
      </c>
      <c r="Z220">
        <f ca="1"/>
        <v>357.96600000000001</v>
      </c>
      <c r="AA220">
        <f ca="1"/>
        <v>1</v>
      </c>
      <c r="AB220">
        <f ca="1"/>
        <v>0.9</v>
      </c>
      <c r="AC220">
        <f ca="1"/>
        <v>2.44</v>
      </c>
      <c r="AD220">
        <f ca="1"/>
        <v>1.6</v>
      </c>
      <c r="AE220">
        <f ca="1"/>
        <v>2.44</v>
      </c>
    </row>
    <row r="221" spans="1:31" x14ac:dyDescent="0.25">
      <c r="A221">
        <f ca="1"/>
        <v>220</v>
      </c>
      <c r="B221">
        <f ca="1"/>
        <v>3</v>
      </c>
      <c r="C221">
        <f ca="1"/>
        <v>54</v>
      </c>
      <c r="D221" s="8">
        <f ca="1"/>
        <v>690271.48638504464</v>
      </c>
      <c r="E221" s="8">
        <f ca="1"/>
        <v>7567897.3642945634</v>
      </c>
      <c r="F221">
        <f ca="1"/>
        <v>359.12599999999998</v>
      </c>
      <c r="G221">
        <f ca="1"/>
        <v>0</v>
      </c>
      <c r="H221">
        <f ca="1"/>
        <v>0</v>
      </c>
      <c r="I221" t="str">
        <f ca="1"/>
        <v>MIN NO MERGE</v>
      </c>
      <c r="J221">
        <f ca="1"/>
        <v>28</v>
      </c>
      <c r="K221" t="str">
        <f ca="1"/>
        <v>R-7c</v>
      </c>
      <c r="L221" t="str">
        <f ca="1"/>
        <v>R-7c</v>
      </c>
      <c r="M221">
        <f ca="1"/>
        <v>0</v>
      </c>
      <c r="N221">
        <f ca="1"/>
        <v>-1.3783547250147983</v>
      </c>
      <c r="O221">
        <f ca="1"/>
        <v>-1.3783547250147983</v>
      </c>
      <c r="P221">
        <f ca="1"/>
        <v>1.7632379285749948</v>
      </c>
      <c r="Q221">
        <f ca="1"/>
        <v>1.5707963267948966</v>
      </c>
      <c r="R221">
        <f ca="1"/>
        <v>690270.38070888899</v>
      </c>
      <c r="S221">
        <f ca="1"/>
        <v>7567896.6598229604</v>
      </c>
      <c r="T221">
        <f ca="1"/>
        <v>359.226</v>
      </c>
      <c r="U221">
        <f ca="1"/>
        <v>690270.38070888899</v>
      </c>
      <c r="V221">
        <f ca="1"/>
        <v>7567896.6598229604</v>
      </c>
      <c r="W221">
        <f ca="1"/>
        <v>359.226</v>
      </c>
      <c r="X221">
        <f ca="1"/>
        <v>690261.17007480003</v>
      </c>
      <c r="Y221">
        <f ca="1"/>
        <v>7567943.9294922501</v>
      </c>
      <c r="Z221">
        <f ca="1"/>
        <v>357.96600000000001</v>
      </c>
      <c r="AA221">
        <f ca="1"/>
        <v>1</v>
      </c>
      <c r="AB221">
        <f ca="1"/>
        <v>0.9</v>
      </c>
      <c r="AC221">
        <f ca="1"/>
        <v>2.44</v>
      </c>
      <c r="AD221">
        <f ca="1"/>
        <v>1.6</v>
      </c>
      <c r="AE221">
        <f ca="1"/>
        <v>2.44</v>
      </c>
    </row>
    <row r="222" spans="1:31" x14ac:dyDescent="0.25">
      <c r="A222">
        <f ca="1"/>
        <v>221</v>
      </c>
      <c r="B222">
        <f ca="1"/>
        <v>0</v>
      </c>
      <c r="C222">
        <f ca="1"/>
        <v>55</v>
      </c>
      <c r="D222" s="8">
        <f ca="1"/>
        <v>690262.4593567088</v>
      </c>
      <c r="E222" s="8">
        <f ca="1"/>
        <v>7567943.6916852705</v>
      </c>
      <c r="F222">
        <f ca="1"/>
        <v>357.86599999999999</v>
      </c>
      <c r="G222">
        <f ca="1"/>
        <v>0</v>
      </c>
      <c r="H222">
        <f ca="1"/>
        <v>0</v>
      </c>
      <c r="I222" t="str">
        <f ca="1"/>
        <v>MIN NO MERGE</v>
      </c>
      <c r="J222">
        <f ca="1"/>
        <v>28</v>
      </c>
      <c r="K222" t="str">
        <f ca="1"/>
        <v>R-7c</v>
      </c>
      <c r="L222" t="str">
        <f ca="1"/>
        <v>R-7c</v>
      </c>
      <c r="M222">
        <f ca="1"/>
        <v>1</v>
      </c>
      <c r="N222">
        <f ca="1"/>
        <v>1.7632379285749948</v>
      </c>
      <c r="O222">
        <f ca="1"/>
        <v>1.7632379285749948</v>
      </c>
      <c r="P222">
        <f ca="1"/>
        <v>1.7632379285749948</v>
      </c>
      <c r="Q222">
        <f ca="1"/>
        <v>1.5707963267948966</v>
      </c>
      <c r="R222">
        <f ca="1"/>
        <v>690261.17007480003</v>
      </c>
      <c r="S222">
        <f ca="1"/>
        <v>7567943.9294922501</v>
      </c>
      <c r="T222">
        <f ca="1"/>
        <v>357.96600000000001</v>
      </c>
      <c r="U222">
        <f ca="1"/>
        <v>690270.38070888899</v>
      </c>
      <c r="V222">
        <f ca="1"/>
        <v>7567896.6598229604</v>
      </c>
      <c r="W222">
        <f ca="1"/>
        <v>359.226</v>
      </c>
      <c r="X222">
        <f ca="1"/>
        <v>690261.17007480003</v>
      </c>
      <c r="Y222">
        <f ca="1"/>
        <v>7567943.9294922501</v>
      </c>
      <c r="Z222">
        <f ca="1"/>
        <v>357.96600000000001</v>
      </c>
      <c r="AA222">
        <f ca="1"/>
        <v>1</v>
      </c>
      <c r="AB222">
        <f ca="1"/>
        <v>0.9</v>
      </c>
      <c r="AC222">
        <f ca="1"/>
        <v>2.44</v>
      </c>
      <c r="AD222">
        <f ca="1"/>
        <v>1.6</v>
      </c>
      <c r="AE222">
        <f ca="1"/>
        <v>2.44</v>
      </c>
    </row>
    <row r="223" spans="1:31" x14ac:dyDescent="0.25">
      <c r="A223">
        <f ca="1"/>
        <v>222</v>
      </c>
      <c r="B223">
        <f ca="1"/>
        <v>1</v>
      </c>
      <c r="C223">
        <f ca="1"/>
        <v>55</v>
      </c>
      <c r="D223" s="8">
        <f ca="1"/>
        <v>690262.15334712004</v>
      </c>
      <c r="E223" s="8">
        <f ca="1"/>
        <v>7567945.2621495752</v>
      </c>
      <c r="F223">
        <f ca="1"/>
        <v>357.86599999999999</v>
      </c>
      <c r="G223">
        <f ca="1"/>
        <v>0</v>
      </c>
      <c r="H223">
        <f ca="1"/>
        <v>0</v>
      </c>
      <c r="I223" t="str">
        <f ca="1"/>
        <v>MIN NO MERGE</v>
      </c>
      <c r="J223">
        <f ca="1"/>
        <v>28</v>
      </c>
      <c r="K223" t="str">
        <f ca="1"/>
        <v>R-7c</v>
      </c>
      <c r="L223" t="str">
        <f ca="1"/>
        <v>R-7c</v>
      </c>
      <c r="M223">
        <f ca="1"/>
        <v>1</v>
      </c>
      <c r="N223">
        <f ca="1"/>
        <v>1.7632379285749948</v>
      </c>
      <c r="O223">
        <f ca="1"/>
        <v>1.7632379285749948</v>
      </c>
      <c r="P223">
        <f ca="1"/>
        <v>1.7632379285749948</v>
      </c>
      <c r="Q223">
        <f ca="1"/>
        <v>1.5707963267948966</v>
      </c>
      <c r="R223">
        <f ca="1"/>
        <v>690261.17007480003</v>
      </c>
      <c r="S223">
        <f ca="1"/>
        <v>7567943.9294922501</v>
      </c>
      <c r="T223">
        <f ca="1"/>
        <v>357.96600000000001</v>
      </c>
      <c r="U223">
        <f ca="1"/>
        <v>690270.38070888899</v>
      </c>
      <c r="V223">
        <f ca="1"/>
        <v>7567896.6598229604</v>
      </c>
      <c r="W223">
        <f ca="1"/>
        <v>359.226</v>
      </c>
      <c r="X223">
        <f ca="1"/>
        <v>690261.17007480003</v>
      </c>
      <c r="Y223">
        <f ca="1"/>
        <v>7567943.9294922501</v>
      </c>
      <c r="Z223">
        <f ca="1"/>
        <v>357.96600000000001</v>
      </c>
      <c r="AA223">
        <f ca="1"/>
        <v>1</v>
      </c>
      <c r="AB223">
        <f ca="1"/>
        <v>0.9</v>
      </c>
      <c r="AC223">
        <f ca="1"/>
        <v>2.44</v>
      </c>
      <c r="AD223">
        <f ca="1"/>
        <v>1.6</v>
      </c>
      <c r="AE223">
        <f ca="1"/>
        <v>2.44</v>
      </c>
    </row>
    <row r="224" spans="1:31" x14ac:dyDescent="0.25">
      <c r="A224">
        <f ca="1"/>
        <v>223</v>
      </c>
      <c r="B224">
        <f ca="1"/>
        <v>2</v>
      </c>
      <c r="C224">
        <f ca="1"/>
        <v>55</v>
      </c>
      <c r="D224" s="8">
        <f ca="1"/>
        <v>690259.75838905561</v>
      </c>
      <c r="E224" s="8">
        <f ca="1"/>
        <v>7567944.7954849517</v>
      </c>
      <c r="F224">
        <f ca="1"/>
        <v>357.86599999999999</v>
      </c>
      <c r="G224">
        <f ca="1"/>
        <v>0</v>
      </c>
      <c r="H224">
        <f ca="1"/>
        <v>0</v>
      </c>
      <c r="I224" t="str">
        <f ca="1"/>
        <v>MIN NO MERGE</v>
      </c>
      <c r="J224">
        <f ca="1"/>
        <v>28</v>
      </c>
      <c r="K224" t="str">
        <f ca="1"/>
        <v>R-7c</v>
      </c>
      <c r="L224" t="str">
        <f ca="1"/>
        <v>R-7c</v>
      </c>
      <c r="M224">
        <f ca="1"/>
        <v>1</v>
      </c>
      <c r="N224">
        <f ca="1"/>
        <v>1.7632379285749948</v>
      </c>
      <c r="O224">
        <f ca="1"/>
        <v>1.7632379285749948</v>
      </c>
      <c r="P224">
        <f ca="1"/>
        <v>1.7632379285749948</v>
      </c>
      <c r="Q224">
        <f ca="1"/>
        <v>1.5707963267948966</v>
      </c>
      <c r="R224">
        <f ca="1"/>
        <v>690261.17007480003</v>
      </c>
      <c r="S224">
        <f ca="1"/>
        <v>7567943.9294922501</v>
      </c>
      <c r="T224">
        <f ca="1"/>
        <v>357.96600000000001</v>
      </c>
      <c r="U224">
        <f ca="1"/>
        <v>690270.38070888899</v>
      </c>
      <c r="V224">
        <f ca="1"/>
        <v>7567896.6598229604</v>
      </c>
      <c r="W224">
        <f ca="1"/>
        <v>359.226</v>
      </c>
      <c r="X224">
        <f ca="1"/>
        <v>690261.17007480003</v>
      </c>
      <c r="Y224">
        <f ca="1"/>
        <v>7567943.9294922501</v>
      </c>
      <c r="Z224">
        <f ca="1"/>
        <v>357.96600000000001</v>
      </c>
      <c r="AA224">
        <f ca="1"/>
        <v>1</v>
      </c>
      <c r="AB224">
        <f ca="1"/>
        <v>0.9</v>
      </c>
      <c r="AC224">
        <f ca="1"/>
        <v>2.44</v>
      </c>
      <c r="AD224">
        <f ca="1"/>
        <v>1.6</v>
      </c>
      <c r="AE224">
        <f ca="1"/>
        <v>2.44</v>
      </c>
    </row>
    <row r="225" spans="1:31" x14ac:dyDescent="0.25">
      <c r="A225">
        <f ca="1"/>
        <v>224</v>
      </c>
      <c r="B225">
        <f ca="1"/>
        <v>3</v>
      </c>
      <c r="C225">
        <f ca="1"/>
        <v>55</v>
      </c>
      <c r="D225" s="8">
        <f ca="1"/>
        <v>690260.06439864438</v>
      </c>
      <c r="E225" s="8">
        <f ca="1"/>
        <v>7567943.225020647</v>
      </c>
      <c r="F225">
        <f ca="1"/>
        <v>357.86599999999999</v>
      </c>
      <c r="G225">
        <f ca="1"/>
        <v>0</v>
      </c>
      <c r="H225">
        <f ca="1"/>
        <v>0</v>
      </c>
      <c r="I225" t="str">
        <f ca="1"/>
        <v>MIN NO MERGE</v>
      </c>
      <c r="J225">
        <f ca="1"/>
        <v>28</v>
      </c>
      <c r="K225" t="str">
        <f ca="1"/>
        <v>R-7c</v>
      </c>
      <c r="L225" t="str">
        <f ca="1"/>
        <v>R-7c</v>
      </c>
      <c r="M225">
        <f ca="1"/>
        <v>1</v>
      </c>
      <c r="N225">
        <f ca="1"/>
        <v>1.7632379285749948</v>
      </c>
      <c r="O225">
        <f ca="1"/>
        <v>1.7632379285749948</v>
      </c>
      <c r="P225">
        <f ca="1"/>
        <v>1.7632379285749948</v>
      </c>
      <c r="Q225">
        <f ca="1"/>
        <v>1.5707963267948966</v>
      </c>
      <c r="R225">
        <f ca="1"/>
        <v>690261.17007480003</v>
      </c>
      <c r="S225">
        <f ca="1"/>
        <v>7567943.9294922501</v>
      </c>
      <c r="T225">
        <f ca="1"/>
        <v>357.96600000000001</v>
      </c>
      <c r="U225">
        <f ca="1"/>
        <v>690270.38070888899</v>
      </c>
      <c r="V225">
        <f ca="1"/>
        <v>7567896.6598229604</v>
      </c>
      <c r="W225">
        <f ca="1"/>
        <v>359.226</v>
      </c>
      <c r="X225">
        <f ca="1"/>
        <v>690261.17007480003</v>
      </c>
      <c r="Y225">
        <f ca="1"/>
        <v>7567943.9294922501</v>
      </c>
      <c r="Z225">
        <f ca="1"/>
        <v>357.96600000000001</v>
      </c>
      <c r="AA225">
        <f ca="1"/>
        <v>1</v>
      </c>
      <c r="AB225">
        <f ca="1"/>
        <v>0.9</v>
      </c>
      <c r="AC225">
        <f ca="1"/>
        <v>2.44</v>
      </c>
      <c r="AD225">
        <f ca="1"/>
        <v>1.6</v>
      </c>
      <c r="AE225">
        <f ca="1"/>
        <v>2.44</v>
      </c>
    </row>
    <row r="226" spans="1:31" x14ac:dyDescent="0.25">
      <c r="A226">
        <f ca="1"/>
        <v>225</v>
      </c>
      <c r="B226">
        <f ca="1"/>
        <v>0</v>
      </c>
      <c r="C226">
        <f ca="1"/>
        <v>56</v>
      </c>
      <c r="D226" s="8">
        <f ca="1"/>
        <v>691273.76640839828</v>
      </c>
      <c r="E226" s="8">
        <f ca="1"/>
        <v>7569098.3038931461</v>
      </c>
      <c r="F226">
        <f ca="1"/>
        <v>352.58203735351498</v>
      </c>
      <c r="G226">
        <f ca="1"/>
        <v>0</v>
      </c>
      <c r="H226">
        <f ca="1"/>
        <v>0</v>
      </c>
      <c r="I226" t="str">
        <f ca="1"/>
        <v>MIN NO MERGE</v>
      </c>
      <c r="J226">
        <f ca="1"/>
        <v>29</v>
      </c>
      <c r="K226" t="str">
        <f ca="1"/>
        <v>R-8</v>
      </c>
      <c r="L226" t="str">
        <f ca="1"/>
        <v>R-8</v>
      </c>
      <c r="M226">
        <f ca="1"/>
        <v>0</v>
      </c>
      <c r="N226">
        <f ca="1"/>
        <v>-0.51305790936223161</v>
      </c>
      <c r="O226">
        <f ca="1"/>
        <v>-0.51305790936223161</v>
      </c>
      <c r="P226">
        <f ca="1"/>
        <v>2.6285347442275624</v>
      </c>
      <c r="Q226">
        <f ca="1"/>
        <v>1.5707963267948966</v>
      </c>
      <c r="R226">
        <f ca="1"/>
        <v>691279.20103022002</v>
      </c>
      <c r="S226">
        <f ca="1"/>
        <v>7569106.97243891</v>
      </c>
      <c r="T226">
        <f ca="1"/>
        <v>352.682037353515</v>
      </c>
      <c r="U226">
        <f ca="1"/>
        <v>691279.20103022002</v>
      </c>
      <c r="V226">
        <f ca="1"/>
        <v>7569106.97243891</v>
      </c>
      <c r="W226">
        <f ca="1"/>
        <v>352.682037353515</v>
      </c>
      <c r="X226">
        <f ca="1"/>
        <v>691252.82407464599</v>
      </c>
      <c r="Y226">
        <f ca="1"/>
        <v>7569121.8326955698</v>
      </c>
      <c r="Z226">
        <f ca="1"/>
        <v>352.22879028320301</v>
      </c>
      <c r="AA226">
        <f ca="1"/>
        <v>9</v>
      </c>
      <c r="AB226">
        <f ca="1"/>
        <v>1.5</v>
      </c>
      <c r="AC226">
        <f ca="1"/>
        <v>20.439999999999998</v>
      </c>
      <c r="AD226">
        <f ca="1"/>
        <v>1.6</v>
      </c>
      <c r="AE226">
        <f ca="1"/>
        <v>20.439999999999998</v>
      </c>
    </row>
    <row r="227" spans="1:31" x14ac:dyDescent="0.25">
      <c r="A227">
        <f ca="1"/>
        <v>226</v>
      </c>
      <c r="B227">
        <f ca="1"/>
        <v>1</v>
      </c>
      <c r="C227">
        <f ca="1"/>
        <v>56</v>
      </c>
      <c r="D227" s="8">
        <f ca="1"/>
        <v>691275.16040460276</v>
      </c>
      <c r="E227" s="8">
        <f ca="1"/>
        <v>7569097.5185431717</v>
      </c>
      <c r="F227">
        <f ca="1"/>
        <v>352.58203735351498</v>
      </c>
      <c r="G227">
        <f ca="1"/>
        <v>0</v>
      </c>
      <c r="H227">
        <f ca="1"/>
        <v>0</v>
      </c>
      <c r="I227" t="str">
        <f ca="1"/>
        <v>MIN NO MERGE</v>
      </c>
      <c r="J227">
        <f ca="1"/>
        <v>29</v>
      </c>
      <c r="K227" t="str">
        <f ca="1"/>
        <v>R-8</v>
      </c>
      <c r="L227" t="str">
        <f ca="1"/>
        <v>R-8</v>
      </c>
      <c r="M227">
        <f ca="1"/>
        <v>0</v>
      </c>
      <c r="N227">
        <f ca="1"/>
        <v>-0.51305790936223161</v>
      </c>
      <c r="O227">
        <f ca="1"/>
        <v>-0.51305790936223161</v>
      </c>
      <c r="P227">
        <f ca="1"/>
        <v>2.6285347442275624</v>
      </c>
      <c r="Q227">
        <f ca="1"/>
        <v>1.5707963267948966</v>
      </c>
      <c r="R227">
        <f ca="1"/>
        <v>691279.20103022002</v>
      </c>
      <c r="S227">
        <f ca="1"/>
        <v>7569106.97243891</v>
      </c>
      <c r="T227">
        <f ca="1"/>
        <v>352.682037353515</v>
      </c>
      <c r="U227">
        <f ca="1"/>
        <v>691279.20103022002</v>
      </c>
      <c r="V227">
        <f ca="1"/>
        <v>7569106.97243891</v>
      </c>
      <c r="W227">
        <f ca="1"/>
        <v>352.682037353515</v>
      </c>
      <c r="X227">
        <f ca="1"/>
        <v>691252.82407464599</v>
      </c>
      <c r="Y227">
        <f ca="1"/>
        <v>7569121.8326955698</v>
      </c>
      <c r="Z227">
        <f ca="1"/>
        <v>352.22879028320301</v>
      </c>
      <c r="AA227">
        <f ca="1"/>
        <v>9</v>
      </c>
      <c r="AB227">
        <f ca="1"/>
        <v>1.5</v>
      </c>
      <c r="AC227">
        <f ca="1"/>
        <v>20.439999999999998</v>
      </c>
      <c r="AD227">
        <f ca="1"/>
        <v>1.6</v>
      </c>
      <c r="AE227">
        <f ca="1"/>
        <v>20.439999999999998</v>
      </c>
    </row>
    <row r="228" spans="1:31" x14ac:dyDescent="0.25">
      <c r="A228">
        <f ca="1"/>
        <v>227</v>
      </c>
      <c r="B228">
        <f ca="1"/>
        <v>2</v>
      </c>
      <c r="C228">
        <f ca="1"/>
        <v>56</v>
      </c>
      <c r="D228" s="8">
        <f ca="1"/>
        <v>691285.19325052365</v>
      </c>
      <c r="E228" s="8">
        <f ca="1"/>
        <v>7569115.3268446838</v>
      </c>
      <c r="F228">
        <f ca="1"/>
        <v>352.58203735351498</v>
      </c>
      <c r="G228">
        <f ca="1"/>
        <v>0</v>
      </c>
      <c r="H228">
        <f ca="1"/>
        <v>0</v>
      </c>
      <c r="I228" t="str">
        <f ca="1"/>
        <v>MIN NO MERGE</v>
      </c>
      <c r="J228">
        <f ca="1"/>
        <v>29</v>
      </c>
      <c r="K228" t="str">
        <f ca="1"/>
        <v>R-8</v>
      </c>
      <c r="L228" t="str">
        <f ca="1"/>
        <v>R-8</v>
      </c>
      <c r="M228">
        <f ca="1"/>
        <v>0</v>
      </c>
      <c r="N228">
        <f ca="1"/>
        <v>-0.51305790936223161</v>
      </c>
      <c r="O228">
        <f ca="1"/>
        <v>-0.51305790936223161</v>
      </c>
      <c r="P228">
        <f ca="1"/>
        <v>2.6285347442275624</v>
      </c>
      <c r="Q228">
        <f ca="1"/>
        <v>1.5707963267948966</v>
      </c>
      <c r="R228">
        <f ca="1"/>
        <v>691279.20103022002</v>
      </c>
      <c r="S228">
        <f ca="1"/>
        <v>7569106.97243891</v>
      </c>
      <c r="T228">
        <f ca="1"/>
        <v>352.682037353515</v>
      </c>
      <c r="U228">
        <f ca="1"/>
        <v>691279.20103022002</v>
      </c>
      <c r="V228">
        <f ca="1"/>
        <v>7569106.97243891</v>
      </c>
      <c r="W228">
        <f ca="1"/>
        <v>352.682037353515</v>
      </c>
      <c r="X228">
        <f ca="1"/>
        <v>691252.82407464599</v>
      </c>
      <c r="Y228">
        <f ca="1"/>
        <v>7569121.8326955698</v>
      </c>
      <c r="Z228">
        <f ca="1"/>
        <v>352.22879028320301</v>
      </c>
      <c r="AA228">
        <f ca="1"/>
        <v>9</v>
      </c>
      <c r="AB228">
        <f ca="1"/>
        <v>1.5</v>
      </c>
      <c r="AC228">
        <f ca="1"/>
        <v>20.439999999999998</v>
      </c>
      <c r="AD228">
        <f ca="1"/>
        <v>1.6</v>
      </c>
      <c r="AE228">
        <f ca="1"/>
        <v>20.439999999999998</v>
      </c>
    </row>
    <row r="229" spans="1:31" x14ac:dyDescent="0.25">
      <c r="A229">
        <f ca="1"/>
        <v>228</v>
      </c>
      <c r="B229">
        <f ca="1"/>
        <v>3</v>
      </c>
      <c r="C229">
        <f ca="1"/>
        <v>56</v>
      </c>
      <c r="D229" s="8">
        <f ca="1"/>
        <v>691283.79925431916</v>
      </c>
      <c r="E229" s="8">
        <f ca="1"/>
        <v>7569116.1121946583</v>
      </c>
      <c r="F229">
        <f ca="1"/>
        <v>352.58203735351498</v>
      </c>
      <c r="G229">
        <f ca="1"/>
        <v>0</v>
      </c>
      <c r="H229">
        <f ca="1"/>
        <v>0</v>
      </c>
      <c r="I229" t="str">
        <f ca="1"/>
        <v>MIN NO MERGE</v>
      </c>
      <c r="J229">
        <f ca="1"/>
        <v>29</v>
      </c>
      <c r="K229" t="str">
        <f ca="1"/>
        <v>R-8</v>
      </c>
      <c r="L229" t="str">
        <f ca="1"/>
        <v>R-8</v>
      </c>
      <c r="M229">
        <f ca="1"/>
        <v>0</v>
      </c>
      <c r="N229">
        <f ca="1"/>
        <v>-0.51305790936223161</v>
      </c>
      <c r="O229">
        <f ca="1"/>
        <v>-0.51305790936223161</v>
      </c>
      <c r="P229">
        <f ca="1"/>
        <v>2.6285347442275624</v>
      </c>
      <c r="Q229">
        <f ca="1"/>
        <v>1.5707963267948966</v>
      </c>
      <c r="R229">
        <f ca="1"/>
        <v>691279.20103022002</v>
      </c>
      <c r="S229">
        <f ca="1"/>
        <v>7569106.97243891</v>
      </c>
      <c r="T229">
        <f ca="1"/>
        <v>352.682037353515</v>
      </c>
      <c r="U229">
        <f ca="1"/>
        <v>691279.20103022002</v>
      </c>
      <c r="V229">
        <f ca="1"/>
        <v>7569106.97243891</v>
      </c>
      <c r="W229">
        <f ca="1"/>
        <v>352.682037353515</v>
      </c>
      <c r="X229">
        <f ca="1"/>
        <v>691252.82407464599</v>
      </c>
      <c r="Y229">
        <f ca="1"/>
        <v>7569121.8326955698</v>
      </c>
      <c r="Z229">
        <f ca="1"/>
        <v>352.22879028320301</v>
      </c>
      <c r="AA229">
        <f ca="1"/>
        <v>9</v>
      </c>
      <c r="AB229">
        <f ca="1"/>
        <v>1.5</v>
      </c>
      <c r="AC229">
        <f ca="1"/>
        <v>20.439999999999998</v>
      </c>
      <c r="AD229">
        <f ca="1"/>
        <v>1.6</v>
      </c>
      <c r="AE229">
        <f ca="1"/>
        <v>20.439999999999998</v>
      </c>
    </row>
    <row r="230" spans="1:31" x14ac:dyDescent="0.25">
      <c r="A230">
        <f ca="1"/>
        <v>229</v>
      </c>
      <c r="B230">
        <f ca="1"/>
        <v>0</v>
      </c>
      <c r="C230">
        <f ca="1"/>
        <v>57</v>
      </c>
      <c r="D230" s="8">
        <f ca="1"/>
        <v>691258.25869646773</v>
      </c>
      <c r="E230" s="8">
        <f ca="1"/>
        <v>7569130.5012413338</v>
      </c>
      <c r="F230">
        <f ca="1"/>
        <v>352.12879028320299</v>
      </c>
      <c r="G230">
        <f ca="1"/>
        <v>0</v>
      </c>
      <c r="H230">
        <f ca="1"/>
        <v>0</v>
      </c>
      <c r="I230" t="str">
        <f ca="1"/>
        <v>MIN NO MERGE</v>
      </c>
      <c r="J230">
        <f ca="1"/>
        <v>29</v>
      </c>
      <c r="K230" t="str">
        <f ca="1"/>
        <v>R-8</v>
      </c>
      <c r="L230" t="str">
        <f ca="1"/>
        <v>R-8</v>
      </c>
      <c r="M230">
        <f ca="1"/>
        <v>1</v>
      </c>
      <c r="N230">
        <f ca="1"/>
        <v>2.6285347442275624</v>
      </c>
      <c r="O230">
        <f ca="1"/>
        <v>2.6285347442275624</v>
      </c>
      <c r="P230">
        <f ca="1"/>
        <v>2.6285347442275624</v>
      </c>
      <c r="Q230">
        <f ca="1"/>
        <v>1.5707963267948966</v>
      </c>
      <c r="R230">
        <f ca="1"/>
        <v>691252.82407464599</v>
      </c>
      <c r="S230">
        <f ca="1"/>
        <v>7569121.8326955698</v>
      </c>
      <c r="T230">
        <f ca="1"/>
        <v>352.22879028320301</v>
      </c>
      <c r="U230">
        <f ca="1"/>
        <v>691279.20103022002</v>
      </c>
      <c r="V230">
        <f ca="1"/>
        <v>7569106.97243891</v>
      </c>
      <c r="W230">
        <f ca="1"/>
        <v>352.682037353515</v>
      </c>
      <c r="X230">
        <f ca="1"/>
        <v>691252.82407464599</v>
      </c>
      <c r="Y230">
        <f ca="1"/>
        <v>7569121.8326955698</v>
      </c>
      <c r="Z230">
        <f ca="1"/>
        <v>352.22879028320301</v>
      </c>
      <c r="AA230">
        <f ca="1"/>
        <v>9</v>
      </c>
      <c r="AB230">
        <f ca="1"/>
        <v>1.5</v>
      </c>
      <c r="AC230">
        <f ca="1"/>
        <v>20.439999999999998</v>
      </c>
      <c r="AD230">
        <f ca="1"/>
        <v>1.6</v>
      </c>
      <c r="AE230">
        <f ca="1"/>
        <v>20.439999999999998</v>
      </c>
    </row>
    <row r="231" spans="1:31" x14ac:dyDescent="0.25">
      <c r="A231">
        <f ca="1"/>
        <v>230</v>
      </c>
      <c r="B231">
        <f ca="1"/>
        <v>1</v>
      </c>
      <c r="C231">
        <f ca="1"/>
        <v>57</v>
      </c>
      <c r="D231" s="8">
        <f ca="1"/>
        <v>691256.86470026325</v>
      </c>
      <c r="E231" s="8">
        <f ca="1"/>
        <v>7569131.2865913082</v>
      </c>
      <c r="F231">
        <f ca="1"/>
        <v>352.12879028320299</v>
      </c>
      <c r="G231">
        <f ca="1"/>
        <v>0</v>
      </c>
      <c r="H231">
        <f ca="1"/>
        <v>0</v>
      </c>
      <c r="I231" t="str">
        <f ca="1"/>
        <v>MIN NO MERGE</v>
      </c>
      <c r="J231">
        <f ca="1"/>
        <v>29</v>
      </c>
      <c r="K231" t="str">
        <f ca="1"/>
        <v>R-8</v>
      </c>
      <c r="L231" t="str">
        <f ca="1"/>
        <v>R-8</v>
      </c>
      <c r="M231">
        <f ca="1"/>
        <v>1</v>
      </c>
      <c r="N231">
        <f ca="1"/>
        <v>2.6285347442275624</v>
      </c>
      <c r="O231">
        <f ca="1"/>
        <v>2.6285347442275624</v>
      </c>
      <c r="P231">
        <f ca="1"/>
        <v>2.6285347442275624</v>
      </c>
      <c r="Q231">
        <f ca="1"/>
        <v>1.5707963267948966</v>
      </c>
      <c r="R231">
        <f ca="1"/>
        <v>691252.82407464599</v>
      </c>
      <c r="S231">
        <f ca="1"/>
        <v>7569121.8326955698</v>
      </c>
      <c r="T231">
        <f ca="1"/>
        <v>352.22879028320301</v>
      </c>
      <c r="U231">
        <f ca="1"/>
        <v>691279.20103022002</v>
      </c>
      <c r="V231">
        <f ca="1"/>
        <v>7569106.97243891</v>
      </c>
      <c r="W231">
        <f ca="1"/>
        <v>352.682037353515</v>
      </c>
      <c r="X231">
        <f ca="1"/>
        <v>691252.82407464599</v>
      </c>
      <c r="Y231">
        <f ca="1"/>
        <v>7569121.8326955698</v>
      </c>
      <c r="Z231">
        <f ca="1"/>
        <v>352.22879028320301</v>
      </c>
      <c r="AA231">
        <f ca="1"/>
        <v>9</v>
      </c>
      <c r="AB231">
        <f ca="1"/>
        <v>1.5</v>
      </c>
      <c r="AC231">
        <f ca="1"/>
        <v>20.439999999999998</v>
      </c>
      <c r="AD231">
        <f ca="1"/>
        <v>1.6</v>
      </c>
      <c r="AE231">
        <f ca="1"/>
        <v>20.439999999999998</v>
      </c>
    </row>
    <row r="232" spans="1:31" x14ac:dyDescent="0.25">
      <c r="A232">
        <f ca="1"/>
        <v>231</v>
      </c>
      <c r="B232">
        <f ca="1"/>
        <v>2</v>
      </c>
      <c r="C232">
        <f ca="1"/>
        <v>57</v>
      </c>
      <c r="D232" s="8">
        <f ca="1"/>
        <v>691246.83185434237</v>
      </c>
      <c r="E232" s="8">
        <f ca="1"/>
        <v>7569113.478289796</v>
      </c>
      <c r="F232">
        <f ca="1"/>
        <v>352.12879028320299</v>
      </c>
      <c r="G232">
        <f ca="1"/>
        <v>0</v>
      </c>
      <c r="H232">
        <f ca="1"/>
        <v>0</v>
      </c>
      <c r="I232" t="str">
        <f ca="1"/>
        <v>MIN NO MERGE</v>
      </c>
      <c r="J232">
        <f ca="1"/>
        <v>29</v>
      </c>
      <c r="K232" t="str">
        <f ca="1"/>
        <v>R-8</v>
      </c>
      <c r="L232" t="str">
        <f ca="1"/>
        <v>R-8</v>
      </c>
      <c r="M232">
        <f ca="1"/>
        <v>1</v>
      </c>
      <c r="N232">
        <f ca="1"/>
        <v>2.6285347442275624</v>
      </c>
      <c r="O232">
        <f ca="1"/>
        <v>2.6285347442275624</v>
      </c>
      <c r="P232">
        <f ca="1"/>
        <v>2.6285347442275624</v>
      </c>
      <c r="Q232">
        <f ca="1"/>
        <v>1.5707963267948966</v>
      </c>
      <c r="R232">
        <f ca="1"/>
        <v>691252.82407464599</v>
      </c>
      <c r="S232">
        <f ca="1"/>
        <v>7569121.8326955698</v>
      </c>
      <c r="T232">
        <f ca="1"/>
        <v>352.22879028320301</v>
      </c>
      <c r="U232">
        <f ca="1"/>
        <v>691279.20103022002</v>
      </c>
      <c r="V232">
        <f ca="1"/>
        <v>7569106.97243891</v>
      </c>
      <c r="W232">
        <f ca="1"/>
        <v>352.682037353515</v>
      </c>
      <c r="X232">
        <f ca="1"/>
        <v>691252.82407464599</v>
      </c>
      <c r="Y232">
        <f ca="1"/>
        <v>7569121.8326955698</v>
      </c>
      <c r="Z232">
        <f ca="1"/>
        <v>352.22879028320301</v>
      </c>
      <c r="AA232">
        <f ca="1"/>
        <v>9</v>
      </c>
      <c r="AB232">
        <f ca="1"/>
        <v>1.5</v>
      </c>
      <c r="AC232">
        <f ca="1"/>
        <v>20.439999999999998</v>
      </c>
      <c r="AD232">
        <f ca="1"/>
        <v>1.6</v>
      </c>
      <c r="AE232">
        <f ca="1"/>
        <v>20.439999999999998</v>
      </c>
    </row>
    <row r="233" spans="1:31" x14ac:dyDescent="0.25">
      <c r="A233">
        <f ca="1"/>
        <v>232</v>
      </c>
      <c r="B233">
        <f ca="1"/>
        <v>3</v>
      </c>
      <c r="C233">
        <f ca="1"/>
        <v>57</v>
      </c>
      <c r="D233" s="8">
        <f ca="1"/>
        <v>691248.22585054685</v>
      </c>
      <c r="E233" s="8">
        <f ca="1"/>
        <v>7569112.6929398216</v>
      </c>
      <c r="F233">
        <f ca="1"/>
        <v>352.12879028320299</v>
      </c>
      <c r="G233">
        <f ca="1"/>
        <v>0</v>
      </c>
      <c r="H233">
        <f ca="1"/>
        <v>0</v>
      </c>
      <c r="I233" t="str">
        <f ca="1"/>
        <v>MIN NO MERGE</v>
      </c>
      <c r="J233">
        <f ca="1"/>
        <v>29</v>
      </c>
      <c r="K233" t="str">
        <f ca="1"/>
        <v>R-8</v>
      </c>
      <c r="L233" t="str">
        <f ca="1"/>
        <v>R-8</v>
      </c>
      <c r="M233">
        <f ca="1"/>
        <v>1</v>
      </c>
      <c r="N233">
        <f ca="1"/>
        <v>2.6285347442275624</v>
      </c>
      <c r="O233">
        <f ca="1"/>
        <v>2.6285347442275624</v>
      </c>
      <c r="P233">
        <f ca="1"/>
        <v>2.6285347442275624</v>
      </c>
      <c r="Q233">
        <f ca="1"/>
        <v>1.5707963267948966</v>
      </c>
      <c r="R233">
        <f ca="1"/>
        <v>691252.82407464599</v>
      </c>
      <c r="S233">
        <f ca="1"/>
        <v>7569121.8326955698</v>
      </c>
      <c r="T233">
        <f ca="1"/>
        <v>352.22879028320301</v>
      </c>
      <c r="U233">
        <f ca="1"/>
        <v>691279.20103022002</v>
      </c>
      <c r="V233">
        <f ca="1"/>
        <v>7569106.97243891</v>
      </c>
      <c r="W233">
        <f ca="1"/>
        <v>352.682037353515</v>
      </c>
      <c r="X233">
        <f ca="1"/>
        <v>691252.82407464599</v>
      </c>
      <c r="Y233">
        <f ca="1"/>
        <v>7569121.8326955698</v>
      </c>
      <c r="Z233">
        <f ca="1"/>
        <v>352.22879028320301</v>
      </c>
      <c r="AA233">
        <f ca="1"/>
        <v>9</v>
      </c>
      <c r="AB233">
        <f ca="1"/>
        <v>1.5</v>
      </c>
      <c r="AC233">
        <f ca="1"/>
        <v>20.439999999999998</v>
      </c>
      <c r="AD233">
        <f ca="1"/>
        <v>1.6</v>
      </c>
      <c r="AE233">
        <f ca="1"/>
        <v>20.439999999999998</v>
      </c>
    </row>
    <row r="234" spans="1:31" x14ac:dyDescent="0.25">
      <c r="A234">
        <f ca="1"/>
        <v>233</v>
      </c>
      <c r="B234">
        <f ca="1"/>
        <v>0</v>
      </c>
      <c r="C234">
        <f ca="1"/>
        <v>58</v>
      </c>
      <c r="D234" s="8">
        <f ca="1"/>
        <v>691506.19073792046</v>
      </c>
      <c r="E234" s="8">
        <f ca="1"/>
        <v>7569386.3482368318</v>
      </c>
      <c r="F234">
        <f ca="1"/>
        <v>353.955480957031</v>
      </c>
      <c r="G234">
        <f ca="1"/>
        <v>0</v>
      </c>
      <c r="H234">
        <f ca="1"/>
        <v>0</v>
      </c>
      <c r="I234" t="str">
        <f ca="1"/>
        <v>MIN NO MERGE</v>
      </c>
      <c r="J234">
        <f ca="1"/>
        <v>30</v>
      </c>
      <c r="K234" t="str">
        <f ca="1"/>
        <v>R-9</v>
      </c>
      <c r="L234" t="str">
        <f ca="1"/>
        <v>R-9</v>
      </c>
      <c r="M234">
        <f ca="1"/>
        <v>0</v>
      </c>
      <c r="N234">
        <f ca="1"/>
        <v>-0.42459784536441525</v>
      </c>
      <c r="O234">
        <f ca="1"/>
        <v>-0.42459784536441525</v>
      </c>
      <c r="P234">
        <f ca="1"/>
        <v>2.7169948082253779</v>
      </c>
      <c r="Q234">
        <f ca="1"/>
        <v>1.5707963267948966</v>
      </c>
      <c r="R234">
        <f ca="1"/>
        <v>691507.72391469299</v>
      </c>
      <c r="S234">
        <f ca="1"/>
        <v>7569388.5743026398</v>
      </c>
      <c r="T234">
        <f ca="1"/>
        <v>354.05548095703102</v>
      </c>
      <c r="U234">
        <f ca="1"/>
        <v>691507.72391469299</v>
      </c>
      <c r="V234">
        <f ca="1"/>
        <v>7569388.5743026398</v>
      </c>
      <c r="W234">
        <f ca="1"/>
        <v>354.05548095703102</v>
      </c>
      <c r="X234">
        <f ca="1"/>
        <v>691479.22176939005</v>
      </c>
      <c r="Y234">
        <f ca="1"/>
        <v>7569401.4600858204</v>
      </c>
      <c r="Z234">
        <f ca="1"/>
        <v>353.73797607421801</v>
      </c>
      <c r="AA234">
        <f ca="1"/>
        <v>3</v>
      </c>
      <c r="AB234">
        <f ca="1"/>
        <v>0.9</v>
      </c>
      <c r="AC234">
        <f ca="1"/>
        <v>5.3199999999999994</v>
      </c>
      <c r="AD234">
        <f ca="1"/>
        <v>1.6</v>
      </c>
      <c r="AE234">
        <f ca="1"/>
        <v>5.3199999999999994</v>
      </c>
    </row>
    <row r="235" spans="1:31" x14ac:dyDescent="0.25">
      <c r="A235">
        <f ca="1"/>
        <v>234</v>
      </c>
      <c r="B235">
        <f ca="1"/>
        <v>1</v>
      </c>
      <c r="C235">
        <f ca="1"/>
        <v>58</v>
      </c>
      <c r="D235" s="8">
        <f ca="1"/>
        <v>691507.64866508206</v>
      </c>
      <c r="E235" s="8">
        <f ca="1"/>
        <v>7569385.6891098395</v>
      </c>
      <c r="F235">
        <f ca="1"/>
        <v>353.955480957031</v>
      </c>
      <c r="G235">
        <f ca="1"/>
        <v>0</v>
      </c>
      <c r="H235">
        <f ca="1"/>
        <v>0</v>
      </c>
      <c r="I235" t="str">
        <f ca="1"/>
        <v>MIN NO MERGE</v>
      </c>
      <c r="J235">
        <f ca="1"/>
        <v>30</v>
      </c>
      <c r="K235" t="str">
        <f ca="1"/>
        <v>R-9</v>
      </c>
      <c r="L235" t="str">
        <f ca="1"/>
        <v>R-9</v>
      </c>
      <c r="M235">
        <f ca="1"/>
        <v>0</v>
      </c>
      <c r="N235">
        <f ca="1"/>
        <v>-0.42459784536441525</v>
      </c>
      <c r="O235">
        <f ca="1"/>
        <v>-0.42459784536441525</v>
      </c>
      <c r="P235">
        <f ca="1"/>
        <v>2.7169948082253779</v>
      </c>
      <c r="Q235">
        <f ca="1"/>
        <v>1.5707963267948966</v>
      </c>
      <c r="R235">
        <f ca="1"/>
        <v>691507.72391469299</v>
      </c>
      <c r="S235">
        <f ca="1"/>
        <v>7569388.5743026398</v>
      </c>
      <c r="T235">
        <f ca="1"/>
        <v>354.05548095703102</v>
      </c>
      <c r="U235">
        <f ca="1"/>
        <v>691507.72391469299</v>
      </c>
      <c r="V235">
        <f ca="1"/>
        <v>7569388.5743026398</v>
      </c>
      <c r="W235">
        <f ca="1"/>
        <v>354.05548095703102</v>
      </c>
      <c r="X235">
        <f ca="1"/>
        <v>691479.22176939005</v>
      </c>
      <c r="Y235">
        <f ca="1"/>
        <v>7569401.4600858204</v>
      </c>
      <c r="Z235">
        <f ca="1"/>
        <v>353.73797607421801</v>
      </c>
      <c r="AA235">
        <f ca="1"/>
        <v>3</v>
      </c>
      <c r="AB235">
        <f ca="1"/>
        <v>0.9</v>
      </c>
      <c r="AC235">
        <f ca="1"/>
        <v>5.3199999999999994</v>
      </c>
      <c r="AD235">
        <f ca="1"/>
        <v>1.6</v>
      </c>
      <c r="AE235">
        <f ca="1"/>
        <v>5.3199999999999994</v>
      </c>
    </row>
    <row r="236" spans="1:31" x14ac:dyDescent="0.25">
      <c r="A236">
        <f ca="1"/>
        <v>235</v>
      </c>
      <c r="B236">
        <f ca="1"/>
        <v>2</v>
      </c>
      <c r="C236">
        <f ca="1"/>
        <v>58</v>
      </c>
      <c r="D236" s="8">
        <f ca="1"/>
        <v>691509.84026233025</v>
      </c>
      <c r="E236" s="8">
        <f ca="1"/>
        <v>7569390.5367176514</v>
      </c>
      <c r="F236">
        <f ca="1"/>
        <v>353.955480957031</v>
      </c>
      <c r="G236">
        <f ca="1"/>
        <v>0</v>
      </c>
      <c r="H236">
        <f ca="1"/>
        <v>0</v>
      </c>
      <c r="I236" t="str">
        <f ca="1"/>
        <v>MIN NO MERGE</v>
      </c>
      <c r="J236">
        <f ca="1"/>
        <v>30</v>
      </c>
      <c r="K236" t="str">
        <f ca="1"/>
        <v>R-9</v>
      </c>
      <c r="L236" t="str">
        <f ca="1"/>
        <v>R-9</v>
      </c>
      <c r="M236">
        <f ca="1"/>
        <v>0</v>
      </c>
      <c r="N236">
        <f ca="1"/>
        <v>-0.42459784536441525</v>
      </c>
      <c r="O236">
        <f ca="1"/>
        <v>-0.42459784536441525</v>
      </c>
      <c r="P236">
        <f ca="1"/>
        <v>2.7169948082253779</v>
      </c>
      <c r="Q236">
        <f ca="1"/>
        <v>1.5707963267948966</v>
      </c>
      <c r="R236">
        <f ca="1"/>
        <v>691507.72391469299</v>
      </c>
      <c r="S236">
        <f ca="1"/>
        <v>7569388.5743026398</v>
      </c>
      <c r="T236">
        <f ca="1"/>
        <v>354.05548095703102</v>
      </c>
      <c r="U236">
        <f ca="1"/>
        <v>691507.72391469299</v>
      </c>
      <c r="V236">
        <f ca="1"/>
        <v>7569388.5743026398</v>
      </c>
      <c r="W236">
        <f ca="1"/>
        <v>354.05548095703102</v>
      </c>
      <c r="X236">
        <f ca="1"/>
        <v>691479.22176939005</v>
      </c>
      <c r="Y236">
        <f ca="1"/>
        <v>7569401.4600858204</v>
      </c>
      <c r="Z236">
        <f ca="1"/>
        <v>353.73797607421801</v>
      </c>
      <c r="AA236">
        <f ca="1"/>
        <v>3</v>
      </c>
      <c r="AB236">
        <f ca="1"/>
        <v>0.9</v>
      </c>
      <c r="AC236">
        <f ca="1"/>
        <v>5.3199999999999994</v>
      </c>
      <c r="AD236">
        <f ca="1"/>
        <v>1.6</v>
      </c>
      <c r="AE236">
        <f ca="1"/>
        <v>5.3199999999999994</v>
      </c>
    </row>
    <row r="237" spans="1:31" x14ac:dyDescent="0.25">
      <c r="A237">
        <f ca="1"/>
        <v>236</v>
      </c>
      <c r="B237">
        <f ca="1"/>
        <v>3</v>
      </c>
      <c r="C237">
        <f ca="1"/>
        <v>58</v>
      </c>
      <c r="D237" s="8">
        <f ca="1"/>
        <v>691508.38233516866</v>
      </c>
      <c r="E237" s="8">
        <f ca="1"/>
        <v>7569391.1958446437</v>
      </c>
      <c r="F237">
        <f ca="1"/>
        <v>353.955480957031</v>
      </c>
      <c r="G237">
        <f ca="1"/>
        <v>0</v>
      </c>
      <c r="H237">
        <f ca="1"/>
        <v>0</v>
      </c>
      <c r="I237" t="str">
        <f ca="1"/>
        <v>MIN NO MERGE</v>
      </c>
      <c r="J237">
        <f ca="1"/>
        <v>30</v>
      </c>
      <c r="K237" t="str">
        <f ca="1"/>
        <v>R-9</v>
      </c>
      <c r="L237" t="str">
        <f ca="1"/>
        <v>R-9</v>
      </c>
      <c r="M237">
        <f ca="1"/>
        <v>0</v>
      </c>
      <c r="N237">
        <f ca="1"/>
        <v>-0.42459784536441525</v>
      </c>
      <c r="O237">
        <f ca="1"/>
        <v>-0.42459784536441525</v>
      </c>
      <c r="P237">
        <f ca="1"/>
        <v>2.7169948082253779</v>
      </c>
      <c r="Q237">
        <f ca="1"/>
        <v>1.5707963267948966</v>
      </c>
      <c r="R237">
        <f ca="1"/>
        <v>691507.72391469299</v>
      </c>
      <c r="S237">
        <f ca="1"/>
        <v>7569388.5743026398</v>
      </c>
      <c r="T237">
        <f ca="1"/>
        <v>354.05548095703102</v>
      </c>
      <c r="U237">
        <f ca="1"/>
        <v>691507.72391469299</v>
      </c>
      <c r="V237">
        <f ca="1"/>
        <v>7569388.5743026398</v>
      </c>
      <c r="W237">
        <f ca="1"/>
        <v>354.05548095703102</v>
      </c>
      <c r="X237">
        <f ca="1"/>
        <v>691479.22176939005</v>
      </c>
      <c r="Y237">
        <f ca="1"/>
        <v>7569401.4600858204</v>
      </c>
      <c r="Z237">
        <f ca="1"/>
        <v>353.73797607421801</v>
      </c>
      <c r="AA237">
        <f ca="1"/>
        <v>3</v>
      </c>
      <c r="AB237">
        <f ca="1"/>
        <v>0.9</v>
      </c>
      <c r="AC237">
        <f ca="1"/>
        <v>5.3199999999999994</v>
      </c>
      <c r="AD237">
        <f ca="1"/>
        <v>1.6</v>
      </c>
      <c r="AE237">
        <f ca="1"/>
        <v>5.3199999999999994</v>
      </c>
    </row>
    <row r="238" spans="1:31" x14ac:dyDescent="0.25">
      <c r="A238">
        <f ca="1"/>
        <v>237</v>
      </c>
      <c r="B238">
        <f ca="1"/>
        <v>0</v>
      </c>
      <c r="C238">
        <f ca="1"/>
        <v>59</v>
      </c>
      <c r="D238" s="8">
        <f ca="1"/>
        <v>691480.75494616257</v>
      </c>
      <c r="E238" s="8">
        <f ca="1"/>
        <v>7569403.6861516284</v>
      </c>
      <c r="F238">
        <f ca="1"/>
        <v>353.63797607421799</v>
      </c>
      <c r="G238">
        <f ca="1"/>
        <v>0</v>
      </c>
      <c r="H238">
        <f ca="1"/>
        <v>0</v>
      </c>
      <c r="I238" t="str">
        <f ca="1"/>
        <v>MIN NO MERGE</v>
      </c>
      <c r="J238">
        <f ca="1"/>
        <v>30</v>
      </c>
      <c r="K238" t="str">
        <f ca="1"/>
        <v>R-9</v>
      </c>
      <c r="L238" t="str">
        <f ca="1"/>
        <v>R-9</v>
      </c>
      <c r="M238">
        <f ca="1"/>
        <v>1</v>
      </c>
      <c r="N238">
        <f ca="1"/>
        <v>2.7169948082253779</v>
      </c>
      <c r="O238">
        <f ca="1"/>
        <v>2.7169948082253779</v>
      </c>
      <c r="P238">
        <f ca="1"/>
        <v>2.7169948082253779</v>
      </c>
      <c r="Q238">
        <f ca="1"/>
        <v>1.5707963267948966</v>
      </c>
      <c r="R238">
        <f ca="1"/>
        <v>691479.22176939005</v>
      </c>
      <c r="S238">
        <f ca="1"/>
        <v>7569401.4600858204</v>
      </c>
      <c r="T238">
        <f ca="1"/>
        <v>353.73797607421801</v>
      </c>
      <c r="U238">
        <f ca="1"/>
        <v>691507.72391469299</v>
      </c>
      <c r="V238">
        <f ca="1"/>
        <v>7569388.5743026398</v>
      </c>
      <c r="W238">
        <f ca="1"/>
        <v>354.05548095703102</v>
      </c>
      <c r="X238">
        <f ca="1"/>
        <v>691479.22176939005</v>
      </c>
      <c r="Y238">
        <f ca="1"/>
        <v>7569401.4600858204</v>
      </c>
      <c r="Z238">
        <f ca="1"/>
        <v>353.73797607421801</v>
      </c>
      <c r="AA238">
        <f ca="1"/>
        <v>3</v>
      </c>
      <c r="AB238">
        <f ca="1"/>
        <v>0.9</v>
      </c>
      <c r="AC238">
        <f ca="1"/>
        <v>5.3199999999999994</v>
      </c>
      <c r="AD238">
        <f ca="1"/>
        <v>1.6</v>
      </c>
      <c r="AE238">
        <f ca="1"/>
        <v>5.3199999999999994</v>
      </c>
    </row>
    <row r="239" spans="1:31" x14ac:dyDescent="0.25">
      <c r="A239">
        <f ca="1"/>
        <v>238</v>
      </c>
      <c r="B239">
        <f ca="1"/>
        <v>1</v>
      </c>
      <c r="C239">
        <f ca="1"/>
        <v>59</v>
      </c>
      <c r="D239" s="8">
        <f ca="1"/>
        <v>691479.29701900098</v>
      </c>
      <c r="E239" s="8">
        <f ca="1"/>
        <v>7569404.3452786207</v>
      </c>
      <c r="F239">
        <f ca="1"/>
        <v>353.63797607421799</v>
      </c>
      <c r="G239">
        <f ca="1"/>
        <v>0</v>
      </c>
      <c r="H239">
        <f ca="1"/>
        <v>0</v>
      </c>
      <c r="I239" t="str">
        <f ca="1"/>
        <v>MIN NO MERGE</v>
      </c>
      <c r="J239">
        <f ca="1"/>
        <v>30</v>
      </c>
      <c r="K239" t="str">
        <f ca="1"/>
        <v>R-9</v>
      </c>
      <c r="L239" t="str">
        <f ca="1"/>
        <v>R-9</v>
      </c>
      <c r="M239">
        <f ca="1"/>
        <v>1</v>
      </c>
      <c r="N239">
        <f ca="1"/>
        <v>2.7169948082253779</v>
      </c>
      <c r="O239">
        <f ca="1"/>
        <v>2.7169948082253779</v>
      </c>
      <c r="P239">
        <f ca="1"/>
        <v>2.7169948082253779</v>
      </c>
      <c r="Q239">
        <f ca="1"/>
        <v>1.5707963267948966</v>
      </c>
      <c r="R239">
        <f ca="1"/>
        <v>691479.22176939005</v>
      </c>
      <c r="S239">
        <f ca="1"/>
        <v>7569401.4600858204</v>
      </c>
      <c r="T239">
        <f ca="1"/>
        <v>353.73797607421801</v>
      </c>
      <c r="U239">
        <f ca="1"/>
        <v>691507.72391469299</v>
      </c>
      <c r="V239">
        <f ca="1"/>
        <v>7569388.5743026398</v>
      </c>
      <c r="W239">
        <f ca="1"/>
        <v>354.05548095703102</v>
      </c>
      <c r="X239">
        <f ca="1"/>
        <v>691479.22176939005</v>
      </c>
      <c r="Y239">
        <f ca="1"/>
        <v>7569401.4600858204</v>
      </c>
      <c r="Z239">
        <f ca="1"/>
        <v>353.73797607421801</v>
      </c>
      <c r="AA239">
        <f ca="1"/>
        <v>3</v>
      </c>
      <c r="AB239">
        <f ca="1"/>
        <v>0.9</v>
      </c>
      <c r="AC239">
        <f ca="1"/>
        <v>5.3199999999999994</v>
      </c>
      <c r="AD239">
        <f ca="1"/>
        <v>1.6</v>
      </c>
      <c r="AE239">
        <f ca="1"/>
        <v>5.3199999999999994</v>
      </c>
    </row>
    <row r="240" spans="1:31" x14ac:dyDescent="0.25">
      <c r="A240">
        <f ca="1"/>
        <v>239</v>
      </c>
      <c r="B240">
        <f ca="1"/>
        <v>2</v>
      </c>
      <c r="C240">
        <f ca="1"/>
        <v>59</v>
      </c>
      <c r="D240" s="8">
        <f ca="1"/>
        <v>691477.10542175279</v>
      </c>
      <c r="E240" s="8">
        <f ca="1"/>
        <v>7569399.4976708088</v>
      </c>
      <c r="F240">
        <f ca="1"/>
        <v>353.63797607421799</v>
      </c>
      <c r="G240">
        <f ca="1"/>
        <v>0</v>
      </c>
      <c r="H240">
        <f ca="1"/>
        <v>0</v>
      </c>
      <c r="I240" t="str">
        <f ca="1"/>
        <v>MIN NO MERGE</v>
      </c>
      <c r="J240">
        <f ca="1"/>
        <v>30</v>
      </c>
      <c r="K240" t="str">
        <f ca="1"/>
        <v>R-9</v>
      </c>
      <c r="L240" t="str">
        <f ca="1"/>
        <v>R-9</v>
      </c>
      <c r="M240">
        <f ca="1"/>
        <v>1</v>
      </c>
      <c r="N240">
        <f ca="1"/>
        <v>2.7169948082253779</v>
      </c>
      <c r="O240">
        <f ca="1"/>
        <v>2.7169948082253779</v>
      </c>
      <c r="P240">
        <f ca="1"/>
        <v>2.7169948082253779</v>
      </c>
      <c r="Q240">
        <f ca="1"/>
        <v>1.5707963267948966</v>
      </c>
      <c r="R240">
        <f ca="1"/>
        <v>691479.22176939005</v>
      </c>
      <c r="S240">
        <f ca="1"/>
        <v>7569401.4600858204</v>
      </c>
      <c r="T240">
        <f ca="1"/>
        <v>353.73797607421801</v>
      </c>
      <c r="U240">
        <f ca="1"/>
        <v>691507.72391469299</v>
      </c>
      <c r="V240">
        <f ca="1"/>
        <v>7569388.5743026398</v>
      </c>
      <c r="W240">
        <f ca="1"/>
        <v>354.05548095703102</v>
      </c>
      <c r="X240">
        <f ca="1"/>
        <v>691479.22176939005</v>
      </c>
      <c r="Y240">
        <f ca="1"/>
        <v>7569401.4600858204</v>
      </c>
      <c r="Z240">
        <f ca="1"/>
        <v>353.73797607421801</v>
      </c>
      <c r="AA240">
        <f ca="1"/>
        <v>3</v>
      </c>
      <c r="AB240">
        <f ca="1"/>
        <v>0.9</v>
      </c>
      <c r="AC240">
        <f ca="1"/>
        <v>5.3199999999999994</v>
      </c>
      <c r="AD240">
        <f ca="1"/>
        <v>1.6</v>
      </c>
      <c r="AE240">
        <f ca="1"/>
        <v>5.3199999999999994</v>
      </c>
    </row>
    <row r="241" spans="1:31" x14ac:dyDescent="0.25">
      <c r="A241">
        <f ca="1"/>
        <v>240</v>
      </c>
      <c r="B241">
        <f ca="1"/>
        <v>3</v>
      </c>
      <c r="C241">
        <f ca="1"/>
        <v>59</v>
      </c>
      <c r="D241" s="8">
        <f ca="1"/>
        <v>691478.56334891438</v>
      </c>
      <c r="E241" s="8">
        <f ca="1"/>
        <v>7569398.8385438165</v>
      </c>
      <c r="F241">
        <f ca="1"/>
        <v>353.63797607421799</v>
      </c>
      <c r="G241">
        <f ca="1"/>
        <v>0</v>
      </c>
      <c r="H241">
        <f ca="1"/>
        <v>0</v>
      </c>
      <c r="I241" t="str">
        <f ca="1"/>
        <v>MIN NO MERGE</v>
      </c>
      <c r="J241">
        <f ca="1"/>
        <v>30</v>
      </c>
      <c r="K241" t="str">
        <f ca="1"/>
        <v>R-9</v>
      </c>
      <c r="L241" t="str">
        <f ca="1"/>
        <v>R-9</v>
      </c>
      <c r="M241">
        <f ca="1"/>
        <v>1</v>
      </c>
      <c r="N241">
        <f ca="1"/>
        <v>2.7169948082253779</v>
      </c>
      <c r="O241">
        <f ca="1"/>
        <v>2.7169948082253779</v>
      </c>
      <c r="P241">
        <f ca="1"/>
        <v>2.7169948082253779</v>
      </c>
      <c r="Q241">
        <f ca="1"/>
        <v>1.5707963267948966</v>
      </c>
      <c r="R241">
        <f ca="1"/>
        <v>691479.22176939005</v>
      </c>
      <c r="S241">
        <f ca="1"/>
        <v>7569401.4600858204</v>
      </c>
      <c r="T241">
        <f ca="1"/>
        <v>353.73797607421801</v>
      </c>
      <c r="U241">
        <f ca="1"/>
        <v>691507.72391469299</v>
      </c>
      <c r="V241">
        <f ca="1"/>
        <v>7569388.5743026398</v>
      </c>
      <c r="W241">
        <f ca="1"/>
        <v>354.05548095703102</v>
      </c>
      <c r="X241">
        <f ca="1"/>
        <v>691479.22176939005</v>
      </c>
      <c r="Y241">
        <f ca="1"/>
        <v>7569401.4600858204</v>
      </c>
      <c r="Z241">
        <f ca="1"/>
        <v>353.73797607421801</v>
      </c>
      <c r="AA241">
        <f ca="1"/>
        <v>3</v>
      </c>
      <c r="AB241">
        <f ca="1"/>
        <v>0.9</v>
      </c>
      <c r="AC241">
        <f ca="1"/>
        <v>5.3199999999999994</v>
      </c>
      <c r="AD241">
        <f ca="1"/>
        <v>1.6</v>
      </c>
      <c r="AE241">
        <f ca="1"/>
        <v>5.3199999999999994</v>
      </c>
    </row>
    <row r="242" spans="1:31" x14ac:dyDescent="0.25">
      <c r="U242"/>
      <c r="V242"/>
      <c r="W242"/>
      <c r="X242"/>
      <c r="Y242"/>
      <c r="Z242"/>
    </row>
    <row r="243" spans="1:31" x14ac:dyDescent="0.25">
      <c r="U243"/>
      <c r="V243"/>
      <c r="W243"/>
      <c r="X243"/>
      <c r="Y243"/>
      <c r="Z243"/>
    </row>
    <row r="244" spans="1:31" x14ac:dyDescent="0.25">
      <c r="U244"/>
      <c r="V244"/>
      <c r="W244"/>
      <c r="X244"/>
      <c r="Y244"/>
      <c r="Z244"/>
    </row>
    <row r="245" spans="1:31" x14ac:dyDescent="0.25">
      <c r="U245"/>
      <c r="V245"/>
      <c r="W245"/>
      <c r="X245"/>
      <c r="Y245"/>
      <c r="Z245"/>
    </row>
    <row r="246" spans="1:31" x14ac:dyDescent="0.25">
      <c r="U246"/>
      <c r="V246"/>
      <c r="W246"/>
      <c r="X246"/>
      <c r="Y246"/>
      <c r="Z246"/>
    </row>
    <row r="247" spans="1:31" x14ac:dyDescent="0.25">
      <c r="U247"/>
      <c r="V247"/>
      <c r="W247"/>
      <c r="X247"/>
      <c r="Y247"/>
      <c r="Z247"/>
    </row>
    <row r="248" spans="1:31" x14ac:dyDescent="0.25">
      <c r="U248"/>
      <c r="V248"/>
      <c r="W248"/>
      <c r="X248"/>
      <c r="Y248"/>
      <c r="Z248"/>
    </row>
    <row r="249" spans="1:31" x14ac:dyDescent="0.25">
      <c r="U249"/>
      <c r="V249"/>
      <c r="W249"/>
      <c r="X249"/>
      <c r="Y249"/>
      <c r="Z249"/>
    </row>
    <row r="250" spans="1:31" x14ac:dyDescent="0.25">
      <c r="U250"/>
      <c r="V250"/>
      <c r="W250"/>
      <c r="X250"/>
      <c r="Y250"/>
      <c r="Z250"/>
    </row>
    <row r="251" spans="1:31" x14ac:dyDescent="0.25">
      <c r="U251"/>
      <c r="V251"/>
      <c r="W251"/>
      <c r="X251"/>
      <c r="Y251"/>
      <c r="Z251"/>
    </row>
    <row r="252" spans="1:31" x14ac:dyDescent="0.25">
      <c r="U252"/>
      <c r="V252"/>
      <c r="W252"/>
      <c r="X252"/>
      <c r="Y252"/>
      <c r="Z252"/>
    </row>
    <row r="253" spans="1:31" x14ac:dyDescent="0.25">
      <c r="U253"/>
      <c r="V253"/>
      <c r="W253"/>
      <c r="X253"/>
      <c r="Y253"/>
      <c r="Z253"/>
    </row>
    <row r="254" spans="1:31" x14ac:dyDescent="0.25">
      <c r="U254"/>
      <c r="V254"/>
      <c r="W254"/>
      <c r="X254"/>
      <c r="Y254"/>
      <c r="Z254"/>
    </row>
    <row r="255" spans="1:31" x14ac:dyDescent="0.25">
      <c r="U255"/>
      <c r="V255"/>
      <c r="W255"/>
      <c r="X255"/>
      <c r="Y255"/>
      <c r="Z255"/>
    </row>
    <row r="256" spans="1:31" x14ac:dyDescent="0.25">
      <c r="U256"/>
      <c r="V256"/>
      <c r="W256"/>
      <c r="X256"/>
      <c r="Y256"/>
      <c r="Z256"/>
    </row>
    <row r="257" spans="21:26" x14ac:dyDescent="0.25">
      <c r="U257"/>
      <c r="V257"/>
      <c r="W257"/>
      <c r="X257"/>
      <c r="Y257"/>
      <c r="Z257"/>
    </row>
    <row r="258" spans="21:26" x14ac:dyDescent="0.25">
      <c r="U258"/>
      <c r="V258"/>
      <c r="W258"/>
      <c r="X258"/>
      <c r="Y258"/>
      <c r="Z258"/>
    </row>
    <row r="259" spans="21:26" x14ac:dyDescent="0.25">
      <c r="U259"/>
      <c r="V259"/>
      <c r="W259"/>
      <c r="X259"/>
      <c r="Y259"/>
      <c r="Z259"/>
    </row>
    <row r="260" spans="21:26" x14ac:dyDescent="0.25">
      <c r="U260"/>
      <c r="V260"/>
      <c r="W260"/>
      <c r="X260"/>
      <c r="Y260"/>
      <c r="Z260"/>
    </row>
    <row r="261" spans="21:26" x14ac:dyDescent="0.25">
      <c r="U261"/>
      <c r="V261"/>
      <c r="W261"/>
      <c r="X261"/>
      <c r="Y261"/>
      <c r="Z261"/>
    </row>
    <row r="262" spans="21:26" x14ac:dyDescent="0.25">
      <c r="U262"/>
      <c r="V262"/>
      <c r="W262"/>
      <c r="X262"/>
      <c r="Y262"/>
      <c r="Z262"/>
    </row>
    <row r="263" spans="21:26" x14ac:dyDescent="0.25">
      <c r="U263"/>
      <c r="V263"/>
      <c r="W263"/>
      <c r="X263"/>
      <c r="Y263"/>
      <c r="Z263"/>
    </row>
    <row r="264" spans="21:26" x14ac:dyDescent="0.25">
      <c r="U264"/>
      <c r="V264"/>
      <c r="W264"/>
      <c r="X264"/>
      <c r="Y264"/>
      <c r="Z264"/>
    </row>
    <row r="265" spans="21:26" x14ac:dyDescent="0.25">
      <c r="U265"/>
      <c r="V265"/>
      <c r="W265"/>
      <c r="X265"/>
      <c r="Y265"/>
      <c r="Z265"/>
    </row>
    <row r="266" spans="21:26" x14ac:dyDescent="0.25">
      <c r="U266"/>
      <c r="V266"/>
      <c r="W266"/>
      <c r="X266"/>
      <c r="Y266"/>
      <c r="Z266"/>
    </row>
    <row r="267" spans="21:26" x14ac:dyDescent="0.25">
      <c r="U267"/>
      <c r="V267"/>
      <c r="W267"/>
      <c r="X267"/>
      <c r="Y267"/>
      <c r="Z267"/>
    </row>
    <row r="268" spans="21:26" x14ac:dyDescent="0.25">
      <c r="U268"/>
      <c r="V268"/>
      <c r="W268"/>
      <c r="X268"/>
      <c r="Y268"/>
      <c r="Z268"/>
    </row>
    <row r="269" spans="21:26" x14ac:dyDescent="0.25">
      <c r="U269"/>
      <c r="V269"/>
      <c r="W269"/>
      <c r="X269"/>
      <c r="Y269"/>
      <c r="Z269"/>
    </row>
    <row r="270" spans="21:26" x14ac:dyDescent="0.25">
      <c r="U270"/>
      <c r="V270"/>
      <c r="W270"/>
      <c r="X270"/>
      <c r="Y270"/>
      <c r="Z270"/>
    </row>
    <row r="271" spans="21:26" x14ac:dyDescent="0.25">
      <c r="U271"/>
      <c r="V271"/>
      <c r="W271"/>
      <c r="X271"/>
      <c r="Y271"/>
      <c r="Z271"/>
    </row>
    <row r="272" spans="21:26" x14ac:dyDescent="0.25">
      <c r="U272"/>
      <c r="V272"/>
      <c r="W272"/>
      <c r="X272"/>
      <c r="Y272"/>
      <c r="Z272"/>
    </row>
    <row r="273" spans="21:26" x14ac:dyDescent="0.25">
      <c r="U273"/>
      <c r="V273"/>
      <c r="W273"/>
      <c r="X273"/>
      <c r="Y273"/>
      <c r="Z273"/>
    </row>
    <row r="274" spans="21:26" x14ac:dyDescent="0.25">
      <c r="U274"/>
      <c r="V274"/>
      <c r="W274"/>
      <c r="X274"/>
      <c r="Y274"/>
      <c r="Z274"/>
    </row>
    <row r="275" spans="21:26" x14ac:dyDescent="0.25">
      <c r="U275"/>
      <c r="V275"/>
      <c r="W275"/>
      <c r="X275"/>
      <c r="Y275"/>
      <c r="Z275"/>
    </row>
    <row r="276" spans="21:26" x14ac:dyDescent="0.25">
      <c r="U276"/>
      <c r="V276"/>
      <c r="W276"/>
      <c r="X276"/>
      <c r="Y276"/>
      <c r="Z276"/>
    </row>
    <row r="277" spans="21:26" x14ac:dyDescent="0.25">
      <c r="U277"/>
      <c r="V277"/>
      <c r="W277"/>
      <c r="X277"/>
      <c r="Y277"/>
      <c r="Z277"/>
    </row>
    <row r="278" spans="21:26" x14ac:dyDescent="0.25">
      <c r="U278"/>
      <c r="V278"/>
      <c r="W278"/>
      <c r="X278"/>
      <c r="Y278"/>
      <c r="Z278"/>
    </row>
    <row r="279" spans="21:26" x14ac:dyDescent="0.25">
      <c r="U279"/>
      <c r="V279"/>
      <c r="W279"/>
      <c r="X279"/>
      <c r="Y279"/>
      <c r="Z279"/>
    </row>
    <row r="280" spans="21:26" x14ac:dyDescent="0.25">
      <c r="U280"/>
      <c r="V280"/>
      <c r="W280"/>
      <c r="X280"/>
      <c r="Y280"/>
      <c r="Z280"/>
    </row>
    <row r="281" spans="21:26" x14ac:dyDescent="0.25">
      <c r="U281"/>
      <c r="V281"/>
      <c r="W281"/>
      <c r="X281"/>
      <c r="Y281"/>
      <c r="Z281"/>
    </row>
    <row r="282" spans="21:26" x14ac:dyDescent="0.25">
      <c r="U282"/>
      <c r="V282"/>
      <c r="W282"/>
      <c r="X282"/>
      <c r="Y282"/>
      <c r="Z282"/>
    </row>
    <row r="283" spans="21:26" x14ac:dyDescent="0.25">
      <c r="U283"/>
      <c r="V283"/>
      <c r="W283"/>
      <c r="X283"/>
      <c r="Y283"/>
      <c r="Z283"/>
    </row>
    <row r="284" spans="21:26" x14ac:dyDescent="0.25">
      <c r="U284"/>
      <c r="V284"/>
      <c r="W284"/>
      <c r="X284"/>
      <c r="Y284"/>
      <c r="Z284"/>
    </row>
    <row r="285" spans="21:26" x14ac:dyDescent="0.25">
      <c r="U285"/>
      <c r="V285"/>
      <c r="W285"/>
      <c r="X285"/>
      <c r="Y285"/>
      <c r="Z285"/>
    </row>
    <row r="286" spans="21:26" x14ac:dyDescent="0.25">
      <c r="U286"/>
      <c r="V286"/>
      <c r="W286"/>
      <c r="X286"/>
      <c r="Y286"/>
      <c r="Z286"/>
    </row>
    <row r="287" spans="21:26" x14ac:dyDescent="0.25">
      <c r="U287"/>
      <c r="V287"/>
      <c r="W287"/>
      <c r="X287"/>
      <c r="Y287"/>
      <c r="Z287"/>
    </row>
    <row r="288" spans="21:26" x14ac:dyDescent="0.25">
      <c r="U288"/>
      <c r="V288"/>
      <c r="W288"/>
      <c r="X288"/>
      <c r="Y288"/>
      <c r="Z288"/>
    </row>
    <row r="289" spans="21:26" x14ac:dyDescent="0.25">
      <c r="U289"/>
      <c r="V289"/>
      <c r="W289"/>
      <c r="X289"/>
      <c r="Y289"/>
      <c r="Z289"/>
    </row>
    <row r="290" spans="21:26" x14ac:dyDescent="0.25">
      <c r="U290"/>
      <c r="V290"/>
      <c r="W290"/>
      <c r="X290"/>
      <c r="Y290"/>
      <c r="Z290"/>
    </row>
    <row r="291" spans="21:26" x14ac:dyDescent="0.25">
      <c r="U291"/>
      <c r="V291"/>
      <c r="W291"/>
      <c r="X291"/>
      <c r="Y291"/>
      <c r="Z291"/>
    </row>
    <row r="292" spans="21:26" x14ac:dyDescent="0.25">
      <c r="U292"/>
      <c r="V292"/>
      <c r="W292"/>
      <c r="X292"/>
      <c r="Y292"/>
      <c r="Z292"/>
    </row>
    <row r="293" spans="21:26" x14ac:dyDescent="0.25">
      <c r="U293"/>
      <c r="V293"/>
      <c r="W293"/>
      <c r="X293"/>
      <c r="Y293"/>
      <c r="Z293"/>
    </row>
    <row r="294" spans="21:26" x14ac:dyDescent="0.25">
      <c r="U294"/>
      <c r="V294"/>
      <c r="W294"/>
      <c r="X294"/>
      <c r="Y294"/>
      <c r="Z294"/>
    </row>
    <row r="295" spans="21:26" x14ac:dyDescent="0.25">
      <c r="U295"/>
      <c r="V295"/>
      <c r="W295"/>
      <c r="X295"/>
      <c r="Y295"/>
      <c r="Z295"/>
    </row>
    <row r="296" spans="21:26" x14ac:dyDescent="0.25">
      <c r="U296"/>
      <c r="V296"/>
      <c r="W296"/>
      <c r="X296"/>
      <c r="Y296"/>
      <c r="Z296"/>
    </row>
    <row r="297" spans="21:26" x14ac:dyDescent="0.25">
      <c r="U297"/>
      <c r="V297"/>
      <c r="W297"/>
      <c r="X297"/>
      <c r="Y297"/>
      <c r="Z297"/>
    </row>
    <row r="298" spans="21:26" x14ac:dyDescent="0.25">
      <c r="U298"/>
      <c r="V298"/>
      <c r="W298"/>
      <c r="X298"/>
      <c r="Y298"/>
      <c r="Z298"/>
    </row>
    <row r="299" spans="21:26" x14ac:dyDescent="0.25">
      <c r="U299"/>
      <c r="V299"/>
      <c r="W299"/>
      <c r="X299"/>
      <c r="Y299"/>
      <c r="Z299"/>
    </row>
    <row r="300" spans="21:26" x14ac:dyDescent="0.25">
      <c r="U300"/>
      <c r="V300"/>
      <c r="W300"/>
      <c r="X300"/>
      <c r="Y300"/>
      <c r="Z300"/>
    </row>
    <row r="301" spans="21:26" x14ac:dyDescent="0.25">
      <c r="U301"/>
      <c r="V301"/>
      <c r="W301"/>
      <c r="X301"/>
      <c r="Y301"/>
      <c r="Z301"/>
    </row>
    <row r="302" spans="21:26" x14ac:dyDescent="0.25">
      <c r="U302"/>
      <c r="V302"/>
      <c r="W302"/>
      <c r="X302"/>
      <c r="Y302"/>
      <c r="Z302"/>
    </row>
    <row r="303" spans="21:26" x14ac:dyDescent="0.25">
      <c r="U303"/>
      <c r="V303"/>
      <c r="W303"/>
      <c r="X303"/>
      <c r="Y303"/>
      <c r="Z303"/>
    </row>
    <row r="304" spans="21:26" x14ac:dyDescent="0.25">
      <c r="U304"/>
      <c r="V304"/>
      <c r="W304"/>
      <c r="X304"/>
      <c r="Y304"/>
      <c r="Z304"/>
    </row>
    <row r="305" spans="21:26" x14ac:dyDescent="0.25">
      <c r="U305"/>
      <c r="V305"/>
      <c r="W305"/>
      <c r="X305"/>
      <c r="Y305"/>
      <c r="Z305"/>
    </row>
    <row r="306" spans="21:26" x14ac:dyDescent="0.25">
      <c r="U306"/>
      <c r="V306"/>
      <c r="W306"/>
      <c r="X306"/>
      <c r="Y306"/>
      <c r="Z306"/>
    </row>
    <row r="307" spans="21:26" x14ac:dyDescent="0.25">
      <c r="U307"/>
      <c r="V307"/>
      <c r="W307"/>
      <c r="X307"/>
      <c r="Y307"/>
      <c r="Z307"/>
    </row>
    <row r="308" spans="21:26" x14ac:dyDescent="0.25">
      <c r="U308"/>
      <c r="V308"/>
      <c r="W308"/>
      <c r="X308"/>
      <c r="Y308"/>
      <c r="Z308"/>
    </row>
    <row r="309" spans="21:26" x14ac:dyDescent="0.25">
      <c r="U309"/>
      <c r="V309"/>
      <c r="W309"/>
      <c r="X309"/>
      <c r="Y309"/>
      <c r="Z309"/>
    </row>
    <row r="310" spans="21:26" x14ac:dyDescent="0.25">
      <c r="U310"/>
      <c r="V310"/>
      <c r="W310"/>
      <c r="X310"/>
      <c r="Y310"/>
      <c r="Z310"/>
    </row>
    <row r="311" spans="21:26" x14ac:dyDescent="0.25">
      <c r="U311"/>
      <c r="V311"/>
      <c r="W311"/>
      <c r="X311"/>
      <c r="Y311"/>
      <c r="Z311"/>
    </row>
    <row r="312" spans="21:26" x14ac:dyDescent="0.25">
      <c r="U312"/>
      <c r="V312"/>
      <c r="W312"/>
      <c r="X312"/>
      <c r="Y312"/>
      <c r="Z312"/>
    </row>
    <row r="313" spans="21:26" x14ac:dyDescent="0.25">
      <c r="U313"/>
      <c r="V313"/>
      <c r="W313"/>
      <c r="X313"/>
      <c r="Y313"/>
      <c r="Z313"/>
    </row>
    <row r="314" spans="21:26" x14ac:dyDescent="0.25">
      <c r="U314"/>
      <c r="V314"/>
      <c r="W314"/>
      <c r="X314"/>
      <c r="Y314"/>
      <c r="Z314"/>
    </row>
    <row r="315" spans="21:26" x14ac:dyDescent="0.25">
      <c r="U315"/>
      <c r="V315"/>
      <c r="W315"/>
      <c r="X315"/>
      <c r="Y315"/>
      <c r="Z315"/>
    </row>
    <row r="316" spans="21:26" x14ac:dyDescent="0.25">
      <c r="U316"/>
      <c r="V316"/>
      <c r="W316"/>
      <c r="X316"/>
      <c r="Y316"/>
      <c r="Z316"/>
    </row>
    <row r="317" spans="21:26" x14ac:dyDescent="0.25">
      <c r="U317"/>
      <c r="V317"/>
      <c r="W317"/>
      <c r="X317"/>
      <c r="Y317"/>
      <c r="Z317"/>
    </row>
    <row r="318" spans="21:26" x14ac:dyDescent="0.25">
      <c r="U318"/>
      <c r="V318"/>
      <c r="W318"/>
      <c r="X318"/>
      <c r="Y318"/>
      <c r="Z318"/>
    </row>
    <row r="319" spans="21:26" x14ac:dyDescent="0.25">
      <c r="U319"/>
      <c r="V319"/>
      <c r="W319"/>
      <c r="X319"/>
      <c r="Y319"/>
      <c r="Z319"/>
    </row>
    <row r="320" spans="21:26" x14ac:dyDescent="0.25">
      <c r="U320"/>
      <c r="V320"/>
      <c r="W320"/>
      <c r="X320"/>
      <c r="Y320"/>
      <c r="Z320"/>
    </row>
    <row r="321" spans="21:26" x14ac:dyDescent="0.25">
      <c r="U321"/>
      <c r="V321"/>
      <c r="W321"/>
      <c r="X321"/>
      <c r="Y321"/>
      <c r="Z321"/>
    </row>
    <row r="322" spans="21:26" x14ac:dyDescent="0.25">
      <c r="U322"/>
      <c r="V322"/>
      <c r="W322"/>
      <c r="X322"/>
      <c r="Y322"/>
      <c r="Z322"/>
    </row>
    <row r="323" spans="21:26" x14ac:dyDescent="0.25">
      <c r="U323"/>
      <c r="V323"/>
      <c r="W323"/>
      <c r="X323"/>
      <c r="Y323"/>
      <c r="Z323"/>
    </row>
    <row r="324" spans="21:26" x14ac:dyDescent="0.25">
      <c r="U324"/>
      <c r="V324"/>
      <c r="W324"/>
      <c r="X324"/>
      <c r="Y324"/>
      <c r="Z324"/>
    </row>
    <row r="325" spans="21:26" x14ac:dyDescent="0.25">
      <c r="U325"/>
      <c r="V325"/>
      <c r="W325"/>
      <c r="X325"/>
      <c r="Y325"/>
      <c r="Z325"/>
    </row>
    <row r="326" spans="21:26" x14ac:dyDescent="0.25">
      <c r="U326"/>
      <c r="V326"/>
      <c r="W326"/>
      <c r="X326"/>
      <c r="Y326"/>
      <c r="Z326"/>
    </row>
    <row r="327" spans="21:26" x14ac:dyDescent="0.25">
      <c r="U327"/>
      <c r="V327"/>
      <c r="W327"/>
      <c r="X327"/>
      <c r="Y327"/>
      <c r="Z327"/>
    </row>
    <row r="328" spans="21:26" x14ac:dyDescent="0.25">
      <c r="U328"/>
      <c r="V328"/>
      <c r="W328"/>
      <c r="X328"/>
      <c r="Y328"/>
      <c r="Z328"/>
    </row>
    <row r="329" spans="21:26" x14ac:dyDescent="0.25">
      <c r="U329"/>
      <c r="V329"/>
      <c r="W329"/>
      <c r="X329"/>
      <c r="Y329"/>
      <c r="Z329"/>
    </row>
    <row r="330" spans="21:26" x14ac:dyDescent="0.25">
      <c r="U330"/>
      <c r="V330"/>
      <c r="W330"/>
      <c r="X330"/>
      <c r="Y330"/>
      <c r="Z330"/>
    </row>
    <row r="331" spans="21:26" x14ac:dyDescent="0.25">
      <c r="U331"/>
      <c r="V331"/>
      <c r="W331"/>
      <c r="X331"/>
      <c r="Y331"/>
      <c r="Z331"/>
    </row>
    <row r="332" spans="21:26" x14ac:dyDescent="0.25">
      <c r="U332"/>
      <c r="V332"/>
      <c r="W332"/>
      <c r="X332"/>
      <c r="Y332"/>
      <c r="Z332"/>
    </row>
    <row r="333" spans="21:26" x14ac:dyDescent="0.25">
      <c r="U333"/>
      <c r="V333"/>
      <c r="W333"/>
      <c r="X333"/>
      <c r="Y333"/>
      <c r="Z333"/>
    </row>
    <row r="334" spans="21:26" x14ac:dyDescent="0.25">
      <c r="U334"/>
      <c r="V334"/>
      <c r="W334"/>
      <c r="X334"/>
      <c r="Y334"/>
      <c r="Z334"/>
    </row>
    <row r="335" spans="21:26" x14ac:dyDescent="0.25">
      <c r="U335"/>
      <c r="V335"/>
      <c r="W335"/>
      <c r="X335"/>
      <c r="Y335"/>
      <c r="Z335"/>
    </row>
    <row r="336" spans="21:26" x14ac:dyDescent="0.25">
      <c r="U336"/>
      <c r="V336"/>
      <c r="W336"/>
      <c r="X336"/>
      <c r="Y336"/>
      <c r="Z336"/>
    </row>
    <row r="337" spans="21:26" x14ac:dyDescent="0.25">
      <c r="U337"/>
      <c r="V337"/>
      <c r="W337"/>
      <c r="X337"/>
      <c r="Y337"/>
      <c r="Z337"/>
    </row>
    <row r="338" spans="21:26" x14ac:dyDescent="0.25">
      <c r="U338"/>
      <c r="V338"/>
      <c r="W338"/>
      <c r="X338"/>
      <c r="Y338"/>
      <c r="Z338"/>
    </row>
    <row r="339" spans="21:26" x14ac:dyDescent="0.25">
      <c r="U339"/>
      <c r="V339"/>
      <c r="W339"/>
      <c r="X339"/>
      <c r="Y339"/>
      <c r="Z339"/>
    </row>
    <row r="340" spans="21:26" x14ac:dyDescent="0.25">
      <c r="U340"/>
      <c r="V340"/>
      <c r="W340"/>
      <c r="X340"/>
      <c r="Y340"/>
      <c r="Z340"/>
    </row>
    <row r="341" spans="21:26" x14ac:dyDescent="0.25">
      <c r="U341"/>
      <c r="V341"/>
      <c r="W341"/>
      <c r="X341"/>
      <c r="Y341"/>
      <c r="Z341"/>
    </row>
    <row r="342" spans="21:26" x14ac:dyDescent="0.25">
      <c r="U342"/>
      <c r="V342"/>
      <c r="W342"/>
      <c r="X342"/>
      <c r="Y342"/>
      <c r="Z342"/>
    </row>
    <row r="343" spans="21:26" x14ac:dyDescent="0.25">
      <c r="U343"/>
      <c r="V343"/>
      <c r="W343"/>
      <c r="X343"/>
      <c r="Y343"/>
      <c r="Z343"/>
    </row>
    <row r="344" spans="21:26" x14ac:dyDescent="0.25">
      <c r="U344"/>
      <c r="V344"/>
      <c r="W344"/>
      <c r="X344"/>
      <c r="Y344"/>
      <c r="Z344"/>
    </row>
    <row r="345" spans="21:26" x14ac:dyDescent="0.25">
      <c r="U345"/>
      <c r="V345"/>
      <c r="W345"/>
      <c r="X345"/>
      <c r="Y345"/>
      <c r="Z345"/>
    </row>
    <row r="346" spans="21:26" x14ac:dyDescent="0.25">
      <c r="U346"/>
      <c r="V346"/>
      <c r="W346"/>
      <c r="X346"/>
      <c r="Y346"/>
      <c r="Z346"/>
    </row>
    <row r="347" spans="21:26" x14ac:dyDescent="0.25">
      <c r="U347"/>
      <c r="V347"/>
      <c r="W347"/>
      <c r="X347"/>
      <c r="Y347"/>
      <c r="Z347"/>
    </row>
    <row r="348" spans="21:26" x14ac:dyDescent="0.25">
      <c r="U348"/>
      <c r="V348"/>
      <c r="W348"/>
      <c r="X348"/>
      <c r="Y348"/>
      <c r="Z348"/>
    </row>
    <row r="349" spans="21:26" x14ac:dyDescent="0.25">
      <c r="U349"/>
      <c r="V349"/>
      <c r="W349"/>
      <c r="X349"/>
      <c r="Y349"/>
      <c r="Z349"/>
    </row>
    <row r="350" spans="21:26" x14ac:dyDescent="0.25">
      <c r="U350"/>
      <c r="V350"/>
      <c r="W350"/>
      <c r="X350"/>
      <c r="Y350"/>
      <c r="Z350"/>
    </row>
    <row r="351" spans="21:26" x14ac:dyDescent="0.25">
      <c r="U351"/>
      <c r="V351"/>
      <c r="W351"/>
      <c r="X351"/>
      <c r="Y351"/>
      <c r="Z351"/>
    </row>
    <row r="352" spans="21:26" x14ac:dyDescent="0.25">
      <c r="U352"/>
      <c r="V352"/>
      <c r="W352"/>
      <c r="X352"/>
      <c r="Y352"/>
      <c r="Z352"/>
    </row>
    <row r="353" spans="21:26" x14ac:dyDescent="0.25">
      <c r="U353"/>
      <c r="V353"/>
      <c r="W353"/>
      <c r="X353"/>
      <c r="Y353"/>
      <c r="Z353"/>
    </row>
    <row r="354" spans="21:26" x14ac:dyDescent="0.25">
      <c r="U354"/>
      <c r="V354"/>
      <c r="W354"/>
      <c r="X354"/>
      <c r="Y354"/>
      <c r="Z354"/>
    </row>
    <row r="355" spans="21:26" x14ac:dyDescent="0.25">
      <c r="U355"/>
      <c r="V355"/>
      <c r="W355"/>
      <c r="X355"/>
      <c r="Y355"/>
      <c r="Z355"/>
    </row>
    <row r="356" spans="21:26" x14ac:dyDescent="0.25">
      <c r="U356"/>
      <c r="V356"/>
      <c r="W356"/>
      <c r="X356"/>
      <c r="Y356"/>
      <c r="Z356"/>
    </row>
    <row r="357" spans="21:26" x14ac:dyDescent="0.25">
      <c r="U357"/>
      <c r="V357"/>
      <c r="W357"/>
      <c r="X357"/>
      <c r="Y357"/>
      <c r="Z357"/>
    </row>
    <row r="358" spans="21:26" x14ac:dyDescent="0.25">
      <c r="U358"/>
      <c r="V358"/>
      <c r="W358"/>
      <c r="X358"/>
      <c r="Y358"/>
      <c r="Z358"/>
    </row>
    <row r="359" spans="21:26" x14ac:dyDescent="0.25">
      <c r="U359"/>
      <c r="V359"/>
      <c r="W359"/>
      <c r="X359"/>
      <c r="Y359"/>
      <c r="Z359"/>
    </row>
    <row r="360" spans="21:26" x14ac:dyDescent="0.25">
      <c r="U360"/>
      <c r="V360"/>
      <c r="W360"/>
      <c r="X360"/>
      <c r="Y360"/>
      <c r="Z360"/>
    </row>
    <row r="361" spans="21:26" x14ac:dyDescent="0.25">
      <c r="U361"/>
      <c r="V361"/>
      <c r="W361"/>
      <c r="X361"/>
      <c r="Y361"/>
      <c r="Z361"/>
    </row>
    <row r="362" spans="21:26" x14ac:dyDescent="0.25">
      <c r="U362"/>
      <c r="V362"/>
      <c r="W362"/>
      <c r="X362"/>
      <c r="Y362"/>
      <c r="Z362"/>
    </row>
    <row r="363" spans="21:26" x14ac:dyDescent="0.25">
      <c r="U363"/>
      <c r="V363"/>
      <c r="W363"/>
      <c r="X363"/>
      <c r="Y363"/>
      <c r="Z363"/>
    </row>
    <row r="364" spans="21:26" x14ac:dyDescent="0.25">
      <c r="U364"/>
      <c r="V364"/>
      <c r="W364"/>
      <c r="X364"/>
      <c r="Y364"/>
      <c r="Z364"/>
    </row>
    <row r="365" spans="21:26" x14ac:dyDescent="0.25">
      <c r="U365"/>
      <c r="V365"/>
      <c r="W365"/>
      <c r="X365"/>
      <c r="Y365"/>
      <c r="Z365"/>
    </row>
    <row r="366" spans="21:26" x14ac:dyDescent="0.25">
      <c r="U366"/>
      <c r="V366"/>
      <c r="W366"/>
      <c r="X366"/>
      <c r="Y366"/>
      <c r="Z366"/>
    </row>
    <row r="367" spans="21:26" x14ac:dyDescent="0.25">
      <c r="U367"/>
      <c r="V367"/>
      <c r="W367"/>
      <c r="X367"/>
      <c r="Y367"/>
      <c r="Z367"/>
    </row>
    <row r="368" spans="21:26" x14ac:dyDescent="0.25">
      <c r="U368"/>
      <c r="V368"/>
      <c r="W368"/>
      <c r="X368"/>
      <c r="Y368"/>
      <c r="Z368"/>
    </row>
    <row r="369" spans="21:26" x14ac:dyDescent="0.25">
      <c r="U369"/>
      <c r="V369"/>
      <c r="W369"/>
      <c r="X369"/>
      <c r="Y369"/>
      <c r="Z369"/>
    </row>
    <row r="370" spans="21:26" x14ac:dyDescent="0.25">
      <c r="U370"/>
      <c r="V370"/>
      <c r="W370"/>
      <c r="X370"/>
      <c r="Y370"/>
      <c r="Z370"/>
    </row>
    <row r="371" spans="21:26" x14ac:dyDescent="0.25">
      <c r="U371"/>
      <c r="V371"/>
      <c r="W371"/>
      <c r="X371"/>
      <c r="Y371"/>
      <c r="Z371"/>
    </row>
    <row r="372" spans="21:26" x14ac:dyDescent="0.25">
      <c r="U372"/>
      <c r="V372"/>
      <c r="W372"/>
      <c r="X372"/>
      <c r="Y372"/>
      <c r="Z372"/>
    </row>
    <row r="373" spans="21:26" x14ac:dyDescent="0.25">
      <c r="U373"/>
      <c r="V373"/>
      <c r="W373"/>
      <c r="X373"/>
      <c r="Y373"/>
      <c r="Z373"/>
    </row>
    <row r="374" spans="21:26" x14ac:dyDescent="0.25">
      <c r="U374"/>
      <c r="V374"/>
      <c r="W374"/>
      <c r="X374"/>
      <c r="Y374"/>
      <c r="Z374"/>
    </row>
    <row r="375" spans="21:26" x14ac:dyDescent="0.25">
      <c r="U375"/>
      <c r="V375"/>
      <c r="W375"/>
      <c r="X375"/>
      <c r="Y375"/>
      <c r="Z375"/>
    </row>
    <row r="376" spans="21:26" x14ac:dyDescent="0.25">
      <c r="U376"/>
      <c r="V376"/>
      <c r="W376"/>
      <c r="X376"/>
      <c r="Y376"/>
      <c r="Z376"/>
    </row>
    <row r="377" spans="21:26" x14ac:dyDescent="0.25">
      <c r="U377"/>
      <c r="V377"/>
      <c r="W377"/>
      <c r="X377"/>
      <c r="Y377"/>
      <c r="Z377"/>
    </row>
    <row r="378" spans="21:26" x14ac:dyDescent="0.25">
      <c r="U378"/>
      <c r="V378"/>
      <c r="W378"/>
      <c r="X378"/>
      <c r="Y378"/>
      <c r="Z378"/>
    </row>
    <row r="379" spans="21:26" x14ac:dyDescent="0.25">
      <c r="U379"/>
      <c r="V379"/>
      <c r="W379"/>
      <c r="X379"/>
      <c r="Y379"/>
      <c r="Z379"/>
    </row>
    <row r="380" spans="21:26" x14ac:dyDescent="0.25">
      <c r="U380"/>
      <c r="V380"/>
      <c r="W380"/>
      <c r="X380"/>
      <c r="Y380"/>
      <c r="Z380"/>
    </row>
    <row r="381" spans="21:26" x14ac:dyDescent="0.25">
      <c r="U381"/>
      <c r="V381"/>
      <c r="W381"/>
      <c r="X381"/>
      <c r="Y381"/>
      <c r="Z381"/>
    </row>
    <row r="382" spans="21:26" x14ac:dyDescent="0.25">
      <c r="U382"/>
      <c r="V382"/>
      <c r="W382"/>
      <c r="X382"/>
      <c r="Y382"/>
      <c r="Z382"/>
    </row>
    <row r="383" spans="21:26" x14ac:dyDescent="0.25">
      <c r="U383"/>
      <c r="V383"/>
      <c r="W383"/>
      <c r="X383"/>
      <c r="Y383"/>
      <c r="Z383"/>
    </row>
    <row r="384" spans="21:26" x14ac:dyDescent="0.25">
      <c r="U384"/>
      <c r="V384"/>
      <c r="W384"/>
      <c r="X384"/>
      <c r="Y384"/>
      <c r="Z384"/>
    </row>
    <row r="385" spans="21:26" x14ac:dyDescent="0.25">
      <c r="U385"/>
      <c r="V385"/>
      <c r="W385"/>
      <c r="X385"/>
      <c r="Y385"/>
      <c r="Z385"/>
    </row>
    <row r="386" spans="21:26" x14ac:dyDescent="0.25">
      <c r="U386"/>
      <c r="V386"/>
      <c r="W386"/>
      <c r="X386"/>
      <c r="Y386"/>
      <c r="Z386"/>
    </row>
    <row r="387" spans="21:26" x14ac:dyDescent="0.25">
      <c r="U387"/>
      <c r="V387"/>
      <c r="W387"/>
      <c r="X387"/>
      <c r="Y387"/>
      <c r="Z387"/>
    </row>
    <row r="388" spans="21:26" x14ac:dyDescent="0.25">
      <c r="U388"/>
      <c r="V388"/>
      <c r="W388"/>
      <c r="X388"/>
      <c r="Y388"/>
      <c r="Z388"/>
    </row>
    <row r="389" spans="21:26" x14ac:dyDescent="0.25">
      <c r="U389"/>
      <c r="V389"/>
      <c r="W389"/>
      <c r="X389"/>
      <c r="Y389"/>
      <c r="Z389"/>
    </row>
    <row r="390" spans="21:26" x14ac:dyDescent="0.25">
      <c r="U390"/>
      <c r="V390"/>
      <c r="W390"/>
      <c r="X390"/>
      <c r="Y390"/>
      <c r="Z390"/>
    </row>
    <row r="391" spans="21:26" x14ac:dyDescent="0.25">
      <c r="U391"/>
      <c r="V391"/>
      <c r="W391"/>
      <c r="X391"/>
      <c r="Y391"/>
      <c r="Z391"/>
    </row>
    <row r="392" spans="21:26" x14ac:dyDescent="0.25">
      <c r="U392"/>
      <c r="V392"/>
      <c r="W392"/>
      <c r="X392"/>
      <c r="Y392"/>
      <c r="Z392"/>
    </row>
    <row r="393" spans="21:26" x14ac:dyDescent="0.25">
      <c r="U393"/>
      <c r="V393"/>
      <c r="W393"/>
      <c r="X393"/>
      <c r="Y393"/>
      <c r="Z393"/>
    </row>
    <row r="394" spans="21:26" x14ac:dyDescent="0.25">
      <c r="U394"/>
      <c r="V394"/>
      <c r="W394"/>
      <c r="X394"/>
      <c r="Y394"/>
      <c r="Z394"/>
    </row>
    <row r="395" spans="21:26" x14ac:dyDescent="0.25">
      <c r="U395"/>
      <c r="V395"/>
      <c r="W395"/>
      <c r="X395"/>
      <c r="Y395"/>
      <c r="Z395"/>
    </row>
    <row r="396" spans="21:26" x14ac:dyDescent="0.25">
      <c r="U396"/>
      <c r="V396"/>
      <c r="W396"/>
      <c r="X396"/>
      <c r="Y396"/>
      <c r="Z396"/>
    </row>
    <row r="397" spans="21:26" x14ac:dyDescent="0.25">
      <c r="U397"/>
      <c r="V397"/>
      <c r="W397"/>
      <c r="X397"/>
      <c r="Y397"/>
      <c r="Z397"/>
    </row>
    <row r="398" spans="21:26" x14ac:dyDescent="0.25">
      <c r="U398"/>
      <c r="V398"/>
      <c r="W398"/>
      <c r="X398"/>
      <c r="Y398"/>
      <c r="Z398"/>
    </row>
    <row r="399" spans="21:26" x14ac:dyDescent="0.25">
      <c r="U399"/>
      <c r="V399"/>
      <c r="W399"/>
      <c r="X399"/>
      <c r="Y399"/>
      <c r="Z399"/>
    </row>
    <row r="400" spans="21:26" x14ac:dyDescent="0.25">
      <c r="U400"/>
      <c r="V400"/>
      <c r="W400"/>
      <c r="X400"/>
      <c r="Y400"/>
      <c r="Z400"/>
    </row>
    <row r="401" spans="21:26" x14ac:dyDescent="0.25">
      <c r="U401"/>
      <c r="V401"/>
      <c r="W401"/>
      <c r="X401"/>
      <c r="Y401"/>
      <c r="Z401"/>
    </row>
    <row r="402" spans="21:26" x14ac:dyDescent="0.25">
      <c r="U402"/>
      <c r="V402"/>
      <c r="W402"/>
      <c r="X402"/>
      <c r="Y402"/>
      <c r="Z402"/>
    </row>
    <row r="403" spans="21:26" x14ac:dyDescent="0.25">
      <c r="U403"/>
      <c r="V403"/>
      <c r="W403"/>
      <c r="X403"/>
      <c r="Y403"/>
      <c r="Z403"/>
    </row>
    <row r="404" spans="21:26" x14ac:dyDescent="0.25">
      <c r="U404"/>
      <c r="V404"/>
      <c r="W404"/>
      <c r="X404"/>
      <c r="Y404"/>
      <c r="Z404"/>
    </row>
    <row r="405" spans="21:26" x14ac:dyDescent="0.25">
      <c r="U405"/>
      <c r="V405"/>
      <c r="W405"/>
      <c r="X405"/>
      <c r="Y405"/>
      <c r="Z405"/>
    </row>
    <row r="406" spans="21:26" x14ac:dyDescent="0.25">
      <c r="U406"/>
      <c r="V406"/>
      <c r="W406"/>
      <c r="X406"/>
      <c r="Y406"/>
      <c r="Z406"/>
    </row>
    <row r="407" spans="21:26" x14ac:dyDescent="0.25">
      <c r="U407"/>
      <c r="V407"/>
      <c r="W407"/>
      <c r="X407"/>
      <c r="Y407"/>
      <c r="Z407"/>
    </row>
    <row r="408" spans="21:26" x14ac:dyDescent="0.25">
      <c r="U408"/>
      <c r="V408"/>
      <c r="W408"/>
      <c r="X408"/>
      <c r="Y408"/>
      <c r="Z408"/>
    </row>
    <row r="409" spans="21:26" x14ac:dyDescent="0.25">
      <c r="U409"/>
      <c r="V409"/>
      <c r="W409"/>
      <c r="X409"/>
      <c r="Y409"/>
      <c r="Z409"/>
    </row>
    <row r="410" spans="21:26" x14ac:dyDescent="0.25">
      <c r="U410"/>
      <c r="V410"/>
      <c r="W410"/>
      <c r="X410"/>
      <c r="Y410"/>
      <c r="Z410"/>
    </row>
    <row r="411" spans="21:26" x14ac:dyDescent="0.25">
      <c r="U411"/>
      <c r="V411"/>
      <c r="W411"/>
      <c r="X411"/>
      <c r="Y411"/>
      <c r="Z411"/>
    </row>
    <row r="412" spans="21:26" x14ac:dyDescent="0.25">
      <c r="U412"/>
      <c r="V412"/>
      <c r="W412"/>
      <c r="X412"/>
      <c r="Y412"/>
      <c r="Z412"/>
    </row>
    <row r="413" spans="21:26" x14ac:dyDescent="0.25">
      <c r="U413"/>
      <c r="V413"/>
      <c r="W413"/>
      <c r="X413"/>
      <c r="Y413"/>
      <c r="Z413"/>
    </row>
    <row r="414" spans="21:26" x14ac:dyDescent="0.25">
      <c r="U414"/>
      <c r="V414"/>
      <c r="W414"/>
      <c r="X414"/>
      <c r="Y414"/>
      <c r="Z414"/>
    </row>
    <row r="415" spans="21:26" x14ac:dyDescent="0.25">
      <c r="U415"/>
      <c r="V415"/>
      <c r="W415"/>
      <c r="X415"/>
      <c r="Y415"/>
      <c r="Z415"/>
    </row>
    <row r="416" spans="21:26" x14ac:dyDescent="0.25">
      <c r="U416"/>
      <c r="V416"/>
      <c r="W416"/>
      <c r="X416"/>
      <c r="Y416"/>
      <c r="Z416"/>
    </row>
    <row r="417" spans="21:26" x14ac:dyDescent="0.25">
      <c r="U417"/>
      <c r="V417"/>
      <c r="W417"/>
      <c r="X417"/>
      <c r="Y417"/>
      <c r="Z417"/>
    </row>
    <row r="418" spans="21:26" x14ac:dyDescent="0.25">
      <c r="U418"/>
      <c r="V418"/>
      <c r="W418"/>
      <c r="X418"/>
      <c r="Y418"/>
      <c r="Z418"/>
    </row>
    <row r="419" spans="21:26" x14ac:dyDescent="0.25">
      <c r="U419"/>
      <c r="V419"/>
      <c r="W419"/>
      <c r="X419"/>
      <c r="Y419"/>
      <c r="Z419"/>
    </row>
    <row r="420" spans="21:26" x14ac:dyDescent="0.25">
      <c r="U420"/>
      <c r="V420"/>
      <c r="W420"/>
      <c r="X420"/>
      <c r="Y420"/>
      <c r="Z420"/>
    </row>
    <row r="421" spans="21:26" x14ac:dyDescent="0.25">
      <c r="U421"/>
      <c r="V421"/>
      <c r="W421"/>
      <c r="X421"/>
      <c r="Y421"/>
      <c r="Z421"/>
    </row>
    <row r="422" spans="21:26" x14ac:dyDescent="0.25">
      <c r="U422"/>
      <c r="V422"/>
      <c r="W422"/>
      <c r="X422"/>
      <c r="Y422"/>
      <c r="Z422"/>
    </row>
    <row r="423" spans="21:26" x14ac:dyDescent="0.25">
      <c r="U423"/>
      <c r="V423"/>
      <c r="W423"/>
      <c r="X423"/>
      <c r="Y423"/>
      <c r="Z423"/>
    </row>
    <row r="424" spans="21:26" x14ac:dyDescent="0.25">
      <c r="U424"/>
      <c r="V424"/>
      <c r="W424"/>
      <c r="X424"/>
      <c r="Y424"/>
      <c r="Z424"/>
    </row>
    <row r="425" spans="21:26" x14ac:dyDescent="0.25">
      <c r="U425"/>
      <c r="V425"/>
      <c r="W425"/>
      <c r="X425"/>
      <c r="Y425"/>
      <c r="Z425"/>
    </row>
    <row r="426" spans="21:26" x14ac:dyDescent="0.25">
      <c r="U426"/>
      <c r="V426"/>
      <c r="W426"/>
      <c r="X426"/>
      <c r="Y426"/>
      <c r="Z426"/>
    </row>
    <row r="427" spans="21:26" x14ac:dyDescent="0.25">
      <c r="U427"/>
      <c r="V427"/>
      <c r="W427"/>
      <c r="X427"/>
      <c r="Y427"/>
      <c r="Z427"/>
    </row>
    <row r="428" spans="21:26" x14ac:dyDescent="0.25">
      <c r="U428"/>
      <c r="V428"/>
      <c r="W428"/>
      <c r="X428"/>
      <c r="Y428"/>
      <c r="Z428"/>
    </row>
    <row r="429" spans="21:26" x14ac:dyDescent="0.25">
      <c r="U429"/>
      <c r="V429"/>
      <c r="W429"/>
      <c r="X429"/>
      <c r="Y429"/>
      <c r="Z429"/>
    </row>
    <row r="430" spans="21:26" x14ac:dyDescent="0.25">
      <c r="U430"/>
      <c r="V430"/>
      <c r="W430"/>
      <c r="X430"/>
      <c r="Y430"/>
      <c r="Z430"/>
    </row>
    <row r="431" spans="21:26" x14ac:dyDescent="0.25">
      <c r="U431"/>
      <c r="V431"/>
      <c r="W431"/>
      <c r="X431"/>
      <c r="Y431"/>
      <c r="Z431"/>
    </row>
    <row r="432" spans="21:26" x14ac:dyDescent="0.25">
      <c r="U432"/>
      <c r="V432"/>
      <c r="W432"/>
      <c r="X432"/>
      <c r="Y432"/>
      <c r="Z432"/>
    </row>
    <row r="433" spans="21:26" x14ac:dyDescent="0.25">
      <c r="U433"/>
      <c r="V433"/>
      <c r="W433"/>
      <c r="X433"/>
      <c r="Y433"/>
      <c r="Z433"/>
    </row>
    <row r="434" spans="21:26" x14ac:dyDescent="0.25">
      <c r="U434"/>
      <c r="V434"/>
      <c r="W434"/>
      <c r="X434"/>
      <c r="Y434"/>
      <c r="Z434"/>
    </row>
    <row r="435" spans="21:26" x14ac:dyDescent="0.25">
      <c r="U435"/>
      <c r="V435"/>
      <c r="W435"/>
      <c r="X435"/>
      <c r="Y435"/>
      <c r="Z435"/>
    </row>
    <row r="436" spans="21:26" x14ac:dyDescent="0.25">
      <c r="U436"/>
      <c r="V436"/>
      <c r="W436"/>
      <c r="X436"/>
      <c r="Y436"/>
      <c r="Z436"/>
    </row>
    <row r="437" spans="21:26" x14ac:dyDescent="0.25">
      <c r="U437"/>
      <c r="V437"/>
      <c r="W437"/>
      <c r="X437"/>
      <c r="Y437"/>
      <c r="Z437"/>
    </row>
    <row r="438" spans="21:26" x14ac:dyDescent="0.25">
      <c r="U438"/>
      <c r="V438"/>
      <c r="W438"/>
      <c r="X438"/>
      <c r="Y438"/>
      <c r="Z438"/>
    </row>
    <row r="439" spans="21:26" x14ac:dyDescent="0.25">
      <c r="U439"/>
      <c r="V439"/>
      <c r="W439"/>
      <c r="X439"/>
      <c r="Y439"/>
      <c r="Z439"/>
    </row>
    <row r="440" spans="21:26" x14ac:dyDescent="0.25">
      <c r="U440"/>
      <c r="V440"/>
      <c r="W440"/>
      <c r="X440"/>
      <c r="Y440"/>
      <c r="Z440"/>
    </row>
    <row r="441" spans="21:26" x14ac:dyDescent="0.25">
      <c r="U441"/>
      <c r="V441"/>
      <c r="W441"/>
      <c r="X441"/>
      <c r="Y441"/>
      <c r="Z441"/>
    </row>
    <row r="442" spans="21:26" x14ac:dyDescent="0.25">
      <c r="U442"/>
      <c r="V442"/>
      <c r="W442"/>
      <c r="X442"/>
      <c r="Y442"/>
      <c r="Z442"/>
    </row>
    <row r="443" spans="21:26" x14ac:dyDescent="0.25">
      <c r="U443"/>
      <c r="V443"/>
      <c r="W443"/>
      <c r="X443"/>
      <c r="Y443"/>
      <c r="Z443"/>
    </row>
    <row r="444" spans="21:26" x14ac:dyDescent="0.25">
      <c r="U444"/>
      <c r="V444"/>
      <c r="W444"/>
      <c r="X444"/>
      <c r="Y444"/>
      <c r="Z444"/>
    </row>
    <row r="445" spans="21:26" x14ac:dyDescent="0.25">
      <c r="U445"/>
      <c r="V445"/>
      <c r="W445"/>
      <c r="X445"/>
      <c r="Y445"/>
      <c r="Z445"/>
    </row>
    <row r="446" spans="21:26" x14ac:dyDescent="0.25">
      <c r="U446"/>
      <c r="V446"/>
      <c r="W446"/>
      <c r="X446"/>
      <c r="Y446"/>
      <c r="Z446"/>
    </row>
    <row r="447" spans="21:26" x14ac:dyDescent="0.25">
      <c r="U447"/>
      <c r="V447"/>
      <c r="W447"/>
      <c r="X447"/>
      <c r="Y447"/>
      <c r="Z447"/>
    </row>
    <row r="448" spans="21:26" x14ac:dyDescent="0.25">
      <c r="U448"/>
      <c r="V448"/>
      <c r="W448"/>
      <c r="X448"/>
      <c r="Y448"/>
      <c r="Z448"/>
    </row>
    <row r="449" spans="21:26" x14ac:dyDescent="0.25">
      <c r="U449"/>
      <c r="V449"/>
      <c r="W449"/>
      <c r="X449"/>
      <c r="Y449"/>
      <c r="Z449"/>
    </row>
    <row r="450" spans="21:26" x14ac:dyDescent="0.25">
      <c r="U450"/>
      <c r="V450"/>
      <c r="W450"/>
      <c r="X450"/>
      <c r="Y450"/>
      <c r="Z450"/>
    </row>
    <row r="451" spans="21:26" x14ac:dyDescent="0.25">
      <c r="U451"/>
      <c r="V451"/>
      <c r="W451"/>
      <c r="X451"/>
      <c r="Y451"/>
      <c r="Z451"/>
    </row>
    <row r="452" spans="21:26" x14ac:dyDescent="0.25">
      <c r="U452"/>
      <c r="V452"/>
      <c r="W452"/>
      <c r="X452"/>
      <c r="Y452"/>
      <c r="Z452"/>
    </row>
    <row r="453" spans="21:26" x14ac:dyDescent="0.25">
      <c r="U453"/>
      <c r="V453"/>
      <c r="W453"/>
      <c r="X453"/>
      <c r="Y453"/>
      <c r="Z453"/>
    </row>
    <row r="454" spans="21:26" x14ac:dyDescent="0.25">
      <c r="U454"/>
      <c r="V454"/>
      <c r="W454"/>
      <c r="X454"/>
      <c r="Y454"/>
      <c r="Z454"/>
    </row>
    <row r="455" spans="21:26" x14ac:dyDescent="0.25">
      <c r="U455"/>
      <c r="V455"/>
      <c r="W455"/>
      <c r="X455"/>
      <c r="Y455"/>
      <c r="Z455"/>
    </row>
    <row r="456" spans="21:26" x14ac:dyDescent="0.25">
      <c r="U456"/>
      <c r="V456"/>
      <c r="W456"/>
      <c r="X456"/>
      <c r="Y456"/>
      <c r="Z456"/>
    </row>
    <row r="457" spans="21:26" x14ac:dyDescent="0.25">
      <c r="U457"/>
      <c r="V457"/>
      <c r="W457"/>
      <c r="X457"/>
      <c r="Y457"/>
      <c r="Z457"/>
    </row>
    <row r="458" spans="21:26" x14ac:dyDescent="0.25">
      <c r="U458"/>
      <c r="V458"/>
      <c r="W458"/>
      <c r="X458"/>
      <c r="Y458"/>
      <c r="Z458"/>
    </row>
    <row r="459" spans="21:26" x14ac:dyDescent="0.25">
      <c r="U459"/>
      <c r="V459"/>
      <c r="W459"/>
      <c r="X459"/>
      <c r="Y459"/>
      <c r="Z459"/>
    </row>
    <row r="460" spans="21:26" x14ac:dyDescent="0.25">
      <c r="U460"/>
      <c r="V460"/>
      <c r="W460"/>
      <c r="X460"/>
      <c r="Y460"/>
      <c r="Z460"/>
    </row>
    <row r="461" spans="21:26" x14ac:dyDescent="0.25">
      <c r="U461"/>
      <c r="V461"/>
      <c r="W461"/>
      <c r="X461"/>
      <c r="Y461"/>
      <c r="Z461"/>
    </row>
    <row r="462" spans="21:26" x14ac:dyDescent="0.25">
      <c r="U462"/>
      <c r="V462"/>
      <c r="W462"/>
      <c r="X462"/>
      <c r="Y462"/>
      <c r="Z462"/>
    </row>
    <row r="463" spans="21:26" x14ac:dyDescent="0.25">
      <c r="U463"/>
      <c r="V463"/>
      <c r="W463"/>
      <c r="X463"/>
      <c r="Y463"/>
      <c r="Z463"/>
    </row>
    <row r="464" spans="21:26" x14ac:dyDescent="0.25">
      <c r="U464"/>
      <c r="V464"/>
      <c r="W464"/>
      <c r="X464"/>
      <c r="Y464"/>
      <c r="Z464"/>
    </row>
    <row r="465" spans="21:26" x14ac:dyDescent="0.25">
      <c r="U465"/>
      <c r="V465"/>
      <c r="W465"/>
      <c r="X465"/>
      <c r="Y465"/>
      <c r="Z465"/>
    </row>
    <row r="466" spans="21:26" x14ac:dyDescent="0.25">
      <c r="U466"/>
      <c r="V466"/>
      <c r="W466"/>
      <c r="X466"/>
      <c r="Y466"/>
      <c r="Z466"/>
    </row>
    <row r="467" spans="21:26" x14ac:dyDescent="0.25">
      <c r="U467"/>
      <c r="V467"/>
      <c r="W467"/>
      <c r="X467"/>
      <c r="Y467"/>
      <c r="Z467"/>
    </row>
    <row r="468" spans="21:26" x14ac:dyDescent="0.25">
      <c r="U468"/>
      <c r="V468"/>
      <c r="W468"/>
      <c r="X468"/>
      <c r="Y468"/>
      <c r="Z468"/>
    </row>
    <row r="469" spans="21:26" x14ac:dyDescent="0.25">
      <c r="U469"/>
      <c r="V469"/>
      <c r="W469"/>
      <c r="X469"/>
      <c r="Y469"/>
      <c r="Z469"/>
    </row>
    <row r="470" spans="21:26" x14ac:dyDescent="0.25">
      <c r="U470"/>
      <c r="V470"/>
      <c r="W470"/>
      <c r="X470"/>
      <c r="Y470"/>
      <c r="Z470"/>
    </row>
    <row r="471" spans="21:26" x14ac:dyDescent="0.25">
      <c r="U471"/>
      <c r="V471"/>
      <c r="W471"/>
      <c r="X471"/>
      <c r="Y471"/>
      <c r="Z471"/>
    </row>
    <row r="472" spans="21:26" x14ac:dyDescent="0.25">
      <c r="U472"/>
      <c r="V472"/>
      <c r="W472"/>
      <c r="X472"/>
      <c r="Y472"/>
      <c r="Z472"/>
    </row>
    <row r="473" spans="21:26" x14ac:dyDescent="0.25">
      <c r="U473"/>
      <c r="V473"/>
      <c r="W473"/>
      <c r="X473"/>
      <c r="Y473"/>
      <c r="Z473"/>
    </row>
    <row r="474" spans="21:26" x14ac:dyDescent="0.25">
      <c r="U474"/>
      <c r="V474"/>
      <c r="W474"/>
      <c r="X474"/>
      <c r="Y474"/>
      <c r="Z474"/>
    </row>
    <row r="475" spans="21:26" x14ac:dyDescent="0.25">
      <c r="U475"/>
      <c r="V475"/>
      <c r="W475"/>
      <c r="X475"/>
      <c r="Y475"/>
      <c r="Z475"/>
    </row>
    <row r="476" spans="21:26" x14ac:dyDescent="0.25">
      <c r="U476"/>
      <c r="V476"/>
      <c r="W476"/>
      <c r="X476"/>
      <c r="Y476"/>
      <c r="Z476"/>
    </row>
    <row r="477" spans="21:26" x14ac:dyDescent="0.25">
      <c r="U477"/>
      <c r="V477"/>
      <c r="W477"/>
      <c r="X477"/>
      <c r="Y477"/>
      <c r="Z477"/>
    </row>
    <row r="478" spans="21:26" x14ac:dyDescent="0.25">
      <c r="U478"/>
      <c r="V478"/>
      <c r="W478"/>
      <c r="X478"/>
      <c r="Y478"/>
      <c r="Z478"/>
    </row>
    <row r="479" spans="21:26" x14ac:dyDescent="0.25">
      <c r="U479"/>
      <c r="V479"/>
      <c r="W479"/>
      <c r="X479"/>
      <c r="Y479"/>
      <c r="Z479"/>
    </row>
    <row r="480" spans="21:26" x14ac:dyDescent="0.25">
      <c r="U480"/>
      <c r="V480"/>
      <c r="W480"/>
      <c r="X480"/>
      <c r="Y480"/>
      <c r="Z480"/>
    </row>
    <row r="481" spans="21:26" x14ac:dyDescent="0.25">
      <c r="U481"/>
      <c r="V481"/>
      <c r="W481"/>
      <c r="X481"/>
      <c r="Y481"/>
      <c r="Z481"/>
    </row>
    <row r="482" spans="21:26" x14ac:dyDescent="0.25">
      <c r="U482"/>
      <c r="V482"/>
      <c r="W482"/>
      <c r="X482"/>
      <c r="Y482"/>
      <c r="Z482"/>
    </row>
    <row r="483" spans="21:26" x14ac:dyDescent="0.25">
      <c r="U483"/>
      <c r="V483"/>
      <c r="W483"/>
      <c r="X483"/>
      <c r="Y483"/>
      <c r="Z483"/>
    </row>
    <row r="484" spans="21:26" x14ac:dyDescent="0.25">
      <c r="U484"/>
      <c r="V484"/>
      <c r="W484"/>
      <c r="X484"/>
      <c r="Y484"/>
      <c r="Z484"/>
    </row>
    <row r="485" spans="21:26" x14ac:dyDescent="0.25">
      <c r="U485"/>
      <c r="V485"/>
      <c r="W485"/>
      <c r="X485"/>
      <c r="Y485"/>
      <c r="Z485"/>
    </row>
    <row r="486" spans="21:26" x14ac:dyDescent="0.25">
      <c r="U486"/>
      <c r="V486"/>
      <c r="W486"/>
      <c r="X486"/>
      <c r="Y486"/>
      <c r="Z486"/>
    </row>
    <row r="487" spans="21:26" x14ac:dyDescent="0.25">
      <c r="U487"/>
      <c r="V487"/>
      <c r="W487"/>
      <c r="X487"/>
      <c r="Y487"/>
      <c r="Z487"/>
    </row>
    <row r="488" spans="21:26" x14ac:dyDescent="0.25">
      <c r="U488"/>
      <c r="V488"/>
      <c r="W488"/>
      <c r="X488"/>
      <c r="Y488"/>
      <c r="Z488"/>
    </row>
    <row r="489" spans="21:26" x14ac:dyDescent="0.25">
      <c r="U489"/>
      <c r="V489"/>
      <c r="W489"/>
      <c r="X489"/>
      <c r="Y489"/>
      <c r="Z489"/>
    </row>
    <row r="490" spans="21:26" x14ac:dyDescent="0.25">
      <c r="U490"/>
      <c r="V490"/>
      <c r="W490"/>
      <c r="X490"/>
      <c r="Y490"/>
      <c r="Z490"/>
    </row>
    <row r="491" spans="21:26" x14ac:dyDescent="0.25">
      <c r="U491"/>
      <c r="V491"/>
      <c r="W491"/>
      <c r="X491"/>
      <c r="Y491"/>
      <c r="Z491"/>
    </row>
    <row r="492" spans="21:26" x14ac:dyDescent="0.25">
      <c r="U492"/>
      <c r="V492"/>
      <c r="W492"/>
      <c r="X492"/>
      <c r="Y492"/>
      <c r="Z492"/>
    </row>
    <row r="493" spans="21:26" x14ac:dyDescent="0.25">
      <c r="U493"/>
      <c r="V493"/>
      <c r="W493"/>
      <c r="X493"/>
      <c r="Y493"/>
      <c r="Z493"/>
    </row>
    <row r="494" spans="21:26" x14ac:dyDescent="0.25">
      <c r="U494"/>
      <c r="V494"/>
      <c r="W494"/>
      <c r="X494"/>
      <c r="Y494"/>
      <c r="Z494"/>
    </row>
    <row r="495" spans="21:26" x14ac:dyDescent="0.25">
      <c r="U495"/>
      <c r="V495"/>
      <c r="W495"/>
      <c r="X495"/>
      <c r="Y495"/>
      <c r="Z495"/>
    </row>
    <row r="496" spans="21:26" x14ac:dyDescent="0.25">
      <c r="U496"/>
      <c r="V496"/>
      <c r="W496"/>
      <c r="X496"/>
      <c r="Y496"/>
      <c r="Z496"/>
    </row>
    <row r="497" spans="21:26" x14ac:dyDescent="0.25">
      <c r="U497"/>
      <c r="V497"/>
      <c r="W497"/>
      <c r="X497"/>
      <c r="Y497"/>
      <c r="Z497"/>
    </row>
    <row r="498" spans="21:26" x14ac:dyDescent="0.25">
      <c r="U498"/>
      <c r="V498"/>
      <c r="W498"/>
      <c r="X498"/>
      <c r="Y498"/>
      <c r="Z498"/>
    </row>
    <row r="499" spans="21:26" x14ac:dyDescent="0.25">
      <c r="U499"/>
      <c r="V499"/>
      <c r="W499"/>
      <c r="X499"/>
      <c r="Y499"/>
      <c r="Z499"/>
    </row>
    <row r="500" spans="21:26" x14ac:dyDescent="0.25">
      <c r="U500"/>
      <c r="V500"/>
      <c r="W500"/>
      <c r="X500"/>
      <c r="Y500"/>
      <c r="Z500"/>
    </row>
    <row r="501" spans="21:26" x14ac:dyDescent="0.25">
      <c r="U501"/>
      <c r="V501"/>
      <c r="W501"/>
      <c r="X501"/>
      <c r="Y501"/>
      <c r="Z501"/>
    </row>
    <row r="502" spans="21:26" x14ac:dyDescent="0.25">
      <c r="U502"/>
      <c r="V502"/>
      <c r="W502"/>
      <c r="X502"/>
      <c r="Y502"/>
      <c r="Z502"/>
    </row>
    <row r="503" spans="21:26" x14ac:dyDescent="0.25">
      <c r="U503"/>
      <c r="V503"/>
      <c r="W503"/>
      <c r="X503"/>
      <c r="Y503"/>
      <c r="Z503"/>
    </row>
    <row r="504" spans="21:26" x14ac:dyDescent="0.25">
      <c r="U504"/>
      <c r="V504"/>
      <c r="W504"/>
      <c r="X504"/>
      <c r="Y504"/>
      <c r="Z504"/>
    </row>
    <row r="505" spans="21:26" x14ac:dyDescent="0.25">
      <c r="U505"/>
      <c r="V505"/>
      <c r="W505"/>
      <c r="X505"/>
      <c r="Y505"/>
      <c r="Z505"/>
    </row>
    <row r="506" spans="21:26" x14ac:dyDescent="0.25">
      <c r="U506"/>
      <c r="V506"/>
      <c r="W506"/>
      <c r="X506"/>
      <c r="Y506"/>
      <c r="Z506"/>
    </row>
    <row r="507" spans="21:26" x14ac:dyDescent="0.25">
      <c r="U507"/>
      <c r="V507"/>
      <c r="W507"/>
      <c r="X507"/>
      <c r="Y507"/>
      <c r="Z507"/>
    </row>
    <row r="508" spans="21:26" x14ac:dyDescent="0.25">
      <c r="U508"/>
      <c r="V508"/>
      <c r="W508"/>
      <c r="X508"/>
      <c r="Y508"/>
      <c r="Z508"/>
    </row>
    <row r="509" spans="21:26" x14ac:dyDescent="0.25">
      <c r="U509"/>
      <c r="V509"/>
      <c r="W509"/>
      <c r="X509"/>
      <c r="Y509"/>
      <c r="Z509"/>
    </row>
    <row r="510" spans="21:26" x14ac:dyDescent="0.25">
      <c r="U510"/>
      <c r="V510"/>
      <c r="W510"/>
      <c r="X510"/>
      <c r="Y510"/>
      <c r="Z510"/>
    </row>
    <row r="511" spans="21:26" x14ac:dyDescent="0.25">
      <c r="U511"/>
      <c r="V511"/>
      <c r="W511"/>
      <c r="X511"/>
      <c r="Y511"/>
      <c r="Z511"/>
    </row>
    <row r="512" spans="21:26" x14ac:dyDescent="0.25">
      <c r="U512"/>
      <c r="V512"/>
      <c r="W512"/>
      <c r="X512"/>
      <c r="Y512"/>
      <c r="Z512"/>
    </row>
    <row r="513" spans="21:26" x14ac:dyDescent="0.25">
      <c r="U513"/>
      <c r="V513"/>
      <c r="W513"/>
      <c r="X513"/>
      <c r="Y513"/>
      <c r="Z513"/>
    </row>
    <row r="514" spans="21:26" x14ac:dyDescent="0.25">
      <c r="U514"/>
      <c r="V514"/>
      <c r="W514"/>
      <c r="X514"/>
      <c r="Y514"/>
      <c r="Z514"/>
    </row>
    <row r="515" spans="21:26" x14ac:dyDescent="0.25">
      <c r="U515"/>
      <c r="V515"/>
      <c r="W515"/>
      <c r="X515"/>
      <c r="Y515"/>
      <c r="Z515"/>
    </row>
    <row r="516" spans="21:26" x14ac:dyDescent="0.25">
      <c r="U516"/>
      <c r="V516"/>
      <c r="W516"/>
      <c r="X516"/>
      <c r="Y516"/>
      <c r="Z516"/>
    </row>
    <row r="517" spans="21:26" x14ac:dyDescent="0.25">
      <c r="U517"/>
      <c r="V517"/>
      <c r="W517"/>
      <c r="X517"/>
      <c r="Y517"/>
      <c r="Z517"/>
    </row>
    <row r="518" spans="21:26" x14ac:dyDescent="0.25">
      <c r="U518"/>
      <c r="V518"/>
      <c r="W518"/>
      <c r="X518"/>
      <c r="Y518"/>
      <c r="Z518"/>
    </row>
    <row r="519" spans="21:26" x14ac:dyDescent="0.25">
      <c r="U519"/>
      <c r="V519"/>
      <c r="W519"/>
      <c r="X519"/>
      <c r="Y519"/>
      <c r="Z519"/>
    </row>
    <row r="520" spans="21:26" x14ac:dyDescent="0.25">
      <c r="U520"/>
      <c r="V520"/>
      <c r="W520"/>
      <c r="X520"/>
      <c r="Y520"/>
      <c r="Z520"/>
    </row>
    <row r="521" spans="21:26" x14ac:dyDescent="0.25">
      <c r="U521"/>
      <c r="V521"/>
      <c r="W521"/>
      <c r="X521"/>
      <c r="Y521"/>
      <c r="Z521"/>
    </row>
    <row r="522" spans="21:26" x14ac:dyDescent="0.25">
      <c r="U522"/>
      <c r="V522"/>
      <c r="W522"/>
      <c r="X522"/>
      <c r="Y522"/>
      <c r="Z522"/>
    </row>
    <row r="523" spans="21:26" x14ac:dyDescent="0.25">
      <c r="U523"/>
      <c r="V523"/>
      <c r="W523"/>
      <c r="X523"/>
      <c r="Y523"/>
      <c r="Z523"/>
    </row>
    <row r="524" spans="21:26" x14ac:dyDescent="0.25">
      <c r="U524"/>
      <c r="V524"/>
      <c r="W524"/>
      <c r="X524"/>
      <c r="Y524"/>
      <c r="Z524"/>
    </row>
    <row r="525" spans="21:26" x14ac:dyDescent="0.25">
      <c r="U525"/>
      <c r="V525"/>
      <c r="W525"/>
      <c r="X525"/>
      <c r="Y525"/>
      <c r="Z525"/>
    </row>
    <row r="526" spans="21:26" x14ac:dyDescent="0.25">
      <c r="U526"/>
      <c r="V526"/>
      <c r="W526"/>
      <c r="X526"/>
      <c r="Y526"/>
      <c r="Z526"/>
    </row>
    <row r="527" spans="21:26" x14ac:dyDescent="0.25">
      <c r="U527"/>
      <c r="V527"/>
      <c r="W527"/>
      <c r="X527"/>
      <c r="Y527"/>
      <c r="Z527"/>
    </row>
    <row r="528" spans="21:26" x14ac:dyDescent="0.25">
      <c r="U528"/>
      <c r="V528"/>
      <c r="W528"/>
      <c r="X528"/>
      <c r="Y528"/>
      <c r="Z528"/>
    </row>
    <row r="529" spans="21:26" x14ac:dyDescent="0.25">
      <c r="U529"/>
      <c r="V529"/>
      <c r="W529"/>
      <c r="X529"/>
      <c r="Y529"/>
      <c r="Z529"/>
    </row>
    <row r="530" spans="21:26" x14ac:dyDescent="0.25">
      <c r="U530"/>
      <c r="V530"/>
      <c r="W530"/>
      <c r="X530"/>
      <c r="Y530"/>
      <c r="Z530"/>
    </row>
    <row r="531" spans="21:26" x14ac:dyDescent="0.25">
      <c r="U531"/>
      <c r="V531"/>
      <c r="W531"/>
      <c r="X531"/>
      <c r="Y531"/>
      <c r="Z531"/>
    </row>
    <row r="532" spans="21:26" x14ac:dyDescent="0.25">
      <c r="U532"/>
      <c r="V532"/>
      <c r="W532"/>
      <c r="X532"/>
      <c r="Y532"/>
      <c r="Z532"/>
    </row>
    <row r="533" spans="21:26" x14ac:dyDescent="0.25">
      <c r="U533"/>
      <c r="V533"/>
      <c r="W533"/>
      <c r="X533"/>
      <c r="Y533"/>
      <c r="Z533"/>
    </row>
    <row r="534" spans="21:26" x14ac:dyDescent="0.25">
      <c r="U534"/>
      <c r="V534"/>
      <c r="W534"/>
      <c r="X534"/>
      <c r="Y534"/>
      <c r="Z534"/>
    </row>
    <row r="535" spans="21:26" x14ac:dyDescent="0.25">
      <c r="U535"/>
      <c r="V535"/>
      <c r="W535"/>
      <c r="X535"/>
      <c r="Y535"/>
      <c r="Z535"/>
    </row>
    <row r="536" spans="21:26" x14ac:dyDescent="0.25">
      <c r="U536"/>
      <c r="V536"/>
      <c r="W536"/>
      <c r="X536"/>
      <c r="Y536"/>
      <c r="Z536"/>
    </row>
    <row r="537" spans="21:26" x14ac:dyDescent="0.25">
      <c r="U537"/>
      <c r="V537"/>
      <c r="W537"/>
      <c r="X537"/>
      <c r="Y537"/>
      <c r="Z537"/>
    </row>
    <row r="538" spans="21:26" x14ac:dyDescent="0.25">
      <c r="U538"/>
      <c r="V538"/>
      <c r="W538"/>
      <c r="X538"/>
      <c r="Y538"/>
      <c r="Z538"/>
    </row>
    <row r="539" spans="21:26" x14ac:dyDescent="0.25">
      <c r="U539"/>
      <c r="V539"/>
      <c r="W539"/>
      <c r="X539"/>
      <c r="Y539"/>
      <c r="Z539"/>
    </row>
    <row r="540" spans="21:26" x14ac:dyDescent="0.25">
      <c r="U540"/>
      <c r="V540"/>
      <c r="W540"/>
      <c r="X540"/>
      <c r="Y540"/>
      <c r="Z540"/>
    </row>
    <row r="541" spans="21:26" x14ac:dyDescent="0.25">
      <c r="U541"/>
      <c r="V541"/>
      <c r="W541"/>
      <c r="X541"/>
      <c r="Y541"/>
      <c r="Z541"/>
    </row>
    <row r="542" spans="21:26" x14ac:dyDescent="0.25">
      <c r="U542"/>
      <c r="V542"/>
      <c r="W542"/>
      <c r="X542"/>
      <c r="Y542"/>
      <c r="Z542"/>
    </row>
    <row r="543" spans="21:26" x14ac:dyDescent="0.25">
      <c r="U543"/>
      <c r="V543"/>
      <c r="W543"/>
      <c r="X543"/>
      <c r="Y543"/>
      <c r="Z543"/>
    </row>
    <row r="544" spans="21:26" x14ac:dyDescent="0.25">
      <c r="U544"/>
      <c r="V544"/>
      <c r="W544"/>
      <c r="X544"/>
      <c r="Y544"/>
      <c r="Z544"/>
    </row>
    <row r="545" spans="21:26" x14ac:dyDescent="0.25">
      <c r="U545"/>
      <c r="V545"/>
      <c r="W545"/>
      <c r="X545"/>
      <c r="Y545"/>
      <c r="Z545"/>
    </row>
    <row r="546" spans="21:26" x14ac:dyDescent="0.25">
      <c r="U546"/>
      <c r="V546"/>
      <c r="W546"/>
      <c r="X546"/>
      <c r="Y546"/>
      <c r="Z546"/>
    </row>
    <row r="547" spans="21:26" x14ac:dyDescent="0.25">
      <c r="U547"/>
      <c r="V547"/>
      <c r="W547"/>
      <c r="X547"/>
      <c r="Y547"/>
      <c r="Z547"/>
    </row>
    <row r="548" spans="21:26" x14ac:dyDescent="0.25">
      <c r="U548"/>
      <c r="V548"/>
      <c r="W548"/>
      <c r="X548"/>
      <c r="Y548"/>
      <c r="Z548"/>
    </row>
    <row r="549" spans="21:26" x14ac:dyDescent="0.25">
      <c r="U549"/>
      <c r="V549"/>
      <c r="W549"/>
      <c r="X549"/>
      <c r="Y549"/>
      <c r="Z549"/>
    </row>
    <row r="550" spans="21:26" x14ac:dyDescent="0.25">
      <c r="U550"/>
      <c r="V550"/>
      <c r="W550"/>
      <c r="X550"/>
      <c r="Y550"/>
      <c r="Z550"/>
    </row>
    <row r="551" spans="21:26" x14ac:dyDescent="0.25">
      <c r="U551"/>
      <c r="V551"/>
      <c r="W551"/>
      <c r="X551"/>
      <c r="Y551"/>
      <c r="Z551"/>
    </row>
    <row r="552" spans="21:26" x14ac:dyDescent="0.25">
      <c r="U552"/>
      <c r="V552"/>
      <c r="W552"/>
      <c r="X552"/>
      <c r="Y552"/>
      <c r="Z552"/>
    </row>
    <row r="553" spans="21:26" x14ac:dyDescent="0.25">
      <c r="U553"/>
      <c r="V553"/>
      <c r="W553"/>
      <c r="X553"/>
      <c r="Y553"/>
      <c r="Z553"/>
    </row>
    <row r="554" spans="21:26" x14ac:dyDescent="0.25">
      <c r="U554"/>
      <c r="V554"/>
      <c r="W554"/>
      <c r="X554"/>
      <c r="Y554"/>
      <c r="Z554"/>
    </row>
    <row r="555" spans="21:26" x14ac:dyDescent="0.25">
      <c r="U555"/>
      <c r="V555"/>
      <c r="W555"/>
      <c r="X555"/>
      <c r="Y555"/>
      <c r="Z555"/>
    </row>
    <row r="556" spans="21:26" x14ac:dyDescent="0.25">
      <c r="U556"/>
      <c r="V556"/>
      <c r="W556"/>
      <c r="X556"/>
      <c r="Y556"/>
      <c r="Z556"/>
    </row>
    <row r="557" spans="21:26" x14ac:dyDescent="0.25">
      <c r="U557"/>
      <c r="V557"/>
      <c r="W557"/>
      <c r="X557"/>
      <c r="Y557"/>
      <c r="Z557"/>
    </row>
    <row r="558" spans="21:26" x14ac:dyDescent="0.25">
      <c r="U558"/>
      <c r="V558"/>
      <c r="W558"/>
      <c r="X558"/>
      <c r="Y558"/>
      <c r="Z558"/>
    </row>
    <row r="559" spans="21:26" x14ac:dyDescent="0.25">
      <c r="U559"/>
      <c r="V559"/>
      <c r="W559"/>
      <c r="X559"/>
      <c r="Y559"/>
      <c r="Z559"/>
    </row>
    <row r="560" spans="21:26" x14ac:dyDescent="0.25">
      <c r="U560"/>
      <c r="V560"/>
      <c r="W560"/>
      <c r="X560"/>
      <c r="Y560"/>
      <c r="Z560"/>
    </row>
    <row r="561" spans="21:26" x14ac:dyDescent="0.25">
      <c r="U561"/>
      <c r="V561"/>
      <c r="W561"/>
      <c r="X561"/>
      <c r="Y561"/>
      <c r="Z561"/>
    </row>
    <row r="562" spans="21:26" x14ac:dyDescent="0.25">
      <c r="U562"/>
      <c r="V562"/>
      <c r="W562"/>
      <c r="X562"/>
      <c r="Y562"/>
      <c r="Z562"/>
    </row>
    <row r="563" spans="21:26" x14ac:dyDescent="0.25">
      <c r="U563"/>
      <c r="V563"/>
      <c r="W563"/>
      <c r="X563"/>
      <c r="Y563"/>
      <c r="Z563"/>
    </row>
    <row r="564" spans="21:26" x14ac:dyDescent="0.25">
      <c r="U564"/>
      <c r="V564"/>
      <c r="W564"/>
      <c r="X564"/>
      <c r="Y564"/>
      <c r="Z564"/>
    </row>
    <row r="565" spans="21:26" x14ac:dyDescent="0.25">
      <c r="U565"/>
      <c r="V565"/>
      <c r="W565"/>
      <c r="X565"/>
      <c r="Y565"/>
      <c r="Z565"/>
    </row>
    <row r="566" spans="21:26" x14ac:dyDescent="0.25">
      <c r="U566"/>
      <c r="V566"/>
      <c r="W566"/>
      <c r="X566"/>
      <c r="Y566"/>
      <c r="Z566"/>
    </row>
    <row r="567" spans="21:26" x14ac:dyDescent="0.25">
      <c r="U567"/>
      <c r="V567"/>
      <c r="W567"/>
      <c r="X567"/>
      <c r="Y567"/>
      <c r="Z567"/>
    </row>
    <row r="568" spans="21:26" x14ac:dyDescent="0.25">
      <c r="U568"/>
      <c r="V568"/>
      <c r="W568"/>
      <c r="X568"/>
      <c r="Y568"/>
      <c r="Z568"/>
    </row>
    <row r="569" spans="21:26" x14ac:dyDescent="0.25">
      <c r="U569"/>
      <c r="V569"/>
      <c r="W569"/>
      <c r="X569"/>
      <c r="Y569"/>
      <c r="Z569"/>
    </row>
    <row r="570" spans="21:26" x14ac:dyDescent="0.25">
      <c r="U570"/>
      <c r="V570"/>
      <c r="W570"/>
      <c r="X570"/>
      <c r="Y570"/>
      <c r="Z570"/>
    </row>
    <row r="571" spans="21:26" x14ac:dyDescent="0.25">
      <c r="U571"/>
      <c r="V571"/>
      <c r="W571"/>
      <c r="X571"/>
      <c r="Y571"/>
      <c r="Z571"/>
    </row>
    <row r="572" spans="21:26" x14ac:dyDescent="0.25">
      <c r="U572"/>
      <c r="V572"/>
      <c r="W572"/>
      <c r="X572"/>
      <c r="Y572"/>
      <c r="Z572"/>
    </row>
    <row r="573" spans="21:26" x14ac:dyDescent="0.25">
      <c r="U573"/>
      <c r="V573"/>
      <c r="W573"/>
      <c r="X573"/>
      <c r="Y573"/>
      <c r="Z573"/>
    </row>
    <row r="574" spans="21:26" x14ac:dyDescent="0.25">
      <c r="U574"/>
      <c r="V574"/>
      <c r="W574"/>
      <c r="X574"/>
      <c r="Y574"/>
      <c r="Z574"/>
    </row>
    <row r="575" spans="21:26" x14ac:dyDescent="0.25">
      <c r="U575"/>
      <c r="V575"/>
      <c r="W575"/>
      <c r="X575"/>
      <c r="Y575"/>
      <c r="Z575"/>
    </row>
    <row r="576" spans="21:26" x14ac:dyDescent="0.25">
      <c r="U576"/>
      <c r="V576"/>
      <c r="W576"/>
      <c r="X576"/>
      <c r="Y576"/>
      <c r="Z576"/>
    </row>
    <row r="577" spans="21:26" x14ac:dyDescent="0.25">
      <c r="U577"/>
      <c r="V577"/>
      <c r="W577"/>
      <c r="X577"/>
      <c r="Y577"/>
      <c r="Z577"/>
    </row>
    <row r="578" spans="21:26" x14ac:dyDescent="0.25">
      <c r="U578"/>
      <c r="V578"/>
      <c r="W578"/>
      <c r="X578"/>
      <c r="Y578"/>
      <c r="Z578"/>
    </row>
    <row r="579" spans="21:26" x14ac:dyDescent="0.25">
      <c r="U579"/>
      <c r="V579"/>
      <c r="W579"/>
      <c r="X579"/>
      <c r="Y579"/>
      <c r="Z579"/>
    </row>
    <row r="580" spans="21:26" x14ac:dyDescent="0.25">
      <c r="U580"/>
      <c r="V580"/>
      <c r="W580"/>
      <c r="X580"/>
      <c r="Y580"/>
      <c r="Z580"/>
    </row>
    <row r="581" spans="21:26" x14ac:dyDescent="0.25">
      <c r="U581"/>
      <c r="V581"/>
      <c r="W581"/>
      <c r="X581"/>
      <c r="Y581"/>
      <c r="Z581"/>
    </row>
    <row r="582" spans="21:26" x14ac:dyDescent="0.25">
      <c r="U582"/>
      <c r="V582"/>
      <c r="W582"/>
      <c r="X582"/>
      <c r="Y582"/>
      <c r="Z582"/>
    </row>
    <row r="583" spans="21:26" x14ac:dyDescent="0.25">
      <c r="U583"/>
      <c r="V583"/>
      <c r="W583"/>
      <c r="X583"/>
      <c r="Y583"/>
      <c r="Z583"/>
    </row>
    <row r="584" spans="21:26" x14ac:dyDescent="0.25">
      <c r="U584"/>
      <c r="V584"/>
      <c r="W584"/>
      <c r="X584"/>
      <c r="Y584"/>
      <c r="Z584"/>
    </row>
    <row r="585" spans="21:26" x14ac:dyDescent="0.25">
      <c r="U585"/>
      <c r="V585"/>
      <c r="W585"/>
      <c r="X585"/>
      <c r="Y585"/>
      <c r="Z585"/>
    </row>
    <row r="586" spans="21:26" x14ac:dyDescent="0.25">
      <c r="U586"/>
      <c r="V586"/>
      <c r="W586"/>
      <c r="X586"/>
      <c r="Y586"/>
      <c r="Z586"/>
    </row>
    <row r="587" spans="21:26" x14ac:dyDescent="0.25">
      <c r="U587"/>
      <c r="V587"/>
      <c r="W587"/>
      <c r="X587"/>
      <c r="Y587"/>
      <c r="Z587"/>
    </row>
    <row r="588" spans="21:26" x14ac:dyDescent="0.25">
      <c r="U588"/>
      <c r="V588"/>
      <c r="W588"/>
      <c r="X588"/>
      <c r="Y588"/>
      <c r="Z588"/>
    </row>
    <row r="589" spans="21:26" x14ac:dyDescent="0.25">
      <c r="U589"/>
      <c r="V589"/>
      <c r="W589"/>
      <c r="X589"/>
      <c r="Y589"/>
      <c r="Z589"/>
    </row>
    <row r="590" spans="21:26" x14ac:dyDescent="0.25">
      <c r="U590"/>
      <c r="V590"/>
      <c r="W590"/>
      <c r="X590"/>
      <c r="Y590"/>
      <c r="Z590"/>
    </row>
    <row r="591" spans="21:26" x14ac:dyDescent="0.25">
      <c r="U591"/>
      <c r="V591"/>
      <c r="W591"/>
      <c r="X591"/>
      <c r="Y591"/>
      <c r="Z591"/>
    </row>
    <row r="592" spans="21:26" x14ac:dyDescent="0.25">
      <c r="U592"/>
      <c r="V592"/>
      <c r="W592"/>
      <c r="X592"/>
      <c r="Y592"/>
      <c r="Z592"/>
    </row>
    <row r="593" spans="21:26" x14ac:dyDescent="0.25">
      <c r="U593"/>
      <c r="V593"/>
      <c r="W593"/>
      <c r="X593"/>
      <c r="Y593"/>
      <c r="Z593"/>
    </row>
    <row r="594" spans="21:26" x14ac:dyDescent="0.25">
      <c r="U594"/>
      <c r="V594"/>
      <c r="W594"/>
      <c r="X594"/>
      <c r="Y594"/>
      <c r="Z594"/>
    </row>
    <row r="595" spans="21:26" x14ac:dyDescent="0.25">
      <c r="U595"/>
      <c r="V595"/>
      <c r="W595"/>
      <c r="X595"/>
      <c r="Y595"/>
      <c r="Z595"/>
    </row>
    <row r="596" spans="21:26" x14ac:dyDescent="0.25">
      <c r="U596"/>
      <c r="V596"/>
      <c r="W596"/>
      <c r="X596"/>
      <c r="Y596"/>
      <c r="Z596"/>
    </row>
    <row r="597" spans="21:26" x14ac:dyDescent="0.25">
      <c r="U597"/>
      <c r="V597"/>
      <c r="W597"/>
      <c r="X597"/>
      <c r="Y597"/>
      <c r="Z597"/>
    </row>
    <row r="598" spans="21:26" x14ac:dyDescent="0.25">
      <c r="U598"/>
      <c r="V598"/>
      <c r="W598"/>
      <c r="X598"/>
      <c r="Y598"/>
      <c r="Z598"/>
    </row>
    <row r="599" spans="21:26" x14ac:dyDescent="0.25">
      <c r="U599"/>
      <c r="V599"/>
      <c r="W599"/>
      <c r="X599"/>
      <c r="Y599"/>
      <c r="Z599"/>
    </row>
    <row r="600" spans="21:26" x14ac:dyDescent="0.25">
      <c r="U600"/>
      <c r="V600"/>
      <c r="W600"/>
      <c r="X600"/>
      <c r="Y600"/>
      <c r="Z600"/>
    </row>
    <row r="601" spans="21:26" x14ac:dyDescent="0.25">
      <c r="U601"/>
      <c r="V601"/>
      <c r="W601"/>
      <c r="X601"/>
      <c r="Y601"/>
      <c r="Z601"/>
    </row>
    <row r="602" spans="21:26" x14ac:dyDescent="0.25">
      <c r="U602"/>
      <c r="V602"/>
      <c r="W602"/>
      <c r="X602"/>
      <c r="Y602"/>
      <c r="Z602"/>
    </row>
    <row r="603" spans="21:26" x14ac:dyDescent="0.25">
      <c r="U603"/>
      <c r="V603"/>
      <c r="W603"/>
      <c r="X603"/>
      <c r="Y603"/>
      <c r="Z603"/>
    </row>
    <row r="604" spans="21:26" x14ac:dyDescent="0.25">
      <c r="U604"/>
      <c r="V604"/>
      <c r="W604"/>
      <c r="X604"/>
      <c r="Y604"/>
      <c r="Z604"/>
    </row>
    <row r="605" spans="21:26" x14ac:dyDescent="0.25">
      <c r="U605"/>
      <c r="V605"/>
      <c r="W605"/>
      <c r="X605"/>
      <c r="Y605"/>
      <c r="Z605"/>
    </row>
    <row r="606" spans="21:26" x14ac:dyDescent="0.25">
      <c r="U606"/>
      <c r="V606"/>
      <c r="W606"/>
      <c r="X606"/>
      <c r="Y606"/>
      <c r="Z606"/>
    </row>
    <row r="607" spans="21:26" x14ac:dyDescent="0.25">
      <c r="U607"/>
      <c r="V607"/>
      <c r="W607"/>
      <c r="X607"/>
      <c r="Y607"/>
      <c r="Z607"/>
    </row>
    <row r="608" spans="21:26" x14ac:dyDescent="0.25">
      <c r="U608"/>
      <c r="V608"/>
      <c r="W608"/>
      <c r="X608"/>
      <c r="Y608"/>
      <c r="Z608"/>
    </row>
    <row r="609" spans="21:26" x14ac:dyDescent="0.25">
      <c r="U609"/>
      <c r="V609"/>
      <c r="W609"/>
      <c r="X609"/>
      <c r="Y609"/>
      <c r="Z609"/>
    </row>
    <row r="610" spans="21:26" x14ac:dyDescent="0.25">
      <c r="U610"/>
      <c r="V610"/>
      <c r="W610"/>
      <c r="X610"/>
      <c r="Y610"/>
      <c r="Z610"/>
    </row>
    <row r="611" spans="21:26" x14ac:dyDescent="0.25">
      <c r="U611"/>
      <c r="V611"/>
      <c r="W611"/>
      <c r="X611"/>
      <c r="Y611"/>
      <c r="Z611"/>
    </row>
    <row r="612" spans="21:26" x14ac:dyDescent="0.25">
      <c r="U612"/>
      <c r="V612"/>
      <c r="W612"/>
      <c r="X612"/>
      <c r="Y612"/>
      <c r="Z612"/>
    </row>
    <row r="613" spans="21:26" x14ac:dyDescent="0.25">
      <c r="U613"/>
      <c r="V613"/>
      <c r="W613"/>
      <c r="X613"/>
      <c r="Y613"/>
      <c r="Z613"/>
    </row>
    <row r="614" spans="21:26" x14ac:dyDescent="0.25">
      <c r="U614"/>
      <c r="V614"/>
      <c r="W614"/>
      <c r="X614"/>
      <c r="Y614"/>
      <c r="Z614"/>
    </row>
    <row r="615" spans="21:26" x14ac:dyDescent="0.25">
      <c r="U615"/>
      <c r="V615"/>
      <c r="W615"/>
      <c r="X615"/>
      <c r="Y615"/>
      <c r="Z615"/>
    </row>
    <row r="616" spans="21:26" x14ac:dyDescent="0.25">
      <c r="U616"/>
      <c r="V616"/>
      <c r="W616"/>
      <c r="X616"/>
      <c r="Y616"/>
      <c r="Z616"/>
    </row>
    <row r="617" spans="21:26" x14ac:dyDescent="0.25">
      <c r="U617"/>
      <c r="V617"/>
      <c r="W617"/>
      <c r="X617"/>
      <c r="Y617"/>
      <c r="Z617"/>
    </row>
    <row r="618" spans="21:26" x14ac:dyDescent="0.25">
      <c r="U618"/>
      <c r="V618"/>
      <c r="W618"/>
      <c r="X618"/>
      <c r="Y618"/>
      <c r="Z618"/>
    </row>
    <row r="619" spans="21:26" x14ac:dyDescent="0.25">
      <c r="U619"/>
      <c r="V619"/>
      <c r="W619"/>
      <c r="X619"/>
      <c r="Y619"/>
      <c r="Z619"/>
    </row>
    <row r="620" spans="21:26" x14ac:dyDescent="0.25">
      <c r="U620"/>
      <c r="V620"/>
      <c r="W620"/>
      <c r="X620"/>
      <c r="Y620"/>
      <c r="Z620"/>
    </row>
    <row r="621" spans="21:26" x14ac:dyDescent="0.25">
      <c r="U621"/>
      <c r="V621"/>
      <c r="W621"/>
      <c r="X621"/>
      <c r="Y621"/>
      <c r="Z621"/>
    </row>
    <row r="622" spans="21:26" x14ac:dyDescent="0.25">
      <c r="U622"/>
      <c r="V622"/>
      <c r="W622"/>
      <c r="X622"/>
      <c r="Y622"/>
      <c r="Z622"/>
    </row>
    <row r="623" spans="21:26" x14ac:dyDescent="0.25">
      <c r="U623"/>
      <c r="V623"/>
      <c r="W623"/>
      <c r="X623"/>
      <c r="Y623"/>
      <c r="Z623"/>
    </row>
    <row r="624" spans="21:26" x14ac:dyDescent="0.25">
      <c r="U624"/>
      <c r="V624"/>
      <c r="W624"/>
      <c r="X624"/>
      <c r="Y624"/>
      <c r="Z624"/>
    </row>
    <row r="625" spans="21:26" x14ac:dyDescent="0.25">
      <c r="U625"/>
      <c r="V625"/>
      <c r="W625"/>
      <c r="X625"/>
      <c r="Y625"/>
      <c r="Z625"/>
    </row>
    <row r="626" spans="21:26" x14ac:dyDescent="0.25">
      <c r="U626"/>
      <c r="V626"/>
      <c r="W626"/>
      <c r="X626"/>
      <c r="Y626"/>
      <c r="Z626"/>
    </row>
    <row r="627" spans="21:26" x14ac:dyDescent="0.25">
      <c r="U627"/>
      <c r="V627"/>
      <c r="W627"/>
      <c r="X627"/>
      <c r="Y627"/>
      <c r="Z627"/>
    </row>
    <row r="628" spans="21:26" x14ac:dyDescent="0.25">
      <c r="U628"/>
      <c r="V628"/>
      <c r="W628"/>
      <c r="X628"/>
      <c r="Y628"/>
      <c r="Z628"/>
    </row>
    <row r="629" spans="21:26" x14ac:dyDescent="0.25">
      <c r="U629"/>
      <c r="V629"/>
      <c r="W629"/>
      <c r="X629"/>
      <c r="Y629"/>
      <c r="Z629"/>
    </row>
    <row r="630" spans="21:26" x14ac:dyDescent="0.25">
      <c r="U630"/>
      <c r="V630"/>
      <c r="W630"/>
      <c r="X630"/>
      <c r="Y630"/>
      <c r="Z630"/>
    </row>
    <row r="631" spans="21:26" x14ac:dyDescent="0.25">
      <c r="U631"/>
      <c r="V631"/>
      <c r="W631"/>
      <c r="X631"/>
      <c r="Y631"/>
      <c r="Z631"/>
    </row>
    <row r="632" spans="21:26" x14ac:dyDescent="0.25">
      <c r="U632"/>
      <c r="V632"/>
      <c r="W632"/>
      <c r="X632"/>
      <c r="Y632"/>
      <c r="Z632"/>
    </row>
    <row r="633" spans="21:26" x14ac:dyDescent="0.25">
      <c r="U633"/>
      <c r="V633"/>
      <c r="W633"/>
      <c r="X633"/>
      <c r="Y633"/>
      <c r="Z633"/>
    </row>
    <row r="634" spans="21:26" x14ac:dyDescent="0.25">
      <c r="U634"/>
      <c r="V634"/>
      <c r="W634"/>
      <c r="X634"/>
      <c r="Y634"/>
      <c r="Z634"/>
    </row>
    <row r="635" spans="21:26" x14ac:dyDescent="0.25">
      <c r="U635"/>
      <c r="V635"/>
      <c r="W635"/>
      <c r="X635"/>
      <c r="Y635"/>
      <c r="Z635"/>
    </row>
    <row r="636" spans="21:26" x14ac:dyDescent="0.25">
      <c r="U636"/>
      <c r="V636"/>
      <c r="W636"/>
      <c r="X636"/>
      <c r="Y636"/>
      <c r="Z636"/>
    </row>
    <row r="637" spans="21:26" x14ac:dyDescent="0.25">
      <c r="U637"/>
      <c r="V637"/>
      <c r="W637"/>
      <c r="X637"/>
      <c r="Y637"/>
      <c r="Z637"/>
    </row>
    <row r="638" spans="21:26" x14ac:dyDescent="0.25">
      <c r="U638"/>
      <c r="V638"/>
      <c r="W638"/>
      <c r="X638"/>
      <c r="Y638"/>
      <c r="Z638"/>
    </row>
    <row r="639" spans="21:26" x14ac:dyDescent="0.25">
      <c r="U639"/>
      <c r="V639"/>
      <c r="W639"/>
      <c r="X639"/>
      <c r="Y639"/>
      <c r="Z639"/>
    </row>
    <row r="640" spans="21:26" x14ac:dyDescent="0.25">
      <c r="U640"/>
      <c r="V640"/>
      <c r="W640"/>
      <c r="X640"/>
      <c r="Y640"/>
      <c r="Z640"/>
    </row>
    <row r="641" spans="21:26" x14ac:dyDescent="0.25">
      <c r="U641"/>
      <c r="V641"/>
      <c r="W641"/>
      <c r="X641"/>
      <c r="Y641"/>
      <c r="Z641"/>
    </row>
    <row r="642" spans="21:26" x14ac:dyDescent="0.25">
      <c r="U642"/>
      <c r="V642"/>
      <c r="W642"/>
      <c r="X642"/>
      <c r="Y642"/>
      <c r="Z642"/>
    </row>
    <row r="643" spans="21:26" x14ac:dyDescent="0.25">
      <c r="U643"/>
      <c r="V643"/>
      <c r="W643"/>
      <c r="X643"/>
      <c r="Y643"/>
      <c r="Z643"/>
    </row>
    <row r="644" spans="21:26" x14ac:dyDescent="0.25">
      <c r="U644"/>
      <c r="V644"/>
      <c r="W644"/>
      <c r="X644"/>
      <c r="Y644"/>
      <c r="Z644"/>
    </row>
    <row r="645" spans="21:26" x14ac:dyDescent="0.25">
      <c r="U645"/>
      <c r="V645"/>
      <c r="W645"/>
      <c r="X645"/>
      <c r="Y645"/>
      <c r="Z645"/>
    </row>
    <row r="646" spans="21:26" x14ac:dyDescent="0.25">
      <c r="U646"/>
      <c r="V646"/>
      <c r="W646"/>
      <c r="X646"/>
      <c r="Y646"/>
      <c r="Z646"/>
    </row>
    <row r="647" spans="21:26" x14ac:dyDescent="0.25">
      <c r="U647"/>
      <c r="V647"/>
      <c r="W647"/>
      <c r="X647"/>
      <c r="Y647"/>
      <c r="Z647"/>
    </row>
    <row r="648" spans="21:26" x14ac:dyDescent="0.25">
      <c r="U648"/>
      <c r="V648"/>
      <c r="W648"/>
      <c r="X648"/>
      <c r="Y648"/>
      <c r="Z648"/>
    </row>
    <row r="649" spans="21:26" x14ac:dyDescent="0.25">
      <c r="U649"/>
      <c r="V649"/>
      <c r="W649"/>
      <c r="X649"/>
      <c r="Y649"/>
      <c r="Z649"/>
    </row>
    <row r="650" spans="21:26" x14ac:dyDescent="0.25">
      <c r="U650"/>
      <c r="V650"/>
      <c r="W650"/>
      <c r="X650"/>
      <c r="Y650"/>
      <c r="Z650"/>
    </row>
    <row r="651" spans="21:26" x14ac:dyDescent="0.25">
      <c r="U651"/>
      <c r="V651"/>
      <c r="W651"/>
      <c r="X651"/>
      <c r="Y651"/>
      <c r="Z651"/>
    </row>
    <row r="652" spans="21:26" x14ac:dyDescent="0.25">
      <c r="U652"/>
      <c r="V652"/>
      <c r="W652"/>
      <c r="X652"/>
      <c r="Y652"/>
      <c r="Z652"/>
    </row>
    <row r="653" spans="21:26" x14ac:dyDescent="0.25">
      <c r="U653"/>
      <c r="V653"/>
      <c r="W653"/>
      <c r="X653"/>
      <c r="Y653"/>
      <c r="Z653"/>
    </row>
    <row r="654" spans="21:26" x14ac:dyDescent="0.25">
      <c r="U654"/>
      <c r="V654"/>
      <c r="W654"/>
      <c r="X654"/>
      <c r="Y654"/>
      <c r="Z654"/>
    </row>
    <row r="655" spans="21:26" x14ac:dyDescent="0.25">
      <c r="U655"/>
      <c r="V655"/>
      <c r="W655"/>
      <c r="X655"/>
      <c r="Y655"/>
      <c r="Z655"/>
    </row>
    <row r="656" spans="21:26" x14ac:dyDescent="0.25">
      <c r="U656"/>
      <c r="V656"/>
      <c r="W656"/>
      <c r="X656"/>
      <c r="Y656"/>
      <c r="Z656"/>
    </row>
    <row r="657" spans="21:26" x14ac:dyDescent="0.25">
      <c r="U657"/>
      <c r="V657"/>
      <c r="W657"/>
      <c r="X657"/>
      <c r="Y657"/>
      <c r="Z657"/>
    </row>
    <row r="658" spans="21:26" x14ac:dyDescent="0.25">
      <c r="U658"/>
      <c r="V658"/>
      <c r="W658"/>
      <c r="X658"/>
      <c r="Y658"/>
      <c r="Z658"/>
    </row>
    <row r="659" spans="21:26" x14ac:dyDescent="0.25">
      <c r="U659"/>
      <c r="V659"/>
      <c r="W659"/>
      <c r="X659"/>
      <c r="Y659"/>
      <c r="Z659"/>
    </row>
    <row r="660" spans="21:26" x14ac:dyDescent="0.25">
      <c r="U660"/>
      <c r="V660"/>
      <c r="W660"/>
      <c r="X660"/>
      <c r="Y660"/>
      <c r="Z660"/>
    </row>
    <row r="661" spans="21:26" x14ac:dyDescent="0.25">
      <c r="U661"/>
      <c r="V661"/>
      <c r="W661"/>
      <c r="X661"/>
      <c r="Y661"/>
      <c r="Z661"/>
    </row>
    <row r="662" spans="21:26" x14ac:dyDescent="0.25">
      <c r="U662"/>
      <c r="V662"/>
      <c r="W662"/>
      <c r="X662"/>
      <c r="Y662"/>
      <c r="Z662"/>
    </row>
    <row r="663" spans="21:26" x14ac:dyDescent="0.25">
      <c r="U663"/>
      <c r="V663"/>
      <c r="W663"/>
      <c r="X663"/>
      <c r="Y663"/>
      <c r="Z663"/>
    </row>
    <row r="664" spans="21:26" x14ac:dyDescent="0.25">
      <c r="U664"/>
      <c r="V664"/>
      <c r="W664"/>
      <c r="X664"/>
      <c r="Y664"/>
      <c r="Z664"/>
    </row>
    <row r="665" spans="21:26" x14ac:dyDescent="0.25">
      <c r="U665"/>
      <c r="V665"/>
      <c r="W665"/>
      <c r="X665"/>
      <c r="Y665"/>
      <c r="Z665"/>
    </row>
    <row r="666" spans="21:26" x14ac:dyDescent="0.25">
      <c r="U666"/>
      <c r="V666"/>
      <c r="W666"/>
      <c r="X666"/>
      <c r="Y666"/>
      <c r="Z666"/>
    </row>
    <row r="667" spans="21:26" x14ac:dyDescent="0.25">
      <c r="U667"/>
      <c r="V667"/>
      <c r="W667"/>
      <c r="X667"/>
      <c r="Y667"/>
      <c r="Z667"/>
    </row>
    <row r="668" spans="21:26" x14ac:dyDescent="0.25">
      <c r="U668"/>
      <c r="V668"/>
      <c r="W668"/>
      <c r="X668"/>
      <c r="Y668"/>
      <c r="Z668"/>
    </row>
    <row r="669" spans="21:26" x14ac:dyDescent="0.25">
      <c r="U669"/>
      <c r="V669"/>
      <c r="W669"/>
      <c r="X669"/>
      <c r="Y669"/>
      <c r="Z669"/>
    </row>
    <row r="670" spans="21:26" x14ac:dyDescent="0.25">
      <c r="U670"/>
      <c r="V670"/>
      <c r="W670"/>
      <c r="X670"/>
      <c r="Y670"/>
      <c r="Z670"/>
    </row>
    <row r="671" spans="21:26" x14ac:dyDescent="0.25">
      <c r="U671"/>
      <c r="V671"/>
      <c r="W671"/>
      <c r="X671"/>
      <c r="Y671"/>
      <c r="Z671"/>
    </row>
    <row r="672" spans="21:26" x14ac:dyDescent="0.25">
      <c r="U672"/>
      <c r="V672"/>
      <c r="W672"/>
      <c r="X672"/>
      <c r="Y672"/>
      <c r="Z672"/>
    </row>
    <row r="673" spans="21:26" x14ac:dyDescent="0.25">
      <c r="U673"/>
      <c r="V673"/>
      <c r="W673"/>
      <c r="X673"/>
      <c r="Y673"/>
      <c r="Z673"/>
    </row>
    <row r="674" spans="21:26" x14ac:dyDescent="0.25">
      <c r="U674"/>
      <c r="V674"/>
      <c r="W674"/>
      <c r="X674"/>
      <c r="Y674"/>
      <c r="Z674"/>
    </row>
    <row r="675" spans="21:26" x14ac:dyDescent="0.25">
      <c r="U675"/>
      <c r="V675"/>
      <c r="W675"/>
      <c r="X675"/>
      <c r="Y675"/>
      <c r="Z675"/>
    </row>
    <row r="676" spans="21:26" x14ac:dyDescent="0.25">
      <c r="U676"/>
      <c r="V676"/>
      <c r="W676"/>
      <c r="X676"/>
      <c r="Y676"/>
      <c r="Z676"/>
    </row>
    <row r="677" spans="21:26" x14ac:dyDescent="0.25">
      <c r="U677"/>
      <c r="V677"/>
      <c r="W677"/>
      <c r="X677"/>
      <c r="Y677"/>
      <c r="Z677"/>
    </row>
    <row r="678" spans="21:26" x14ac:dyDescent="0.25">
      <c r="U678"/>
      <c r="V678"/>
      <c r="W678"/>
      <c r="X678"/>
      <c r="Y678"/>
      <c r="Z678"/>
    </row>
    <row r="679" spans="21:26" x14ac:dyDescent="0.25">
      <c r="U679"/>
      <c r="V679"/>
      <c r="W679"/>
      <c r="X679"/>
      <c r="Y679"/>
      <c r="Z679"/>
    </row>
    <row r="680" spans="21:26" x14ac:dyDescent="0.25">
      <c r="U680"/>
      <c r="V680"/>
      <c r="W680"/>
      <c r="X680"/>
      <c r="Y680"/>
      <c r="Z680"/>
    </row>
    <row r="681" spans="21:26" x14ac:dyDescent="0.25">
      <c r="U681"/>
      <c r="V681"/>
      <c r="W681"/>
      <c r="X681"/>
      <c r="Y681"/>
      <c r="Z681"/>
    </row>
    <row r="682" spans="21:26" x14ac:dyDescent="0.25">
      <c r="U682"/>
      <c r="V682"/>
      <c r="W682"/>
      <c r="X682"/>
      <c r="Y682"/>
      <c r="Z682"/>
    </row>
    <row r="683" spans="21:26" x14ac:dyDescent="0.25">
      <c r="U683"/>
      <c r="V683"/>
      <c r="W683"/>
      <c r="X683"/>
      <c r="Y683"/>
      <c r="Z683"/>
    </row>
    <row r="684" spans="21:26" x14ac:dyDescent="0.25">
      <c r="U684"/>
      <c r="V684"/>
      <c r="W684"/>
      <c r="X684"/>
      <c r="Y684"/>
      <c r="Z684"/>
    </row>
    <row r="685" spans="21:26" x14ac:dyDescent="0.25">
      <c r="U685"/>
      <c r="V685"/>
      <c r="W685"/>
      <c r="X685"/>
      <c r="Y685"/>
      <c r="Z685"/>
    </row>
    <row r="686" spans="21:26" x14ac:dyDescent="0.25">
      <c r="U686"/>
      <c r="V686"/>
      <c r="W686"/>
      <c r="X686"/>
      <c r="Y686"/>
      <c r="Z686"/>
    </row>
    <row r="687" spans="21:26" x14ac:dyDescent="0.25">
      <c r="U687"/>
      <c r="V687"/>
      <c r="W687"/>
      <c r="X687"/>
      <c r="Y687"/>
      <c r="Z687"/>
    </row>
    <row r="688" spans="21:26" x14ac:dyDescent="0.25">
      <c r="U688"/>
      <c r="V688"/>
      <c r="W688"/>
      <c r="X688"/>
      <c r="Y688"/>
      <c r="Z688"/>
    </row>
    <row r="689" spans="21:26" x14ac:dyDescent="0.25">
      <c r="U689"/>
      <c r="V689"/>
      <c r="W689"/>
      <c r="X689"/>
      <c r="Y689"/>
      <c r="Z689"/>
    </row>
    <row r="690" spans="21:26" x14ac:dyDescent="0.25">
      <c r="U690"/>
      <c r="V690"/>
      <c r="W690"/>
      <c r="X690"/>
      <c r="Y690"/>
      <c r="Z690"/>
    </row>
    <row r="691" spans="21:26" x14ac:dyDescent="0.25">
      <c r="U691"/>
      <c r="V691"/>
      <c r="W691"/>
      <c r="X691"/>
      <c r="Y691"/>
      <c r="Z691"/>
    </row>
    <row r="692" spans="21:26" x14ac:dyDescent="0.25">
      <c r="U692"/>
      <c r="V692"/>
      <c r="W692"/>
      <c r="X692"/>
      <c r="Y692"/>
      <c r="Z692"/>
    </row>
    <row r="693" spans="21:26" x14ac:dyDescent="0.25">
      <c r="U693"/>
      <c r="V693"/>
      <c r="W693"/>
      <c r="X693"/>
      <c r="Y693"/>
      <c r="Z693"/>
    </row>
    <row r="694" spans="21:26" x14ac:dyDescent="0.25">
      <c r="U694"/>
      <c r="V694"/>
      <c r="W694"/>
      <c r="X694"/>
      <c r="Y694"/>
      <c r="Z694"/>
    </row>
    <row r="695" spans="21:26" x14ac:dyDescent="0.25">
      <c r="U695"/>
      <c r="V695"/>
      <c r="W695"/>
      <c r="X695"/>
      <c r="Y695"/>
      <c r="Z695"/>
    </row>
    <row r="696" spans="21:26" x14ac:dyDescent="0.25">
      <c r="U696"/>
      <c r="V696"/>
      <c r="W696"/>
      <c r="X696"/>
      <c r="Y696"/>
      <c r="Z696"/>
    </row>
    <row r="697" spans="21:26" x14ac:dyDescent="0.25">
      <c r="U697"/>
      <c r="V697"/>
      <c r="W697"/>
      <c r="X697"/>
      <c r="Y697"/>
      <c r="Z697"/>
    </row>
    <row r="698" spans="21:26" x14ac:dyDescent="0.25">
      <c r="U698"/>
      <c r="V698"/>
      <c r="W698"/>
      <c r="X698"/>
      <c r="Y698"/>
      <c r="Z698"/>
    </row>
    <row r="699" spans="21:26" x14ac:dyDescent="0.25">
      <c r="U699"/>
      <c r="V699"/>
      <c r="W699"/>
      <c r="X699"/>
      <c r="Y699"/>
      <c r="Z699"/>
    </row>
    <row r="700" spans="21:26" x14ac:dyDescent="0.25">
      <c r="U700"/>
      <c r="V700"/>
      <c r="W700"/>
      <c r="X700"/>
      <c r="Y700"/>
      <c r="Z700"/>
    </row>
    <row r="701" spans="21:26" x14ac:dyDescent="0.25">
      <c r="U701"/>
      <c r="V701"/>
      <c r="W701"/>
      <c r="X701"/>
      <c r="Y701"/>
      <c r="Z701"/>
    </row>
    <row r="702" spans="21:26" x14ac:dyDescent="0.25">
      <c r="U702"/>
      <c r="V702"/>
      <c r="W702"/>
      <c r="X702"/>
      <c r="Y702"/>
      <c r="Z702"/>
    </row>
    <row r="703" spans="21:26" x14ac:dyDescent="0.25">
      <c r="U703"/>
      <c r="V703"/>
      <c r="W703"/>
      <c r="X703"/>
      <c r="Y703"/>
      <c r="Z703"/>
    </row>
    <row r="704" spans="21:26" x14ac:dyDescent="0.25">
      <c r="U704"/>
      <c r="V704"/>
      <c r="W704"/>
      <c r="X704"/>
      <c r="Y704"/>
      <c r="Z704"/>
    </row>
    <row r="705" spans="21:26" x14ac:dyDescent="0.25">
      <c r="U705"/>
      <c r="V705"/>
      <c r="W705"/>
      <c r="X705"/>
      <c r="Y705"/>
      <c r="Z705"/>
    </row>
    <row r="706" spans="21:26" x14ac:dyDescent="0.25">
      <c r="U706"/>
      <c r="V706"/>
      <c r="W706"/>
      <c r="X706"/>
      <c r="Y706"/>
      <c r="Z706"/>
    </row>
    <row r="707" spans="21:26" x14ac:dyDescent="0.25">
      <c r="U707"/>
      <c r="V707"/>
      <c r="W707"/>
      <c r="X707"/>
      <c r="Y707"/>
      <c r="Z707"/>
    </row>
    <row r="708" spans="21:26" x14ac:dyDescent="0.25">
      <c r="U708"/>
      <c r="V708"/>
      <c r="W708"/>
      <c r="X708"/>
      <c r="Y708"/>
      <c r="Z708"/>
    </row>
    <row r="709" spans="21:26" x14ac:dyDescent="0.25">
      <c r="U709"/>
      <c r="V709"/>
      <c r="W709"/>
      <c r="X709"/>
      <c r="Y709"/>
      <c r="Z709"/>
    </row>
    <row r="710" spans="21:26" x14ac:dyDescent="0.25">
      <c r="U710"/>
      <c r="V710"/>
      <c r="W710"/>
      <c r="X710"/>
      <c r="Y710"/>
      <c r="Z710"/>
    </row>
    <row r="711" spans="21:26" x14ac:dyDescent="0.25">
      <c r="U711"/>
      <c r="V711"/>
      <c r="W711"/>
      <c r="X711"/>
      <c r="Y711"/>
      <c r="Z711"/>
    </row>
    <row r="712" spans="21:26" x14ac:dyDescent="0.25">
      <c r="U712"/>
      <c r="V712"/>
      <c r="W712"/>
      <c r="X712"/>
      <c r="Y712"/>
      <c r="Z712"/>
    </row>
    <row r="713" spans="21:26" x14ac:dyDescent="0.25">
      <c r="U713"/>
      <c r="V713"/>
      <c r="W713"/>
      <c r="X713"/>
      <c r="Y713"/>
      <c r="Z713"/>
    </row>
    <row r="714" spans="21:26" x14ac:dyDescent="0.25">
      <c r="U714"/>
      <c r="V714"/>
      <c r="W714"/>
      <c r="X714"/>
      <c r="Y714"/>
      <c r="Z714"/>
    </row>
    <row r="715" spans="21:26" x14ac:dyDescent="0.25">
      <c r="U715"/>
      <c r="V715"/>
      <c r="W715"/>
      <c r="X715"/>
      <c r="Y715"/>
      <c r="Z715"/>
    </row>
    <row r="716" spans="21:26" x14ac:dyDescent="0.25">
      <c r="U716"/>
      <c r="V716"/>
      <c r="W716"/>
      <c r="X716"/>
      <c r="Y716"/>
      <c r="Z716"/>
    </row>
    <row r="717" spans="21:26" x14ac:dyDescent="0.25">
      <c r="U717"/>
      <c r="V717"/>
      <c r="W717"/>
      <c r="X717"/>
      <c r="Y717"/>
      <c r="Z717"/>
    </row>
    <row r="718" spans="21:26" x14ac:dyDescent="0.25">
      <c r="U718"/>
      <c r="V718"/>
      <c r="W718"/>
      <c r="X718"/>
      <c r="Y718"/>
      <c r="Z718"/>
    </row>
    <row r="719" spans="21:26" x14ac:dyDescent="0.25">
      <c r="U719"/>
      <c r="V719"/>
      <c r="W719"/>
      <c r="X719"/>
      <c r="Y719"/>
      <c r="Z719"/>
    </row>
    <row r="720" spans="21:26" x14ac:dyDescent="0.25">
      <c r="U720"/>
      <c r="V720"/>
      <c r="W720"/>
      <c r="X720"/>
      <c r="Y720"/>
      <c r="Z720"/>
    </row>
    <row r="721" spans="21:26" x14ac:dyDescent="0.25">
      <c r="U721"/>
      <c r="V721"/>
      <c r="W721"/>
      <c r="X721"/>
      <c r="Y721"/>
      <c r="Z721"/>
    </row>
    <row r="722" spans="21:26" x14ac:dyDescent="0.25">
      <c r="U722"/>
      <c r="V722"/>
      <c r="W722"/>
      <c r="X722"/>
      <c r="Y722"/>
      <c r="Z722"/>
    </row>
    <row r="723" spans="21:26" x14ac:dyDescent="0.25">
      <c r="U723"/>
      <c r="V723"/>
      <c r="W723"/>
      <c r="X723"/>
      <c r="Y723"/>
      <c r="Z723"/>
    </row>
    <row r="724" spans="21:26" x14ac:dyDescent="0.25">
      <c r="U724"/>
      <c r="V724"/>
      <c r="W724"/>
      <c r="X724"/>
      <c r="Y724"/>
      <c r="Z724"/>
    </row>
    <row r="725" spans="21:26" x14ac:dyDescent="0.25">
      <c r="U725"/>
      <c r="V725"/>
      <c r="W725"/>
      <c r="X725"/>
      <c r="Y725"/>
      <c r="Z725"/>
    </row>
    <row r="726" spans="21:26" x14ac:dyDescent="0.25">
      <c r="U726"/>
      <c r="V726"/>
      <c r="W726"/>
      <c r="X726"/>
      <c r="Y726"/>
      <c r="Z726"/>
    </row>
    <row r="727" spans="21:26" x14ac:dyDescent="0.25">
      <c r="U727"/>
      <c r="V727"/>
      <c r="W727"/>
      <c r="X727"/>
      <c r="Y727"/>
      <c r="Z727"/>
    </row>
    <row r="728" spans="21:26" x14ac:dyDescent="0.25">
      <c r="U728"/>
      <c r="V728"/>
      <c r="W728"/>
      <c r="X728"/>
      <c r="Y728"/>
      <c r="Z728"/>
    </row>
    <row r="729" spans="21:26" x14ac:dyDescent="0.25">
      <c r="U729"/>
      <c r="V729"/>
      <c r="W729"/>
      <c r="X729"/>
      <c r="Y729"/>
      <c r="Z729"/>
    </row>
    <row r="730" spans="21:26" x14ac:dyDescent="0.25">
      <c r="U730"/>
      <c r="V730"/>
      <c r="W730"/>
      <c r="X730"/>
      <c r="Y730"/>
      <c r="Z730"/>
    </row>
    <row r="731" spans="21:26" x14ac:dyDescent="0.25">
      <c r="U731"/>
      <c r="V731"/>
      <c r="W731"/>
      <c r="X731"/>
      <c r="Y731"/>
      <c r="Z731"/>
    </row>
    <row r="732" spans="21:26" x14ac:dyDescent="0.25">
      <c r="U732"/>
      <c r="V732"/>
      <c r="W732"/>
      <c r="X732"/>
      <c r="Y732"/>
      <c r="Z732"/>
    </row>
    <row r="733" spans="21:26" x14ac:dyDescent="0.25">
      <c r="U733"/>
      <c r="V733"/>
      <c r="W733"/>
      <c r="X733"/>
      <c r="Y733"/>
      <c r="Z733"/>
    </row>
    <row r="734" spans="21:26" x14ac:dyDescent="0.25">
      <c r="U734"/>
      <c r="V734"/>
      <c r="W734"/>
      <c r="X734"/>
      <c r="Y734"/>
      <c r="Z734"/>
    </row>
    <row r="735" spans="21:26" x14ac:dyDescent="0.25">
      <c r="U735"/>
      <c r="V735"/>
      <c r="W735"/>
      <c r="X735"/>
      <c r="Y735"/>
      <c r="Z735"/>
    </row>
    <row r="736" spans="21:26" x14ac:dyDescent="0.25">
      <c r="U736"/>
      <c r="V736"/>
      <c r="W736"/>
      <c r="X736"/>
      <c r="Y736"/>
      <c r="Z736"/>
    </row>
    <row r="737" spans="21:26" x14ac:dyDescent="0.25">
      <c r="U737"/>
      <c r="V737"/>
      <c r="W737"/>
      <c r="X737"/>
      <c r="Y737"/>
      <c r="Z737"/>
    </row>
    <row r="738" spans="21:26" x14ac:dyDescent="0.25">
      <c r="U738"/>
      <c r="V738"/>
      <c r="W738"/>
      <c r="X738"/>
      <c r="Y738"/>
      <c r="Z738"/>
    </row>
    <row r="739" spans="21:26" x14ac:dyDescent="0.25">
      <c r="U739"/>
      <c r="V739"/>
      <c r="W739"/>
      <c r="X739"/>
      <c r="Y739"/>
      <c r="Z739"/>
    </row>
    <row r="740" spans="21:26" x14ac:dyDescent="0.25">
      <c r="U740"/>
      <c r="V740"/>
      <c r="W740"/>
      <c r="X740"/>
      <c r="Y740"/>
      <c r="Z740"/>
    </row>
    <row r="741" spans="21:26" x14ac:dyDescent="0.25">
      <c r="U741"/>
      <c r="V741"/>
      <c r="W741"/>
      <c r="X741"/>
      <c r="Y741"/>
      <c r="Z741"/>
    </row>
    <row r="742" spans="21:26" x14ac:dyDescent="0.25">
      <c r="U742"/>
      <c r="V742"/>
      <c r="W742"/>
      <c r="X742"/>
      <c r="Y742"/>
      <c r="Z742"/>
    </row>
    <row r="743" spans="21:26" x14ac:dyDescent="0.25">
      <c r="U743"/>
      <c r="V743"/>
      <c r="W743"/>
      <c r="X743"/>
      <c r="Y743"/>
      <c r="Z743"/>
    </row>
    <row r="744" spans="21:26" x14ac:dyDescent="0.25">
      <c r="U744"/>
      <c r="V744"/>
      <c r="W744"/>
      <c r="X744"/>
      <c r="Y744"/>
      <c r="Z744"/>
    </row>
    <row r="745" spans="21:26" x14ac:dyDescent="0.25">
      <c r="U745"/>
      <c r="V745"/>
      <c r="W745"/>
      <c r="X745"/>
      <c r="Y745"/>
      <c r="Z745"/>
    </row>
    <row r="746" spans="21:26" x14ac:dyDescent="0.25">
      <c r="U746"/>
      <c r="V746"/>
      <c r="W746"/>
      <c r="X746"/>
      <c r="Y746"/>
      <c r="Z746"/>
    </row>
    <row r="747" spans="21:26" x14ac:dyDescent="0.25">
      <c r="U747"/>
      <c r="V747"/>
      <c r="W747"/>
      <c r="X747"/>
      <c r="Y747"/>
      <c r="Z747"/>
    </row>
    <row r="748" spans="21:26" x14ac:dyDescent="0.25">
      <c r="U748"/>
      <c r="V748"/>
      <c r="W748"/>
      <c r="X748"/>
      <c r="Y748"/>
      <c r="Z748"/>
    </row>
    <row r="749" spans="21:26" x14ac:dyDescent="0.25">
      <c r="U749"/>
      <c r="V749"/>
      <c r="W749"/>
      <c r="X749"/>
      <c r="Y749"/>
      <c r="Z749"/>
    </row>
    <row r="750" spans="21:26" x14ac:dyDescent="0.25">
      <c r="U750"/>
      <c r="V750"/>
      <c r="W750"/>
      <c r="X750"/>
      <c r="Y750"/>
      <c r="Z750"/>
    </row>
    <row r="751" spans="21:26" x14ac:dyDescent="0.25">
      <c r="U751"/>
      <c r="V751"/>
      <c r="W751"/>
      <c r="X751"/>
      <c r="Y751"/>
      <c r="Z751"/>
    </row>
    <row r="752" spans="21:26" x14ac:dyDescent="0.25">
      <c r="U752"/>
      <c r="V752"/>
      <c r="W752"/>
      <c r="X752"/>
      <c r="Y752"/>
      <c r="Z752"/>
    </row>
    <row r="753" spans="21:26" x14ac:dyDescent="0.25">
      <c r="U753"/>
      <c r="V753"/>
      <c r="W753"/>
      <c r="X753"/>
      <c r="Y753"/>
      <c r="Z753"/>
    </row>
    <row r="754" spans="21:26" x14ac:dyDescent="0.25">
      <c r="U754"/>
      <c r="V754"/>
      <c r="W754"/>
      <c r="X754"/>
      <c r="Y754"/>
      <c r="Z754"/>
    </row>
    <row r="755" spans="21:26" x14ac:dyDescent="0.25">
      <c r="U755"/>
      <c r="V755"/>
      <c r="W755"/>
      <c r="X755"/>
      <c r="Y755"/>
      <c r="Z755"/>
    </row>
    <row r="756" spans="21:26" x14ac:dyDescent="0.25">
      <c r="U756"/>
      <c r="V756"/>
      <c r="W756"/>
      <c r="X756"/>
      <c r="Y756"/>
      <c r="Z756"/>
    </row>
    <row r="757" spans="21:26" x14ac:dyDescent="0.25">
      <c r="U757"/>
      <c r="V757"/>
      <c r="W757"/>
      <c r="X757"/>
      <c r="Y757"/>
      <c r="Z757"/>
    </row>
    <row r="758" spans="21:26" x14ac:dyDescent="0.25">
      <c r="U758"/>
      <c r="V758"/>
      <c r="W758"/>
      <c r="X758"/>
      <c r="Y758"/>
      <c r="Z758"/>
    </row>
    <row r="759" spans="21:26" x14ac:dyDescent="0.25">
      <c r="U759"/>
      <c r="V759"/>
      <c r="W759"/>
      <c r="X759"/>
      <c r="Y759"/>
      <c r="Z759"/>
    </row>
    <row r="760" spans="21:26" x14ac:dyDescent="0.25">
      <c r="U760"/>
      <c r="V760"/>
      <c r="W760"/>
      <c r="X760"/>
      <c r="Y760"/>
      <c r="Z760"/>
    </row>
    <row r="761" spans="21:26" x14ac:dyDescent="0.25">
      <c r="U761"/>
      <c r="V761"/>
      <c r="W761"/>
      <c r="X761"/>
      <c r="Y761"/>
      <c r="Z761"/>
    </row>
    <row r="762" spans="21:26" x14ac:dyDescent="0.25">
      <c r="U762"/>
      <c r="V762"/>
      <c r="W762"/>
      <c r="X762"/>
      <c r="Y762"/>
      <c r="Z762"/>
    </row>
    <row r="763" spans="21:26" x14ac:dyDescent="0.25">
      <c r="U763"/>
      <c r="V763"/>
      <c r="W763"/>
      <c r="X763"/>
      <c r="Y763"/>
      <c r="Z763"/>
    </row>
    <row r="764" spans="21:26" x14ac:dyDescent="0.25">
      <c r="U764"/>
      <c r="V764"/>
      <c r="W764"/>
      <c r="X764"/>
      <c r="Y764"/>
      <c r="Z764"/>
    </row>
    <row r="765" spans="21:26" x14ac:dyDescent="0.25">
      <c r="U765"/>
      <c r="V765"/>
      <c r="W765"/>
      <c r="X765"/>
      <c r="Y765"/>
      <c r="Z765"/>
    </row>
    <row r="766" spans="21:26" x14ac:dyDescent="0.25">
      <c r="U766"/>
      <c r="V766"/>
      <c r="W766"/>
      <c r="X766"/>
      <c r="Y766"/>
      <c r="Z766"/>
    </row>
    <row r="767" spans="21:26" x14ac:dyDescent="0.25">
      <c r="U767"/>
      <c r="V767"/>
      <c r="W767"/>
      <c r="X767"/>
      <c r="Y767"/>
      <c r="Z767"/>
    </row>
    <row r="768" spans="21:26" x14ac:dyDescent="0.25">
      <c r="U768"/>
      <c r="V768"/>
      <c r="W768"/>
      <c r="X768"/>
      <c r="Y768"/>
      <c r="Z768"/>
    </row>
    <row r="769" spans="21:26" x14ac:dyDescent="0.25">
      <c r="U769"/>
      <c r="V769"/>
      <c r="W769"/>
      <c r="X769"/>
      <c r="Y769"/>
      <c r="Z769"/>
    </row>
    <row r="770" spans="21:26" x14ac:dyDescent="0.25">
      <c r="U770"/>
      <c r="V770"/>
      <c r="W770"/>
      <c r="X770"/>
      <c r="Y770"/>
      <c r="Z770"/>
    </row>
    <row r="771" spans="21:26" x14ac:dyDescent="0.25">
      <c r="U771"/>
      <c r="V771"/>
      <c r="W771"/>
      <c r="X771"/>
      <c r="Y771"/>
      <c r="Z771"/>
    </row>
    <row r="772" spans="21:26" x14ac:dyDescent="0.25">
      <c r="U772"/>
      <c r="V772"/>
      <c r="W772"/>
      <c r="X772"/>
      <c r="Y772"/>
      <c r="Z772"/>
    </row>
    <row r="773" spans="21:26" x14ac:dyDescent="0.25">
      <c r="U773"/>
      <c r="V773"/>
      <c r="W773"/>
      <c r="X773"/>
      <c r="Y773"/>
      <c r="Z773"/>
    </row>
    <row r="774" spans="21:26" x14ac:dyDescent="0.25">
      <c r="U774"/>
      <c r="V774"/>
      <c r="W774"/>
      <c r="X774"/>
      <c r="Y774"/>
      <c r="Z774"/>
    </row>
    <row r="775" spans="21:26" x14ac:dyDescent="0.25">
      <c r="U775"/>
      <c r="V775"/>
      <c r="W775"/>
      <c r="X775"/>
      <c r="Y775"/>
      <c r="Z775"/>
    </row>
    <row r="776" spans="21:26" x14ac:dyDescent="0.25">
      <c r="U776"/>
      <c r="V776"/>
      <c r="W776"/>
      <c r="X776"/>
      <c r="Y776"/>
      <c r="Z776"/>
    </row>
    <row r="777" spans="21:26" x14ac:dyDescent="0.25">
      <c r="U777"/>
      <c r="V777"/>
      <c r="W777"/>
      <c r="X777"/>
      <c r="Y777"/>
      <c r="Z777"/>
    </row>
    <row r="778" spans="21:26" x14ac:dyDescent="0.25">
      <c r="U778"/>
      <c r="V778"/>
      <c r="W778"/>
      <c r="X778"/>
      <c r="Y778"/>
      <c r="Z778"/>
    </row>
    <row r="779" spans="21:26" x14ac:dyDescent="0.25">
      <c r="U779"/>
      <c r="V779"/>
      <c r="W779"/>
      <c r="X779"/>
      <c r="Y779"/>
      <c r="Z779"/>
    </row>
    <row r="780" spans="21:26" x14ac:dyDescent="0.25">
      <c r="U780"/>
      <c r="V780"/>
      <c r="W780"/>
      <c r="X780"/>
      <c r="Y780"/>
      <c r="Z780"/>
    </row>
    <row r="781" spans="21:26" x14ac:dyDescent="0.25">
      <c r="U781"/>
      <c r="V781"/>
      <c r="W781"/>
      <c r="X781"/>
      <c r="Y781"/>
      <c r="Z781"/>
    </row>
    <row r="782" spans="21:26" x14ac:dyDescent="0.25">
      <c r="U782"/>
      <c r="V782"/>
      <c r="W782"/>
      <c r="X782"/>
      <c r="Y782"/>
      <c r="Z782"/>
    </row>
    <row r="783" spans="21:26" x14ac:dyDescent="0.25">
      <c r="U783"/>
      <c r="V783"/>
      <c r="W783"/>
      <c r="X783"/>
      <c r="Y783"/>
      <c r="Z783"/>
    </row>
    <row r="784" spans="21:26" x14ac:dyDescent="0.25">
      <c r="U784"/>
      <c r="V784"/>
      <c r="W784"/>
      <c r="X784"/>
      <c r="Y784"/>
      <c r="Z784"/>
    </row>
    <row r="785" spans="21:26" x14ac:dyDescent="0.25">
      <c r="U785"/>
      <c r="V785"/>
      <c r="W785"/>
      <c r="X785"/>
      <c r="Y785"/>
      <c r="Z785"/>
    </row>
    <row r="786" spans="21:26" x14ac:dyDescent="0.25">
      <c r="U786"/>
      <c r="V786"/>
      <c r="W786"/>
      <c r="X786"/>
      <c r="Y786"/>
      <c r="Z786"/>
    </row>
    <row r="787" spans="21:26" x14ac:dyDescent="0.25">
      <c r="U787"/>
      <c r="V787"/>
      <c r="W787"/>
      <c r="X787"/>
      <c r="Y787"/>
      <c r="Z787"/>
    </row>
    <row r="788" spans="21:26" x14ac:dyDescent="0.25">
      <c r="U788"/>
      <c r="V788"/>
      <c r="W788"/>
      <c r="X788"/>
      <c r="Y788"/>
      <c r="Z788"/>
    </row>
    <row r="789" spans="21:26" x14ac:dyDescent="0.25">
      <c r="U789"/>
      <c r="V789"/>
      <c r="W789"/>
      <c r="X789"/>
      <c r="Y789"/>
      <c r="Z789"/>
    </row>
    <row r="790" spans="21:26" x14ac:dyDescent="0.25">
      <c r="U790"/>
      <c r="V790"/>
      <c r="W790"/>
      <c r="X790"/>
      <c r="Y790"/>
      <c r="Z790"/>
    </row>
    <row r="791" spans="21:26" x14ac:dyDescent="0.25">
      <c r="U791"/>
      <c r="V791"/>
      <c r="W791"/>
      <c r="X791"/>
      <c r="Y791"/>
      <c r="Z791"/>
    </row>
    <row r="792" spans="21:26" x14ac:dyDescent="0.25">
      <c r="U792"/>
      <c r="V792"/>
      <c r="W792"/>
      <c r="X792"/>
      <c r="Y792"/>
      <c r="Z792"/>
    </row>
    <row r="793" spans="21:26" x14ac:dyDescent="0.25">
      <c r="U793"/>
      <c r="V793"/>
      <c r="W793"/>
      <c r="X793"/>
      <c r="Y793"/>
      <c r="Z793"/>
    </row>
    <row r="794" spans="21:26" x14ac:dyDescent="0.25">
      <c r="U794"/>
      <c r="V794"/>
      <c r="W794"/>
      <c r="X794"/>
      <c r="Y794"/>
      <c r="Z794"/>
    </row>
    <row r="795" spans="21:26" x14ac:dyDescent="0.25">
      <c r="U795"/>
      <c r="V795"/>
      <c r="W795"/>
      <c r="X795"/>
      <c r="Y795"/>
      <c r="Z795"/>
    </row>
    <row r="796" spans="21:26" x14ac:dyDescent="0.25">
      <c r="U796"/>
      <c r="V796"/>
      <c r="W796"/>
      <c r="X796"/>
      <c r="Y796"/>
      <c r="Z796"/>
    </row>
    <row r="797" spans="21:26" x14ac:dyDescent="0.25">
      <c r="U797"/>
      <c r="V797"/>
      <c r="W797"/>
      <c r="X797"/>
      <c r="Y797"/>
      <c r="Z797"/>
    </row>
    <row r="798" spans="21:26" x14ac:dyDescent="0.25">
      <c r="U798"/>
      <c r="V798"/>
      <c r="W798"/>
      <c r="X798"/>
      <c r="Y798"/>
      <c r="Z798"/>
    </row>
    <row r="799" spans="21:26" x14ac:dyDescent="0.25">
      <c r="U799"/>
      <c r="V799"/>
      <c r="W799"/>
      <c r="X799"/>
      <c r="Y799"/>
      <c r="Z799"/>
    </row>
    <row r="800" spans="21:26" x14ac:dyDescent="0.25">
      <c r="U800"/>
      <c r="V800"/>
      <c r="W800"/>
      <c r="X800"/>
      <c r="Y800"/>
      <c r="Z800"/>
    </row>
    <row r="801" spans="21:26" x14ac:dyDescent="0.25">
      <c r="U801"/>
      <c r="V801"/>
      <c r="W801"/>
      <c r="X801"/>
      <c r="Y801"/>
      <c r="Z801"/>
    </row>
    <row r="802" spans="21:26" x14ac:dyDescent="0.25">
      <c r="U802"/>
      <c r="V802"/>
      <c r="W802"/>
      <c r="X802"/>
      <c r="Y802"/>
      <c r="Z802"/>
    </row>
    <row r="803" spans="21:26" x14ac:dyDescent="0.25">
      <c r="U803"/>
      <c r="V803"/>
      <c r="W803"/>
      <c r="X803"/>
      <c r="Y803"/>
      <c r="Z803"/>
    </row>
    <row r="804" spans="21:26" x14ac:dyDescent="0.25">
      <c r="U804"/>
      <c r="V804"/>
      <c r="W804"/>
      <c r="X804"/>
      <c r="Y804"/>
      <c r="Z804"/>
    </row>
    <row r="805" spans="21:26" x14ac:dyDescent="0.25">
      <c r="U805"/>
      <c r="V805"/>
      <c r="W805"/>
      <c r="X805"/>
      <c r="Y805"/>
      <c r="Z805"/>
    </row>
    <row r="806" spans="21:26" x14ac:dyDescent="0.25">
      <c r="U806"/>
      <c r="V806"/>
      <c r="W806"/>
      <c r="X806"/>
      <c r="Y806"/>
      <c r="Z806"/>
    </row>
    <row r="807" spans="21:26" x14ac:dyDescent="0.25">
      <c r="U807"/>
      <c r="V807"/>
      <c r="W807"/>
      <c r="X807"/>
      <c r="Y807"/>
      <c r="Z807"/>
    </row>
    <row r="808" spans="21:26" x14ac:dyDescent="0.25">
      <c r="U808"/>
      <c r="V808"/>
      <c r="W808"/>
      <c r="X808"/>
      <c r="Y808"/>
      <c r="Z808"/>
    </row>
    <row r="809" spans="21:26" x14ac:dyDescent="0.25">
      <c r="U809"/>
      <c r="V809"/>
      <c r="W809"/>
      <c r="X809"/>
      <c r="Y809"/>
      <c r="Z809"/>
    </row>
    <row r="810" spans="21:26" x14ac:dyDescent="0.25">
      <c r="U810"/>
      <c r="V810"/>
      <c r="W810"/>
      <c r="X810"/>
      <c r="Y810"/>
      <c r="Z810"/>
    </row>
    <row r="811" spans="21:26" x14ac:dyDescent="0.25">
      <c r="U811"/>
      <c r="V811"/>
      <c r="W811"/>
      <c r="X811"/>
      <c r="Y811"/>
      <c r="Z811"/>
    </row>
    <row r="812" spans="21:26" x14ac:dyDescent="0.25">
      <c r="U812"/>
      <c r="V812"/>
      <c r="W812"/>
      <c r="X812"/>
      <c r="Y812"/>
      <c r="Z812"/>
    </row>
    <row r="813" spans="21:26" x14ac:dyDescent="0.25">
      <c r="U813"/>
      <c r="V813"/>
      <c r="W813"/>
      <c r="X813"/>
      <c r="Y813"/>
      <c r="Z813"/>
    </row>
    <row r="814" spans="21:26" x14ac:dyDescent="0.25">
      <c r="U814"/>
      <c r="V814"/>
      <c r="W814"/>
      <c r="X814"/>
      <c r="Y814"/>
      <c r="Z814"/>
    </row>
    <row r="815" spans="21:26" x14ac:dyDescent="0.25">
      <c r="U815"/>
      <c r="V815"/>
      <c r="W815"/>
      <c r="X815"/>
      <c r="Y815"/>
      <c r="Z815"/>
    </row>
    <row r="816" spans="21:26" x14ac:dyDescent="0.25">
      <c r="U816"/>
      <c r="V816"/>
      <c r="W816"/>
      <c r="X816"/>
      <c r="Y816"/>
      <c r="Z816"/>
    </row>
    <row r="817" spans="21:26" x14ac:dyDescent="0.25">
      <c r="U817"/>
      <c r="V817"/>
      <c r="W817"/>
      <c r="X817"/>
      <c r="Y817"/>
      <c r="Z817"/>
    </row>
    <row r="818" spans="21:26" x14ac:dyDescent="0.25">
      <c r="U818"/>
      <c r="V818"/>
      <c r="W818"/>
      <c r="X818"/>
      <c r="Y818"/>
      <c r="Z818"/>
    </row>
    <row r="819" spans="21:26" x14ac:dyDescent="0.25">
      <c r="U819"/>
      <c r="V819"/>
      <c r="W819"/>
      <c r="X819"/>
      <c r="Y819"/>
      <c r="Z819"/>
    </row>
    <row r="820" spans="21:26" x14ac:dyDescent="0.25">
      <c r="U820"/>
      <c r="V820"/>
      <c r="W820"/>
      <c r="X820"/>
      <c r="Y820"/>
      <c r="Z820"/>
    </row>
    <row r="821" spans="21:26" x14ac:dyDescent="0.25">
      <c r="U821"/>
      <c r="V821"/>
      <c r="W821"/>
      <c r="X821"/>
      <c r="Y821"/>
      <c r="Z821"/>
    </row>
    <row r="822" spans="21:26" x14ac:dyDescent="0.25">
      <c r="U822"/>
      <c r="V822"/>
      <c r="W822"/>
      <c r="X822"/>
      <c r="Y822"/>
      <c r="Z822"/>
    </row>
    <row r="823" spans="21:26" x14ac:dyDescent="0.25">
      <c r="U823"/>
      <c r="V823"/>
      <c r="W823"/>
      <c r="X823"/>
      <c r="Y823"/>
      <c r="Z823"/>
    </row>
    <row r="824" spans="21:26" x14ac:dyDescent="0.25">
      <c r="U824"/>
      <c r="V824"/>
      <c r="W824"/>
      <c r="X824"/>
      <c r="Y824"/>
      <c r="Z824"/>
    </row>
    <row r="825" spans="21:26" x14ac:dyDescent="0.25">
      <c r="U825"/>
      <c r="V825"/>
      <c r="W825"/>
      <c r="X825"/>
      <c r="Y825"/>
      <c r="Z825"/>
    </row>
    <row r="826" spans="21:26" x14ac:dyDescent="0.25">
      <c r="U826"/>
      <c r="V826"/>
      <c r="W826"/>
      <c r="X826"/>
      <c r="Y826"/>
      <c r="Z826"/>
    </row>
    <row r="827" spans="21:26" x14ac:dyDescent="0.25">
      <c r="U827"/>
      <c r="V827"/>
      <c r="W827"/>
      <c r="X827"/>
      <c r="Y827"/>
      <c r="Z827"/>
    </row>
    <row r="828" spans="21:26" x14ac:dyDescent="0.25">
      <c r="U828"/>
      <c r="V828"/>
      <c r="W828"/>
      <c r="X828"/>
      <c r="Y828"/>
      <c r="Z828"/>
    </row>
    <row r="829" spans="21:26" x14ac:dyDescent="0.25">
      <c r="U829"/>
      <c r="V829"/>
      <c r="W829"/>
      <c r="X829"/>
      <c r="Y829"/>
      <c r="Z829"/>
    </row>
    <row r="830" spans="21:26" x14ac:dyDescent="0.25">
      <c r="U830"/>
      <c r="V830"/>
      <c r="W830"/>
      <c r="X830"/>
      <c r="Y830"/>
      <c r="Z830"/>
    </row>
    <row r="831" spans="21:26" x14ac:dyDescent="0.25">
      <c r="U831"/>
      <c r="V831"/>
      <c r="W831"/>
      <c r="X831"/>
      <c r="Y831"/>
      <c r="Z831"/>
    </row>
    <row r="832" spans="21:26" x14ac:dyDescent="0.25">
      <c r="U832"/>
      <c r="V832"/>
      <c r="W832"/>
      <c r="X832"/>
      <c r="Y832"/>
      <c r="Z832"/>
    </row>
    <row r="833" spans="21:26" x14ac:dyDescent="0.25">
      <c r="U833"/>
      <c r="V833"/>
      <c r="W833"/>
      <c r="X833"/>
      <c r="Y833"/>
      <c r="Z833"/>
    </row>
    <row r="834" spans="21:26" x14ac:dyDescent="0.25">
      <c r="U834"/>
      <c r="V834"/>
      <c r="W834"/>
      <c r="X834"/>
      <c r="Y834"/>
      <c r="Z834"/>
    </row>
    <row r="835" spans="21:26" x14ac:dyDescent="0.25">
      <c r="U835"/>
      <c r="V835"/>
      <c r="W835"/>
      <c r="X835"/>
      <c r="Y835"/>
      <c r="Z835"/>
    </row>
    <row r="836" spans="21:26" x14ac:dyDescent="0.25">
      <c r="U836"/>
      <c r="V836"/>
      <c r="W836"/>
      <c r="X836"/>
      <c r="Y836"/>
      <c r="Z836"/>
    </row>
    <row r="837" spans="21:26" x14ac:dyDescent="0.25">
      <c r="U837"/>
      <c r="V837"/>
      <c r="W837"/>
      <c r="X837"/>
      <c r="Y837"/>
      <c r="Z837"/>
    </row>
    <row r="838" spans="21:26" x14ac:dyDescent="0.25">
      <c r="U838"/>
      <c r="V838"/>
      <c r="W838"/>
      <c r="X838"/>
      <c r="Y838"/>
      <c r="Z838"/>
    </row>
    <row r="839" spans="21:26" x14ac:dyDescent="0.25">
      <c r="U839"/>
      <c r="V839"/>
      <c r="W839"/>
      <c r="X839"/>
      <c r="Y839"/>
      <c r="Z839"/>
    </row>
    <row r="840" spans="21:26" x14ac:dyDescent="0.25">
      <c r="U840"/>
      <c r="V840"/>
      <c r="W840"/>
      <c r="X840"/>
      <c r="Y840"/>
      <c r="Z840"/>
    </row>
    <row r="841" spans="21:26" x14ac:dyDescent="0.25">
      <c r="U841"/>
      <c r="V841"/>
      <c r="W841"/>
      <c r="X841"/>
      <c r="Y841"/>
      <c r="Z841"/>
    </row>
    <row r="842" spans="21:26" x14ac:dyDescent="0.25">
      <c r="U842"/>
      <c r="V842"/>
      <c r="W842"/>
      <c r="X842"/>
      <c r="Y842"/>
      <c r="Z842"/>
    </row>
    <row r="843" spans="21:26" x14ac:dyDescent="0.25">
      <c r="U843"/>
      <c r="V843"/>
      <c r="W843"/>
      <c r="X843"/>
      <c r="Y843"/>
      <c r="Z843"/>
    </row>
    <row r="844" spans="21:26" x14ac:dyDescent="0.25">
      <c r="U844"/>
      <c r="V844"/>
      <c r="W844"/>
      <c r="X844"/>
      <c r="Y844"/>
      <c r="Z844"/>
    </row>
    <row r="845" spans="21:26" x14ac:dyDescent="0.25">
      <c r="U845"/>
      <c r="V845"/>
      <c r="W845"/>
      <c r="X845"/>
      <c r="Y845"/>
      <c r="Z845"/>
    </row>
    <row r="846" spans="21:26" x14ac:dyDescent="0.25">
      <c r="U846"/>
      <c r="V846"/>
      <c r="W846"/>
      <c r="X846"/>
      <c r="Y846"/>
      <c r="Z846"/>
    </row>
    <row r="847" spans="21:26" x14ac:dyDescent="0.25">
      <c r="U847"/>
      <c r="V847"/>
      <c r="W847"/>
      <c r="X847"/>
      <c r="Y847"/>
      <c r="Z847"/>
    </row>
    <row r="848" spans="21:26" x14ac:dyDescent="0.25">
      <c r="U848"/>
      <c r="V848"/>
      <c r="W848"/>
      <c r="X848"/>
      <c r="Y848"/>
      <c r="Z848"/>
    </row>
    <row r="849" spans="21:26" x14ac:dyDescent="0.25">
      <c r="U849"/>
      <c r="V849"/>
      <c r="W849"/>
      <c r="X849"/>
      <c r="Y849"/>
      <c r="Z849"/>
    </row>
    <row r="850" spans="21:26" x14ac:dyDescent="0.25">
      <c r="U850"/>
      <c r="V850"/>
      <c r="W850"/>
      <c r="X850"/>
      <c r="Y850"/>
      <c r="Z850"/>
    </row>
    <row r="851" spans="21:26" x14ac:dyDescent="0.25">
      <c r="U851"/>
      <c r="V851"/>
      <c r="W851"/>
      <c r="X851"/>
      <c r="Y851"/>
      <c r="Z851"/>
    </row>
    <row r="852" spans="21:26" x14ac:dyDescent="0.25">
      <c r="U852"/>
      <c r="V852"/>
      <c r="W852"/>
      <c r="X852"/>
      <c r="Y852"/>
      <c r="Z852"/>
    </row>
    <row r="853" spans="21:26" x14ac:dyDescent="0.25">
      <c r="U853"/>
      <c r="V853"/>
      <c r="W853"/>
      <c r="X853"/>
      <c r="Y853"/>
      <c r="Z853"/>
    </row>
    <row r="854" spans="21:26" x14ac:dyDescent="0.25">
      <c r="U854"/>
      <c r="V854"/>
      <c r="W854"/>
      <c r="X854"/>
      <c r="Y854"/>
      <c r="Z854"/>
    </row>
    <row r="855" spans="21:26" x14ac:dyDescent="0.25">
      <c r="U855"/>
      <c r="V855"/>
      <c r="W855"/>
      <c r="X855"/>
      <c r="Y855"/>
      <c r="Z855"/>
    </row>
    <row r="856" spans="21:26" x14ac:dyDescent="0.25">
      <c r="U856"/>
      <c r="V856"/>
      <c r="W856"/>
      <c r="X856"/>
      <c r="Y856"/>
      <c r="Z856"/>
    </row>
    <row r="857" spans="21:26" x14ac:dyDescent="0.25">
      <c r="U857"/>
      <c r="V857"/>
      <c r="W857"/>
      <c r="X857"/>
      <c r="Y857"/>
      <c r="Z857"/>
    </row>
    <row r="858" spans="21:26" x14ac:dyDescent="0.25">
      <c r="U858"/>
      <c r="V858"/>
      <c r="W858"/>
      <c r="X858"/>
      <c r="Y858"/>
      <c r="Z858"/>
    </row>
    <row r="859" spans="21:26" x14ac:dyDescent="0.25">
      <c r="U859"/>
      <c r="V859"/>
      <c r="W859"/>
      <c r="X859"/>
      <c r="Y859"/>
      <c r="Z859"/>
    </row>
    <row r="860" spans="21:26" x14ac:dyDescent="0.25">
      <c r="U860"/>
      <c r="V860"/>
      <c r="W860"/>
      <c r="X860"/>
      <c r="Y860"/>
      <c r="Z860"/>
    </row>
    <row r="861" spans="21:26" x14ac:dyDescent="0.25">
      <c r="U861"/>
      <c r="V861"/>
      <c r="W861"/>
      <c r="X861"/>
      <c r="Y861"/>
      <c r="Z861"/>
    </row>
    <row r="862" spans="21:26" x14ac:dyDescent="0.25">
      <c r="U862"/>
      <c r="V862"/>
      <c r="W862"/>
      <c r="X862"/>
      <c r="Y862"/>
      <c r="Z862"/>
    </row>
    <row r="863" spans="21:26" x14ac:dyDescent="0.25">
      <c r="U863"/>
      <c r="V863"/>
      <c r="W863"/>
      <c r="X863"/>
      <c r="Y863"/>
      <c r="Z863"/>
    </row>
    <row r="864" spans="21:26" x14ac:dyDescent="0.25">
      <c r="U864"/>
      <c r="V864"/>
      <c r="W864"/>
      <c r="X864"/>
      <c r="Y864"/>
      <c r="Z864"/>
    </row>
    <row r="865" spans="21:26" x14ac:dyDescent="0.25">
      <c r="U865"/>
      <c r="V865"/>
      <c r="W865"/>
      <c r="X865"/>
      <c r="Y865"/>
      <c r="Z865"/>
    </row>
    <row r="866" spans="21:26" x14ac:dyDescent="0.25">
      <c r="U866"/>
      <c r="V866"/>
      <c r="W866"/>
      <c r="X866"/>
      <c r="Y866"/>
      <c r="Z866"/>
    </row>
    <row r="867" spans="21:26" x14ac:dyDescent="0.25">
      <c r="U867"/>
      <c r="V867"/>
      <c r="W867"/>
      <c r="X867"/>
      <c r="Y867"/>
      <c r="Z867"/>
    </row>
    <row r="868" spans="21:26" x14ac:dyDescent="0.25">
      <c r="U868"/>
      <c r="V868"/>
      <c r="W868"/>
      <c r="X868"/>
      <c r="Y868"/>
      <c r="Z868"/>
    </row>
    <row r="869" spans="21:26" x14ac:dyDescent="0.25">
      <c r="U869"/>
      <c r="V869"/>
      <c r="W869"/>
      <c r="X869"/>
      <c r="Y869"/>
      <c r="Z869"/>
    </row>
    <row r="870" spans="21:26" x14ac:dyDescent="0.25">
      <c r="U870"/>
      <c r="V870"/>
      <c r="W870"/>
      <c r="X870"/>
      <c r="Y870"/>
      <c r="Z870"/>
    </row>
    <row r="871" spans="21:26" x14ac:dyDescent="0.25">
      <c r="U871"/>
      <c r="V871"/>
      <c r="W871"/>
      <c r="X871"/>
      <c r="Y871"/>
      <c r="Z871"/>
    </row>
    <row r="872" spans="21:26" x14ac:dyDescent="0.25">
      <c r="U872"/>
      <c r="V872"/>
      <c r="W872"/>
      <c r="X872"/>
      <c r="Y872"/>
      <c r="Z872"/>
    </row>
    <row r="873" spans="21:26" x14ac:dyDescent="0.25">
      <c r="U873"/>
      <c r="V873"/>
      <c r="W873"/>
      <c r="X873"/>
      <c r="Y873"/>
      <c r="Z873"/>
    </row>
    <row r="874" spans="21:26" x14ac:dyDescent="0.25">
      <c r="U874"/>
      <c r="V874"/>
      <c r="W874"/>
      <c r="X874"/>
      <c r="Y874"/>
      <c r="Z874"/>
    </row>
    <row r="875" spans="21:26" x14ac:dyDescent="0.25">
      <c r="U875"/>
      <c r="V875"/>
      <c r="W875"/>
      <c r="X875"/>
      <c r="Y875"/>
      <c r="Z875"/>
    </row>
    <row r="876" spans="21:26" x14ac:dyDescent="0.25">
      <c r="U876"/>
      <c r="V876"/>
      <c r="W876"/>
      <c r="X876"/>
      <c r="Y876"/>
      <c r="Z876"/>
    </row>
    <row r="877" spans="21:26" x14ac:dyDescent="0.25">
      <c r="U877"/>
      <c r="V877"/>
      <c r="W877"/>
      <c r="X877"/>
      <c r="Y877"/>
      <c r="Z877"/>
    </row>
    <row r="878" spans="21:26" x14ac:dyDescent="0.25">
      <c r="U878"/>
      <c r="V878"/>
      <c r="W878"/>
      <c r="X878"/>
      <c r="Y878"/>
      <c r="Z878"/>
    </row>
    <row r="879" spans="21:26" x14ac:dyDescent="0.25">
      <c r="U879"/>
      <c r="V879"/>
      <c r="W879"/>
      <c r="X879"/>
      <c r="Y879"/>
      <c r="Z879"/>
    </row>
    <row r="880" spans="21:26" x14ac:dyDescent="0.25">
      <c r="U880"/>
      <c r="V880"/>
      <c r="W880"/>
      <c r="X880"/>
      <c r="Y880"/>
      <c r="Z880"/>
    </row>
    <row r="881" spans="21:26" x14ac:dyDescent="0.25">
      <c r="U881"/>
      <c r="V881"/>
      <c r="W881"/>
      <c r="X881"/>
      <c r="Y881"/>
      <c r="Z881"/>
    </row>
    <row r="882" spans="21:26" x14ac:dyDescent="0.25">
      <c r="U882"/>
      <c r="V882"/>
      <c r="W882"/>
      <c r="X882"/>
      <c r="Y882"/>
      <c r="Z882"/>
    </row>
    <row r="883" spans="21:26" x14ac:dyDescent="0.25">
      <c r="U883"/>
      <c r="V883"/>
      <c r="W883"/>
      <c r="X883"/>
      <c r="Y883"/>
      <c r="Z883"/>
    </row>
    <row r="884" spans="21:26" x14ac:dyDescent="0.25">
      <c r="U884"/>
      <c r="V884"/>
      <c r="W884"/>
      <c r="X884"/>
      <c r="Y884"/>
      <c r="Z884"/>
    </row>
    <row r="885" spans="21:26" x14ac:dyDescent="0.25">
      <c r="U885"/>
      <c r="V885"/>
      <c r="W885"/>
      <c r="X885"/>
      <c r="Y885"/>
      <c r="Z885"/>
    </row>
    <row r="886" spans="21:26" x14ac:dyDescent="0.25">
      <c r="U886"/>
      <c r="V886"/>
      <c r="W886"/>
      <c r="X886"/>
      <c r="Y886"/>
      <c r="Z886"/>
    </row>
    <row r="887" spans="21:26" x14ac:dyDescent="0.25">
      <c r="U887"/>
      <c r="V887"/>
      <c r="W887"/>
      <c r="X887"/>
      <c r="Y887"/>
      <c r="Z887"/>
    </row>
    <row r="888" spans="21:26" x14ac:dyDescent="0.25">
      <c r="U888"/>
      <c r="V888"/>
      <c r="W888"/>
      <c r="X888"/>
      <c r="Y888"/>
      <c r="Z888"/>
    </row>
    <row r="889" spans="21:26" x14ac:dyDescent="0.25">
      <c r="U889"/>
      <c r="V889"/>
      <c r="W889"/>
      <c r="X889"/>
      <c r="Y889"/>
      <c r="Z889"/>
    </row>
    <row r="890" spans="21:26" x14ac:dyDescent="0.25">
      <c r="U890"/>
      <c r="V890"/>
      <c r="W890"/>
      <c r="X890"/>
      <c r="Y890"/>
      <c r="Z890"/>
    </row>
    <row r="891" spans="21:26" x14ac:dyDescent="0.25">
      <c r="U891"/>
      <c r="V891"/>
      <c r="W891"/>
      <c r="X891"/>
      <c r="Y891"/>
      <c r="Z891"/>
    </row>
    <row r="892" spans="21:26" x14ac:dyDescent="0.25">
      <c r="U892"/>
      <c r="V892"/>
      <c r="W892"/>
      <c r="X892"/>
      <c r="Y892"/>
      <c r="Z892"/>
    </row>
    <row r="893" spans="21:26" x14ac:dyDescent="0.25">
      <c r="U893"/>
      <c r="V893"/>
      <c r="W893"/>
      <c r="X893"/>
      <c r="Y893"/>
      <c r="Z893"/>
    </row>
    <row r="894" spans="21:26" x14ac:dyDescent="0.25">
      <c r="U894"/>
      <c r="V894"/>
      <c r="W894"/>
      <c r="X894"/>
      <c r="Y894"/>
      <c r="Z894"/>
    </row>
    <row r="895" spans="21:26" x14ac:dyDescent="0.25">
      <c r="U895"/>
      <c r="V895"/>
      <c r="W895"/>
      <c r="X895"/>
      <c r="Y895"/>
      <c r="Z895"/>
    </row>
    <row r="896" spans="21:26" x14ac:dyDescent="0.25">
      <c r="U896"/>
      <c r="V896"/>
      <c r="W896"/>
      <c r="X896"/>
      <c r="Y896"/>
      <c r="Z896"/>
    </row>
    <row r="897" spans="21:26" x14ac:dyDescent="0.25">
      <c r="U897"/>
      <c r="V897"/>
      <c r="W897"/>
      <c r="X897"/>
      <c r="Y897"/>
      <c r="Z897"/>
    </row>
    <row r="898" spans="21:26" x14ac:dyDescent="0.25">
      <c r="U898"/>
      <c r="V898"/>
      <c r="W898"/>
      <c r="X898"/>
      <c r="Y898"/>
      <c r="Z898"/>
    </row>
    <row r="899" spans="21:26" x14ac:dyDescent="0.25">
      <c r="U899"/>
      <c r="V899"/>
      <c r="W899"/>
      <c r="X899"/>
      <c r="Y899"/>
      <c r="Z899"/>
    </row>
    <row r="900" spans="21:26" x14ac:dyDescent="0.25">
      <c r="U900"/>
      <c r="V900"/>
      <c r="W900"/>
      <c r="X900"/>
      <c r="Y900"/>
      <c r="Z900"/>
    </row>
    <row r="901" spans="21:26" x14ac:dyDescent="0.25">
      <c r="U901"/>
      <c r="V901"/>
      <c r="W901"/>
      <c r="X901"/>
      <c r="Y901"/>
      <c r="Z901"/>
    </row>
    <row r="902" spans="21:26" x14ac:dyDescent="0.25">
      <c r="U902"/>
      <c r="V902"/>
      <c r="W902"/>
      <c r="X902"/>
      <c r="Y902"/>
      <c r="Z902"/>
    </row>
    <row r="903" spans="21:26" x14ac:dyDescent="0.25">
      <c r="U903"/>
      <c r="V903"/>
      <c r="W903"/>
      <c r="X903"/>
      <c r="Y903"/>
      <c r="Z903"/>
    </row>
    <row r="904" spans="21:26" x14ac:dyDescent="0.25">
      <c r="U904"/>
      <c r="V904"/>
      <c r="W904"/>
      <c r="X904"/>
      <c r="Y904"/>
      <c r="Z904"/>
    </row>
    <row r="905" spans="21:26" x14ac:dyDescent="0.25">
      <c r="U905"/>
      <c r="V905"/>
      <c r="W905"/>
      <c r="X905"/>
      <c r="Y905"/>
      <c r="Z905"/>
    </row>
    <row r="906" spans="21:26" x14ac:dyDescent="0.25">
      <c r="U906"/>
      <c r="V906"/>
      <c r="W906"/>
      <c r="X906"/>
      <c r="Y906"/>
      <c r="Z906"/>
    </row>
    <row r="907" spans="21:26" x14ac:dyDescent="0.25">
      <c r="U907"/>
      <c r="V907"/>
      <c r="W907"/>
      <c r="X907"/>
      <c r="Y907"/>
      <c r="Z907"/>
    </row>
    <row r="908" spans="21:26" x14ac:dyDescent="0.25">
      <c r="U908"/>
      <c r="V908"/>
      <c r="W908"/>
      <c r="X908"/>
      <c r="Y908"/>
      <c r="Z908"/>
    </row>
    <row r="909" spans="21:26" x14ac:dyDescent="0.25">
      <c r="U909"/>
      <c r="V909"/>
      <c r="W909"/>
      <c r="X909"/>
      <c r="Y909"/>
      <c r="Z909"/>
    </row>
    <row r="910" spans="21:26" x14ac:dyDescent="0.25">
      <c r="U910"/>
      <c r="V910"/>
      <c r="W910"/>
      <c r="X910"/>
      <c r="Y910"/>
      <c r="Z910"/>
    </row>
    <row r="911" spans="21:26" x14ac:dyDescent="0.25">
      <c r="U911"/>
      <c r="V911"/>
      <c r="W911"/>
      <c r="X911"/>
      <c r="Y911"/>
      <c r="Z911"/>
    </row>
    <row r="912" spans="21:26" x14ac:dyDescent="0.25">
      <c r="U912"/>
      <c r="V912"/>
      <c r="W912"/>
      <c r="X912"/>
      <c r="Y912"/>
      <c r="Z912"/>
    </row>
    <row r="913" spans="21:26" x14ac:dyDescent="0.25">
      <c r="U913"/>
      <c r="V913"/>
      <c r="W913"/>
      <c r="X913"/>
      <c r="Y913"/>
      <c r="Z913"/>
    </row>
    <row r="914" spans="21:26" x14ac:dyDescent="0.25">
      <c r="U914"/>
      <c r="V914"/>
      <c r="W914"/>
      <c r="X914"/>
      <c r="Y914"/>
      <c r="Z914"/>
    </row>
    <row r="915" spans="21:26" x14ac:dyDescent="0.25">
      <c r="U915"/>
      <c r="V915"/>
      <c r="W915"/>
      <c r="X915"/>
      <c r="Y915"/>
      <c r="Z915"/>
    </row>
    <row r="916" spans="21:26" x14ac:dyDescent="0.25">
      <c r="U916"/>
      <c r="V916"/>
      <c r="W916"/>
      <c r="X916"/>
      <c r="Y916"/>
      <c r="Z916"/>
    </row>
    <row r="917" spans="21:26" x14ac:dyDescent="0.25">
      <c r="U917"/>
      <c r="V917"/>
      <c r="W917"/>
      <c r="X917"/>
      <c r="Y917"/>
      <c r="Z917"/>
    </row>
    <row r="918" spans="21:26" x14ac:dyDescent="0.25">
      <c r="U918"/>
      <c r="V918"/>
      <c r="W918"/>
      <c r="X918"/>
      <c r="Y918"/>
      <c r="Z918"/>
    </row>
    <row r="919" spans="21:26" x14ac:dyDescent="0.25">
      <c r="U919"/>
      <c r="V919"/>
      <c r="W919"/>
      <c r="X919"/>
      <c r="Y919"/>
      <c r="Z919"/>
    </row>
    <row r="920" spans="21:26" x14ac:dyDescent="0.25">
      <c r="U920"/>
      <c r="V920"/>
      <c r="W920"/>
      <c r="X920"/>
      <c r="Y920"/>
      <c r="Z920"/>
    </row>
    <row r="921" spans="21:26" x14ac:dyDescent="0.25">
      <c r="U921"/>
      <c r="V921"/>
      <c r="W921"/>
      <c r="X921"/>
      <c r="Y921"/>
      <c r="Z921"/>
    </row>
    <row r="922" spans="21:26" x14ac:dyDescent="0.25">
      <c r="U922"/>
      <c r="V922"/>
      <c r="W922"/>
      <c r="X922"/>
      <c r="Y922"/>
      <c r="Z922"/>
    </row>
    <row r="923" spans="21:26" x14ac:dyDescent="0.25">
      <c r="U923"/>
      <c r="V923"/>
      <c r="W923"/>
      <c r="X923"/>
      <c r="Y923"/>
      <c r="Z923"/>
    </row>
    <row r="924" spans="21:26" x14ac:dyDescent="0.25">
      <c r="U924"/>
      <c r="V924"/>
      <c r="W924"/>
      <c r="X924"/>
      <c r="Y924"/>
      <c r="Z924"/>
    </row>
    <row r="925" spans="21:26" x14ac:dyDescent="0.25">
      <c r="U925"/>
      <c r="V925"/>
      <c r="W925"/>
      <c r="X925"/>
      <c r="Y925"/>
      <c r="Z925"/>
    </row>
    <row r="926" spans="21:26" x14ac:dyDescent="0.25">
      <c r="U926"/>
      <c r="V926"/>
      <c r="W926"/>
      <c r="X926"/>
      <c r="Y926"/>
      <c r="Z926"/>
    </row>
    <row r="927" spans="21:26" x14ac:dyDescent="0.25">
      <c r="U927"/>
      <c r="V927"/>
      <c r="W927"/>
      <c r="X927"/>
      <c r="Y927"/>
      <c r="Z927"/>
    </row>
    <row r="928" spans="21:26" x14ac:dyDescent="0.25">
      <c r="U928"/>
      <c r="V928"/>
      <c r="W928"/>
      <c r="X928"/>
      <c r="Y928"/>
      <c r="Z928"/>
    </row>
    <row r="929" spans="21:26" x14ac:dyDescent="0.25">
      <c r="U929"/>
      <c r="V929"/>
      <c r="W929"/>
      <c r="X929"/>
      <c r="Y929"/>
      <c r="Z929"/>
    </row>
    <row r="930" spans="21:26" x14ac:dyDescent="0.25">
      <c r="U930"/>
      <c r="V930"/>
      <c r="W930"/>
      <c r="X930"/>
      <c r="Y930"/>
      <c r="Z930"/>
    </row>
    <row r="931" spans="21:26" x14ac:dyDescent="0.25">
      <c r="U931"/>
      <c r="V931"/>
      <c r="W931"/>
      <c r="X931"/>
      <c r="Y931"/>
      <c r="Z931"/>
    </row>
    <row r="932" spans="21:26" x14ac:dyDescent="0.25">
      <c r="U932"/>
      <c r="V932"/>
      <c r="W932"/>
      <c r="X932"/>
      <c r="Y932"/>
      <c r="Z932"/>
    </row>
    <row r="933" spans="21:26" x14ac:dyDescent="0.25">
      <c r="U933"/>
      <c r="V933"/>
      <c r="W933"/>
      <c r="X933"/>
      <c r="Y933"/>
      <c r="Z933"/>
    </row>
    <row r="934" spans="21:26" x14ac:dyDescent="0.25">
      <c r="U934"/>
      <c r="V934"/>
      <c r="W934"/>
      <c r="X934"/>
      <c r="Y934"/>
      <c r="Z934"/>
    </row>
    <row r="935" spans="21:26" x14ac:dyDescent="0.25">
      <c r="U935"/>
      <c r="V935"/>
      <c r="W935"/>
      <c r="X935"/>
      <c r="Y935"/>
      <c r="Z935"/>
    </row>
    <row r="936" spans="21:26" x14ac:dyDescent="0.25">
      <c r="U936"/>
      <c r="V936"/>
      <c r="W936"/>
      <c r="X936"/>
      <c r="Y936"/>
      <c r="Z936"/>
    </row>
    <row r="937" spans="21:26" x14ac:dyDescent="0.25">
      <c r="U937"/>
      <c r="V937"/>
      <c r="W937"/>
      <c r="X937"/>
      <c r="Y937"/>
      <c r="Z937"/>
    </row>
    <row r="938" spans="21:26" x14ac:dyDescent="0.25">
      <c r="U938"/>
      <c r="V938"/>
      <c r="W938"/>
      <c r="X938"/>
      <c r="Y938"/>
      <c r="Z938"/>
    </row>
    <row r="939" spans="21:26" x14ac:dyDescent="0.25">
      <c r="U939"/>
      <c r="V939"/>
      <c r="W939"/>
      <c r="X939"/>
      <c r="Y939"/>
      <c r="Z939"/>
    </row>
    <row r="940" spans="21:26" x14ac:dyDescent="0.25">
      <c r="U940"/>
      <c r="V940"/>
      <c r="W940"/>
      <c r="X940"/>
      <c r="Y940"/>
      <c r="Z940"/>
    </row>
    <row r="941" spans="21:26" x14ac:dyDescent="0.25">
      <c r="U941"/>
      <c r="V941"/>
      <c r="W941"/>
      <c r="X941"/>
      <c r="Y941"/>
      <c r="Z941"/>
    </row>
    <row r="942" spans="21:26" x14ac:dyDescent="0.25">
      <c r="U942"/>
      <c r="V942"/>
      <c r="W942"/>
      <c r="X942"/>
      <c r="Y942"/>
      <c r="Z942"/>
    </row>
    <row r="943" spans="21:26" x14ac:dyDescent="0.25">
      <c r="U943"/>
      <c r="V943"/>
      <c r="W943"/>
      <c r="X943"/>
      <c r="Y943"/>
      <c r="Z943"/>
    </row>
    <row r="944" spans="21:26" x14ac:dyDescent="0.25">
      <c r="U944"/>
      <c r="V944"/>
      <c r="W944"/>
      <c r="X944"/>
      <c r="Y944"/>
      <c r="Z944"/>
    </row>
    <row r="945" spans="21:26" x14ac:dyDescent="0.25">
      <c r="U945"/>
      <c r="V945"/>
      <c r="W945"/>
      <c r="X945"/>
      <c r="Y945"/>
      <c r="Z945"/>
    </row>
    <row r="946" spans="21:26" x14ac:dyDescent="0.25">
      <c r="U946"/>
      <c r="V946"/>
      <c r="W946"/>
      <c r="X946"/>
      <c r="Y946"/>
      <c r="Z946"/>
    </row>
    <row r="947" spans="21:26" x14ac:dyDescent="0.25">
      <c r="U947"/>
      <c r="V947"/>
      <c r="W947"/>
      <c r="X947"/>
      <c r="Y947"/>
      <c r="Z947"/>
    </row>
    <row r="948" spans="21:26" x14ac:dyDescent="0.25">
      <c r="U948"/>
      <c r="V948"/>
      <c r="W948"/>
      <c r="X948"/>
      <c r="Y948"/>
      <c r="Z948"/>
    </row>
    <row r="949" spans="21:26" x14ac:dyDescent="0.25">
      <c r="U949"/>
      <c r="V949"/>
      <c r="W949"/>
      <c r="X949"/>
      <c r="Y949"/>
      <c r="Z949"/>
    </row>
    <row r="950" spans="21:26" x14ac:dyDescent="0.25">
      <c r="U950"/>
      <c r="V950"/>
      <c r="W950"/>
      <c r="X950"/>
      <c r="Y950"/>
      <c r="Z950"/>
    </row>
    <row r="951" spans="21:26" x14ac:dyDescent="0.25">
      <c r="U951"/>
      <c r="V951"/>
      <c r="W951"/>
      <c r="X951"/>
      <c r="Y951"/>
      <c r="Z951"/>
    </row>
    <row r="952" spans="21:26" x14ac:dyDescent="0.25">
      <c r="U952"/>
      <c r="V952"/>
      <c r="W952"/>
      <c r="X952"/>
      <c r="Y952"/>
      <c r="Z952"/>
    </row>
    <row r="953" spans="21:26" x14ac:dyDescent="0.25">
      <c r="U953"/>
      <c r="V953"/>
      <c r="W953"/>
      <c r="X953"/>
      <c r="Y953"/>
      <c r="Z953"/>
    </row>
    <row r="954" spans="21:26" x14ac:dyDescent="0.25">
      <c r="U954"/>
      <c r="V954"/>
      <c r="W954"/>
      <c r="X954"/>
      <c r="Y954"/>
      <c r="Z954"/>
    </row>
    <row r="955" spans="21:26" x14ac:dyDescent="0.25">
      <c r="U955"/>
      <c r="V955"/>
      <c r="W955"/>
      <c r="X955"/>
      <c r="Y955"/>
      <c r="Z955"/>
    </row>
    <row r="956" spans="21:26" x14ac:dyDescent="0.25">
      <c r="U956"/>
      <c r="V956"/>
      <c r="W956"/>
      <c r="X956"/>
      <c r="Y956"/>
      <c r="Z956"/>
    </row>
    <row r="957" spans="21:26" x14ac:dyDescent="0.25">
      <c r="U957"/>
      <c r="V957"/>
      <c r="W957"/>
      <c r="X957"/>
      <c r="Y957"/>
      <c r="Z957"/>
    </row>
    <row r="958" spans="21:26" x14ac:dyDescent="0.25">
      <c r="U958"/>
      <c r="V958"/>
      <c r="W958"/>
      <c r="X958"/>
      <c r="Y958"/>
      <c r="Z958"/>
    </row>
    <row r="959" spans="21:26" x14ac:dyDescent="0.25">
      <c r="U959"/>
      <c r="V959"/>
      <c r="W959"/>
      <c r="X959"/>
      <c r="Y959"/>
      <c r="Z959"/>
    </row>
    <row r="960" spans="21:26" x14ac:dyDescent="0.25">
      <c r="U960"/>
      <c r="V960"/>
      <c r="W960"/>
      <c r="X960"/>
      <c r="Y960"/>
      <c r="Z960"/>
    </row>
    <row r="961" spans="21:26" x14ac:dyDescent="0.25">
      <c r="U961"/>
      <c r="V961"/>
      <c r="W961"/>
      <c r="X961"/>
      <c r="Y961"/>
      <c r="Z961"/>
    </row>
    <row r="962" spans="21:26" x14ac:dyDescent="0.25">
      <c r="U962"/>
      <c r="V962"/>
      <c r="W962"/>
      <c r="X962"/>
      <c r="Y962"/>
      <c r="Z962"/>
    </row>
    <row r="963" spans="21:26" x14ac:dyDescent="0.25">
      <c r="U963"/>
      <c r="V963"/>
      <c r="W963"/>
      <c r="X963"/>
      <c r="Y963"/>
      <c r="Z963"/>
    </row>
    <row r="964" spans="21:26" x14ac:dyDescent="0.25">
      <c r="U964"/>
      <c r="V964"/>
      <c r="W964"/>
      <c r="X964"/>
      <c r="Y964"/>
      <c r="Z964"/>
    </row>
    <row r="965" spans="21:26" x14ac:dyDescent="0.25">
      <c r="U965"/>
      <c r="V965"/>
      <c r="W965"/>
      <c r="X965"/>
      <c r="Y965"/>
      <c r="Z965"/>
    </row>
    <row r="966" spans="21:26" x14ac:dyDescent="0.25">
      <c r="U966"/>
      <c r="V966"/>
      <c r="W966"/>
      <c r="X966"/>
      <c r="Y966"/>
      <c r="Z966"/>
    </row>
    <row r="967" spans="21:26" x14ac:dyDescent="0.25">
      <c r="U967"/>
      <c r="V967"/>
      <c r="W967"/>
      <c r="X967"/>
      <c r="Y967"/>
      <c r="Z967"/>
    </row>
    <row r="968" spans="21:26" x14ac:dyDescent="0.25">
      <c r="U968"/>
      <c r="V968"/>
      <c r="W968"/>
      <c r="X968"/>
      <c r="Y968"/>
      <c r="Z968"/>
    </row>
    <row r="969" spans="21:26" x14ac:dyDescent="0.25">
      <c r="U969"/>
      <c r="V969"/>
      <c r="W969"/>
      <c r="X969"/>
      <c r="Y969"/>
      <c r="Z969"/>
    </row>
    <row r="970" spans="21:26" x14ac:dyDescent="0.25">
      <c r="U970"/>
      <c r="V970"/>
      <c r="W970"/>
      <c r="X970"/>
      <c r="Y970"/>
      <c r="Z970"/>
    </row>
    <row r="971" spans="21:26" x14ac:dyDescent="0.25">
      <c r="U971"/>
      <c r="V971"/>
      <c r="W971"/>
      <c r="X971"/>
      <c r="Y971"/>
      <c r="Z971"/>
    </row>
    <row r="972" spans="21:26" x14ac:dyDescent="0.25">
      <c r="U972"/>
      <c r="V972"/>
      <c r="W972"/>
      <c r="X972"/>
      <c r="Y972"/>
      <c r="Z972"/>
    </row>
    <row r="973" spans="21:26" x14ac:dyDescent="0.25">
      <c r="U973"/>
      <c r="V973"/>
      <c r="W973"/>
      <c r="X973"/>
      <c r="Y973"/>
      <c r="Z973"/>
    </row>
    <row r="974" spans="21:26" x14ac:dyDescent="0.25">
      <c r="U974"/>
      <c r="V974"/>
      <c r="W974"/>
      <c r="X974"/>
      <c r="Y974"/>
      <c r="Z974"/>
    </row>
    <row r="975" spans="21:26" x14ac:dyDescent="0.25">
      <c r="U975"/>
      <c r="V975"/>
      <c r="W975"/>
      <c r="X975"/>
      <c r="Y975"/>
      <c r="Z975"/>
    </row>
    <row r="976" spans="21:26" x14ac:dyDescent="0.25">
      <c r="U976"/>
      <c r="V976"/>
      <c r="W976"/>
      <c r="X976"/>
      <c r="Y976"/>
      <c r="Z976"/>
    </row>
    <row r="977" spans="21:26" x14ac:dyDescent="0.25">
      <c r="U977"/>
      <c r="V977"/>
      <c r="W977"/>
      <c r="X977"/>
      <c r="Y977"/>
      <c r="Z977"/>
    </row>
    <row r="978" spans="21:26" x14ac:dyDescent="0.25">
      <c r="U978"/>
      <c r="V978"/>
      <c r="W978"/>
      <c r="X978"/>
      <c r="Y978"/>
      <c r="Z978"/>
    </row>
    <row r="979" spans="21:26" x14ac:dyDescent="0.25">
      <c r="U979"/>
      <c r="V979"/>
      <c r="W979"/>
      <c r="X979"/>
      <c r="Y979"/>
      <c r="Z979"/>
    </row>
    <row r="980" spans="21:26" x14ac:dyDescent="0.25">
      <c r="U980"/>
      <c r="V980"/>
      <c r="W980"/>
      <c r="X980"/>
      <c r="Y980"/>
      <c r="Z980"/>
    </row>
    <row r="981" spans="21:26" x14ac:dyDescent="0.25">
      <c r="U981"/>
      <c r="V981"/>
      <c r="W981"/>
      <c r="X981"/>
      <c r="Y981"/>
      <c r="Z981"/>
    </row>
    <row r="982" spans="21:26" x14ac:dyDescent="0.25">
      <c r="U982"/>
      <c r="V982"/>
      <c r="W982"/>
      <c r="X982"/>
      <c r="Y982"/>
      <c r="Z982"/>
    </row>
    <row r="983" spans="21:26" x14ac:dyDescent="0.25">
      <c r="U983"/>
      <c r="V983"/>
      <c r="W983"/>
      <c r="X983"/>
      <c r="Y983"/>
      <c r="Z983"/>
    </row>
    <row r="984" spans="21:26" x14ac:dyDescent="0.25">
      <c r="U984"/>
      <c r="V984"/>
      <c r="W984"/>
      <c r="X984"/>
      <c r="Y984"/>
      <c r="Z984"/>
    </row>
    <row r="985" spans="21:26" x14ac:dyDescent="0.25">
      <c r="U985"/>
      <c r="V985"/>
      <c r="W985"/>
      <c r="X985"/>
      <c r="Y985"/>
      <c r="Z985"/>
    </row>
    <row r="986" spans="21:26" x14ac:dyDescent="0.25">
      <c r="U986"/>
      <c r="V986"/>
      <c r="W986"/>
      <c r="X986"/>
      <c r="Y986"/>
      <c r="Z986"/>
    </row>
    <row r="987" spans="21:26" x14ac:dyDescent="0.25">
      <c r="U987"/>
      <c r="V987"/>
      <c r="W987"/>
      <c r="X987"/>
      <c r="Y987"/>
      <c r="Z987"/>
    </row>
    <row r="988" spans="21:26" x14ac:dyDescent="0.25">
      <c r="U988"/>
      <c r="V988"/>
      <c r="W988"/>
      <c r="X988"/>
      <c r="Y988"/>
      <c r="Z988"/>
    </row>
    <row r="989" spans="21:26" x14ac:dyDescent="0.25">
      <c r="U989"/>
      <c r="V989"/>
      <c r="W989"/>
      <c r="X989"/>
      <c r="Y989"/>
      <c r="Z989"/>
    </row>
    <row r="990" spans="21:26" x14ac:dyDescent="0.25">
      <c r="U990"/>
      <c r="V990"/>
      <c r="W990"/>
      <c r="X990"/>
      <c r="Y990"/>
      <c r="Z990"/>
    </row>
    <row r="991" spans="21:26" x14ac:dyDescent="0.25">
      <c r="U991"/>
      <c r="V991"/>
      <c r="W991"/>
      <c r="X991"/>
      <c r="Y991"/>
      <c r="Z991"/>
    </row>
    <row r="992" spans="21:26" x14ac:dyDescent="0.25">
      <c r="U992"/>
      <c r="V992"/>
      <c r="W992"/>
      <c r="X992"/>
      <c r="Y992"/>
      <c r="Z992"/>
    </row>
    <row r="993" spans="21:26" x14ac:dyDescent="0.25">
      <c r="U993"/>
      <c r="V993"/>
      <c r="W993"/>
      <c r="X993"/>
      <c r="Y993"/>
      <c r="Z993"/>
    </row>
    <row r="994" spans="21:26" x14ac:dyDescent="0.25">
      <c r="U994"/>
      <c r="V994"/>
      <c r="W994"/>
      <c r="X994"/>
      <c r="Y994"/>
      <c r="Z994"/>
    </row>
    <row r="995" spans="21:26" x14ac:dyDescent="0.25">
      <c r="U995"/>
      <c r="V995"/>
      <c r="W995"/>
      <c r="X995"/>
      <c r="Y995"/>
      <c r="Z995"/>
    </row>
    <row r="996" spans="21:26" x14ac:dyDescent="0.25">
      <c r="U996"/>
      <c r="V996"/>
      <c r="W996"/>
      <c r="X996"/>
      <c r="Y996"/>
      <c r="Z996"/>
    </row>
    <row r="997" spans="21:26" x14ac:dyDescent="0.25">
      <c r="U997"/>
      <c r="V997"/>
      <c r="W997"/>
      <c r="X997"/>
      <c r="Y997"/>
      <c r="Z997"/>
    </row>
    <row r="998" spans="21:26" x14ac:dyDescent="0.25">
      <c r="U998"/>
      <c r="V998"/>
      <c r="W998"/>
      <c r="X998"/>
      <c r="Y998"/>
      <c r="Z998"/>
    </row>
    <row r="999" spans="21:26" x14ac:dyDescent="0.25">
      <c r="U999"/>
      <c r="V999"/>
      <c r="W999"/>
      <c r="X999"/>
      <c r="Y999"/>
      <c r="Z999"/>
    </row>
    <row r="1000" spans="21:26" x14ac:dyDescent="0.25">
      <c r="U1000"/>
      <c r="V1000"/>
      <c r="W1000"/>
      <c r="X1000"/>
      <c r="Y1000"/>
      <c r="Z1000"/>
    </row>
    <row r="1001" spans="21:26" x14ac:dyDescent="0.25">
      <c r="U1001"/>
      <c r="V1001"/>
      <c r="W1001"/>
      <c r="X1001"/>
      <c r="Y1001"/>
      <c r="Z1001"/>
    </row>
    <row r="1002" spans="21:26" x14ac:dyDescent="0.25">
      <c r="U1002"/>
      <c r="V1002"/>
      <c r="W1002"/>
      <c r="X1002"/>
      <c r="Y1002"/>
      <c r="Z1002"/>
    </row>
    <row r="1003" spans="21:26" x14ac:dyDescent="0.25">
      <c r="U1003"/>
      <c r="V1003"/>
      <c r="W1003"/>
      <c r="X1003"/>
      <c r="Y1003"/>
      <c r="Z1003"/>
    </row>
    <row r="1004" spans="21:26" x14ac:dyDescent="0.25">
      <c r="U1004"/>
      <c r="V1004"/>
      <c r="W1004"/>
      <c r="X1004"/>
      <c r="Y1004"/>
      <c r="Z1004"/>
    </row>
    <row r="1005" spans="21:26" x14ac:dyDescent="0.25">
      <c r="U1005"/>
      <c r="V1005"/>
      <c r="W1005"/>
      <c r="X1005"/>
      <c r="Y1005"/>
      <c r="Z1005"/>
    </row>
    <row r="1006" spans="21:26" x14ac:dyDescent="0.25">
      <c r="U1006"/>
      <c r="V1006"/>
      <c r="W1006"/>
      <c r="X1006"/>
      <c r="Y1006"/>
      <c r="Z1006"/>
    </row>
    <row r="1007" spans="21:26" x14ac:dyDescent="0.25">
      <c r="U1007"/>
      <c r="V1007"/>
      <c r="W1007"/>
      <c r="X1007"/>
      <c r="Y1007"/>
      <c r="Z1007"/>
    </row>
    <row r="1008" spans="21:26" x14ac:dyDescent="0.25">
      <c r="U1008"/>
      <c r="V1008"/>
      <c r="W1008"/>
      <c r="X1008"/>
      <c r="Y1008"/>
      <c r="Z1008"/>
    </row>
    <row r="1009" spans="21:26" x14ac:dyDescent="0.25">
      <c r="U1009"/>
      <c r="V1009"/>
      <c r="W1009"/>
      <c r="X1009"/>
      <c r="Y1009"/>
      <c r="Z1009"/>
    </row>
    <row r="1010" spans="21:26" x14ac:dyDescent="0.25">
      <c r="U1010"/>
      <c r="V1010"/>
      <c r="W1010"/>
      <c r="X1010"/>
      <c r="Y1010"/>
      <c r="Z1010"/>
    </row>
    <row r="1011" spans="21:26" x14ac:dyDescent="0.25">
      <c r="U1011"/>
      <c r="V1011"/>
      <c r="W1011"/>
      <c r="X1011"/>
      <c r="Y1011"/>
      <c r="Z1011"/>
    </row>
    <row r="1012" spans="21:26" x14ac:dyDescent="0.25">
      <c r="U1012"/>
      <c r="V1012"/>
      <c r="W1012"/>
      <c r="X1012"/>
      <c r="Y1012"/>
      <c r="Z1012"/>
    </row>
    <row r="1013" spans="21:26" x14ac:dyDescent="0.25">
      <c r="U1013"/>
      <c r="V1013"/>
      <c r="W1013"/>
      <c r="X1013"/>
      <c r="Y1013"/>
      <c r="Z1013"/>
    </row>
    <row r="1014" spans="21:26" x14ac:dyDescent="0.25">
      <c r="U1014"/>
      <c r="V1014"/>
      <c r="W1014"/>
      <c r="X1014"/>
      <c r="Y1014"/>
      <c r="Z1014"/>
    </row>
    <row r="1015" spans="21:26" x14ac:dyDescent="0.25">
      <c r="U1015"/>
      <c r="V1015"/>
      <c r="W1015"/>
      <c r="X1015"/>
      <c r="Y1015"/>
      <c r="Z1015"/>
    </row>
    <row r="1016" spans="21:26" x14ac:dyDescent="0.25">
      <c r="U1016"/>
      <c r="V1016"/>
      <c r="W1016"/>
      <c r="X1016"/>
      <c r="Y1016"/>
      <c r="Z1016"/>
    </row>
    <row r="1017" spans="21:26" x14ac:dyDescent="0.25">
      <c r="U1017"/>
      <c r="V1017"/>
      <c r="W1017"/>
      <c r="X1017"/>
      <c r="Y1017"/>
      <c r="Z1017"/>
    </row>
    <row r="1018" spans="21:26" x14ac:dyDescent="0.25">
      <c r="U1018"/>
      <c r="V1018"/>
      <c r="W1018"/>
      <c r="X1018"/>
      <c r="Y1018"/>
      <c r="Z1018"/>
    </row>
    <row r="1019" spans="21:26" x14ac:dyDescent="0.25">
      <c r="U1019"/>
      <c r="V1019"/>
      <c r="W1019"/>
      <c r="X1019"/>
      <c r="Y1019"/>
      <c r="Z1019"/>
    </row>
    <row r="1020" spans="21:26" x14ac:dyDescent="0.25">
      <c r="U1020"/>
      <c r="V1020"/>
      <c r="W1020"/>
      <c r="X1020"/>
      <c r="Y1020"/>
      <c r="Z1020"/>
    </row>
    <row r="1021" spans="21:26" x14ac:dyDescent="0.25">
      <c r="U1021"/>
      <c r="V1021"/>
      <c r="W1021"/>
      <c r="X1021"/>
      <c r="Y1021"/>
      <c r="Z1021"/>
    </row>
    <row r="1022" spans="21:26" x14ac:dyDescent="0.25">
      <c r="U1022"/>
      <c r="V1022"/>
      <c r="W1022"/>
      <c r="X1022"/>
      <c r="Y1022"/>
      <c r="Z1022"/>
    </row>
    <row r="1023" spans="21:26" x14ac:dyDescent="0.25">
      <c r="U1023"/>
      <c r="V1023"/>
      <c r="W1023"/>
      <c r="X1023"/>
      <c r="Y1023"/>
      <c r="Z1023"/>
    </row>
    <row r="1024" spans="21:26" x14ac:dyDescent="0.25">
      <c r="U1024"/>
      <c r="V1024"/>
      <c r="W1024"/>
      <c r="X1024"/>
      <c r="Y1024"/>
      <c r="Z1024"/>
    </row>
    <row r="1025" spans="21:26" x14ac:dyDescent="0.25">
      <c r="U1025"/>
      <c r="V1025"/>
      <c r="W1025"/>
      <c r="X1025"/>
      <c r="Y1025"/>
      <c r="Z1025"/>
    </row>
    <row r="1026" spans="21:26" x14ac:dyDescent="0.25">
      <c r="U1026"/>
      <c r="V1026"/>
      <c r="W1026"/>
      <c r="X1026"/>
      <c r="Y1026"/>
      <c r="Z1026"/>
    </row>
    <row r="1027" spans="21:26" x14ac:dyDescent="0.25">
      <c r="U1027"/>
      <c r="V1027"/>
      <c r="W1027"/>
      <c r="X1027"/>
      <c r="Y1027"/>
      <c r="Z1027"/>
    </row>
    <row r="1028" spans="21:26" x14ac:dyDescent="0.25">
      <c r="U1028"/>
      <c r="V1028"/>
      <c r="W1028"/>
      <c r="X1028"/>
      <c r="Y1028"/>
      <c r="Z1028"/>
    </row>
    <row r="1029" spans="21:26" x14ac:dyDescent="0.25">
      <c r="U1029"/>
      <c r="V1029"/>
      <c r="W1029"/>
      <c r="X1029"/>
      <c r="Y1029"/>
      <c r="Z1029"/>
    </row>
    <row r="1030" spans="21:26" x14ac:dyDescent="0.25">
      <c r="U1030"/>
      <c r="V1030"/>
      <c r="W1030"/>
      <c r="X1030"/>
      <c r="Y1030"/>
      <c r="Z1030"/>
    </row>
    <row r="1031" spans="21:26" x14ac:dyDescent="0.25">
      <c r="U1031"/>
      <c r="V1031"/>
      <c r="W1031"/>
      <c r="X1031"/>
      <c r="Y1031"/>
      <c r="Z1031"/>
    </row>
    <row r="1032" spans="21:26" x14ac:dyDescent="0.25">
      <c r="U1032"/>
      <c r="V1032"/>
      <c r="W1032"/>
      <c r="X1032"/>
      <c r="Y1032"/>
      <c r="Z1032"/>
    </row>
    <row r="1033" spans="21:26" x14ac:dyDescent="0.25">
      <c r="U1033"/>
      <c r="V1033"/>
      <c r="W1033"/>
      <c r="X1033"/>
      <c r="Y1033"/>
      <c r="Z1033"/>
    </row>
    <row r="1034" spans="21:26" x14ac:dyDescent="0.25">
      <c r="U1034"/>
      <c r="V1034"/>
      <c r="W1034"/>
      <c r="X1034"/>
      <c r="Y1034"/>
      <c r="Z1034"/>
    </row>
    <row r="1035" spans="21:26" x14ac:dyDescent="0.25">
      <c r="U1035"/>
      <c r="V1035"/>
      <c r="W1035"/>
      <c r="X1035"/>
      <c r="Y1035"/>
      <c r="Z1035"/>
    </row>
    <row r="1036" spans="21:26" x14ac:dyDescent="0.25">
      <c r="U1036"/>
      <c r="V1036"/>
      <c r="W1036"/>
      <c r="X1036"/>
      <c r="Y1036"/>
      <c r="Z1036"/>
    </row>
    <row r="1037" spans="21:26" x14ac:dyDescent="0.25">
      <c r="U1037"/>
      <c r="V1037"/>
      <c r="W1037"/>
      <c r="X1037"/>
      <c r="Y1037"/>
      <c r="Z1037"/>
    </row>
    <row r="1038" spans="21:26" x14ac:dyDescent="0.25">
      <c r="U1038"/>
      <c r="V1038"/>
      <c r="W1038"/>
      <c r="X1038"/>
      <c r="Y1038"/>
      <c r="Z1038"/>
    </row>
    <row r="1039" spans="21:26" x14ac:dyDescent="0.25">
      <c r="U1039"/>
      <c r="V1039"/>
      <c r="W1039"/>
      <c r="X1039"/>
      <c r="Y1039"/>
      <c r="Z1039"/>
    </row>
    <row r="1040" spans="21:26" x14ac:dyDescent="0.25">
      <c r="U1040"/>
      <c r="V1040"/>
      <c r="W1040"/>
      <c r="X1040"/>
      <c r="Y1040"/>
      <c r="Z1040"/>
    </row>
    <row r="1041" spans="21:26" x14ac:dyDescent="0.25">
      <c r="U1041"/>
      <c r="V1041"/>
      <c r="W1041"/>
      <c r="X1041"/>
      <c r="Y1041"/>
      <c r="Z1041"/>
    </row>
    <row r="1042" spans="21:26" x14ac:dyDescent="0.25">
      <c r="U1042"/>
      <c r="V1042"/>
      <c r="W1042"/>
      <c r="X1042"/>
      <c r="Y1042"/>
      <c r="Z1042"/>
    </row>
    <row r="1043" spans="21:26" x14ac:dyDescent="0.25">
      <c r="U1043"/>
      <c r="V1043"/>
      <c r="W1043"/>
      <c r="X1043"/>
      <c r="Y1043"/>
      <c r="Z1043"/>
    </row>
    <row r="1044" spans="21:26" x14ac:dyDescent="0.25">
      <c r="U1044"/>
      <c r="V1044"/>
      <c r="W1044"/>
      <c r="X1044"/>
      <c r="Y1044"/>
      <c r="Z1044"/>
    </row>
    <row r="1045" spans="21:26" x14ac:dyDescent="0.25">
      <c r="U1045"/>
      <c r="V1045"/>
      <c r="W1045"/>
      <c r="X1045"/>
      <c r="Y1045"/>
      <c r="Z1045"/>
    </row>
    <row r="1046" spans="21:26" x14ac:dyDescent="0.25">
      <c r="U1046"/>
      <c r="V1046"/>
      <c r="W1046"/>
      <c r="X1046"/>
      <c r="Y1046"/>
      <c r="Z1046"/>
    </row>
    <row r="1047" spans="21:26" x14ac:dyDescent="0.25">
      <c r="U1047"/>
      <c r="V1047"/>
      <c r="W1047"/>
      <c r="X1047"/>
      <c r="Y1047"/>
      <c r="Z1047"/>
    </row>
    <row r="1048" spans="21:26" x14ac:dyDescent="0.25">
      <c r="U1048"/>
      <c r="V1048"/>
      <c r="W1048"/>
      <c r="X1048"/>
      <c r="Y1048"/>
      <c r="Z1048"/>
    </row>
    <row r="1049" spans="21:26" x14ac:dyDescent="0.25">
      <c r="U1049"/>
      <c r="V1049"/>
      <c r="W1049"/>
      <c r="X1049"/>
      <c r="Y1049"/>
      <c r="Z1049"/>
    </row>
    <row r="1050" spans="21:26" x14ac:dyDescent="0.25">
      <c r="U1050"/>
      <c r="V1050"/>
      <c r="W1050"/>
      <c r="X1050"/>
      <c r="Y1050"/>
      <c r="Z1050"/>
    </row>
    <row r="1051" spans="21:26" x14ac:dyDescent="0.25">
      <c r="U1051"/>
      <c r="V1051"/>
      <c r="W1051"/>
      <c r="X1051"/>
      <c r="Y1051"/>
      <c r="Z1051"/>
    </row>
    <row r="1052" spans="21:26" x14ac:dyDescent="0.25">
      <c r="U1052"/>
      <c r="V1052"/>
      <c r="W1052"/>
      <c r="X1052"/>
      <c r="Y1052"/>
      <c r="Z1052"/>
    </row>
    <row r="1053" spans="21:26" x14ac:dyDescent="0.25">
      <c r="U1053"/>
      <c r="V1053"/>
      <c r="W1053"/>
      <c r="X1053"/>
      <c r="Y1053"/>
      <c r="Z1053"/>
    </row>
    <row r="1054" spans="21:26" x14ac:dyDescent="0.25">
      <c r="U1054"/>
      <c r="V1054"/>
      <c r="W1054"/>
      <c r="X1054"/>
      <c r="Y1054"/>
      <c r="Z1054"/>
    </row>
    <row r="1055" spans="21:26" x14ac:dyDescent="0.25">
      <c r="U1055"/>
      <c r="V1055"/>
      <c r="W1055"/>
      <c r="X1055"/>
      <c r="Y1055"/>
      <c r="Z1055"/>
    </row>
    <row r="1056" spans="21:26" x14ac:dyDescent="0.25">
      <c r="U1056"/>
      <c r="V1056"/>
      <c r="W1056"/>
      <c r="X1056"/>
      <c r="Y1056"/>
      <c r="Z1056"/>
    </row>
    <row r="1057" spans="21:26" x14ac:dyDescent="0.25">
      <c r="U1057"/>
      <c r="V1057"/>
      <c r="W1057"/>
      <c r="X1057"/>
      <c r="Y1057"/>
      <c r="Z1057"/>
    </row>
    <row r="1058" spans="21:26" x14ac:dyDescent="0.25">
      <c r="U1058"/>
      <c r="V1058"/>
      <c r="W1058"/>
      <c r="X1058"/>
      <c r="Y1058"/>
      <c r="Z1058"/>
    </row>
    <row r="1059" spans="21:26" x14ac:dyDescent="0.25">
      <c r="U1059"/>
      <c r="V1059"/>
      <c r="W1059"/>
      <c r="X1059"/>
      <c r="Y1059"/>
      <c r="Z1059"/>
    </row>
    <row r="1060" spans="21:26" x14ac:dyDescent="0.25">
      <c r="U1060"/>
      <c r="V1060"/>
      <c r="W1060"/>
      <c r="X1060"/>
      <c r="Y1060"/>
      <c r="Z1060"/>
    </row>
    <row r="1061" spans="21:26" x14ac:dyDescent="0.25">
      <c r="U1061"/>
      <c r="V1061"/>
      <c r="W1061"/>
      <c r="X1061"/>
      <c r="Y1061"/>
      <c r="Z1061"/>
    </row>
    <row r="1062" spans="21:26" x14ac:dyDescent="0.25">
      <c r="U1062"/>
      <c r="V1062"/>
      <c r="W1062"/>
      <c r="X1062"/>
      <c r="Y1062"/>
      <c r="Z1062"/>
    </row>
    <row r="1063" spans="21:26" x14ac:dyDescent="0.25">
      <c r="U1063"/>
      <c r="V1063"/>
      <c r="W1063"/>
      <c r="X1063"/>
      <c r="Y1063"/>
      <c r="Z1063"/>
    </row>
    <row r="1064" spans="21:26" x14ac:dyDescent="0.25">
      <c r="U1064"/>
      <c r="V1064"/>
      <c r="W1064"/>
      <c r="X1064"/>
      <c r="Y1064"/>
      <c r="Z1064"/>
    </row>
    <row r="1065" spans="21:26" x14ac:dyDescent="0.25">
      <c r="U1065"/>
      <c r="V1065"/>
      <c r="W1065"/>
      <c r="X1065"/>
      <c r="Y1065"/>
      <c r="Z1065"/>
    </row>
    <row r="1066" spans="21:26" x14ac:dyDescent="0.25">
      <c r="U1066"/>
      <c r="V1066"/>
      <c r="W1066"/>
      <c r="X1066"/>
      <c r="Y1066"/>
      <c r="Z1066"/>
    </row>
    <row r="1067" spans="21:26" x14ac:dyDescent="0.25">
      <c r="U1067"/>
      <c r="V1067"/>
      <c r="W1067"/>
      <c r="X1067"/>
      <c r="Y1067"/>
      <c r="Z1067"/>
    </row>
    <row r="1068" spans="21:26" x14ac:dyDescent="0.25">
      <c r="U1068"/>
      <c r="V1068"/>
      <c r="W1068"/>
      <c r="X1068"/>
      <c r="Y1068"/>
      <c r="Z1068"/>
    </row>
    <row r="1069" spans="21:26" x14ac:dyDescent="0.25">
      <c r="U1069"/>
      <c r="V1069"/>
      <c r="W1069"/>
      <c r="X1069"/>
      <c r="Y1069"/>
      <c r="Z1069"/>
    </row>
    <row r="1070" spans="21:26" x14ac:dyDescent="0.25">
      <c r="U1070"/>
      <c r="V1070"/>
      <c r="W1070"/>
      <c r="X1070"/>
      <c r="Y1070"/>
      <c r="Z1070"/>
    </row>
    <row r="1071" spans="21:26" x14ac:dyDescent="0.25">
      <c r="U1071"/>
      <c r="V1071"/>
      <c r="W1071"/>
      <c r="X1071"/>
      <c r="Y1071"/>
      <c r="Z1071"/>
    </row>
    <row r="1072" spans="21:26" x14ac:dyDescent="0.25">
      <c r="U1072"/>
      <c r="V1072"/>
      <c r="W1072"/>
      <c r="X1072"/>
      <c r="Y1072"/>
      <c r="Z1072"/>
    </row>
    <row r="1073" spans="21:26" x14ac:dyDescent="0.25">
      <c r="U1073"/>
      <c r="V1073"/>
      <c r="W1073"/>
      <c r="X1073"/>
      <c r="Y1073"/>
      <c r="Z1073"/>
    </row>
    <row r="1074" spans="21:26" x14ac:dyDescent="0.25">
      <c r="U1074"/>
      <c r="V1074"/>
      <c r="W1074"/>
      <c r="X1074"/>
      <c r="Y1074"/>
      <c r="Z1074"/>
    </row>
    <row r="1075" spans="21:26" x14ac:dyDescent="0.25">
      <c r="U1075"/>
      <c r="V1075"/>
      <c r="W1075"/>
      <c r="X1075"/>
      <c r="Y1075"/>
      <c r="Z1075"/>
    </row>
    <row r="1076" spans="21:26" x14ac:dyDescent="0.25">
      <c r="U1076"/>
      <c r="V1076"/>
      <c r="W1076"/>
      <c r="X1076"/>
      <c r="Y1076"/>
      <c r="Z1076"/>
    </row>
    <row r="1077" spans="21:26" x14ac:dyDescent="0.25">
      <c r="U1077"/>
      <c r="V1077"/>
      <c r="W1077"/>
      <c r="X1077"/>
      <c r="Y1077"/>
      <c r="Z1077"/>
    </row>
    <row r="1078" spans="21:26" x14ac:dyDescent="0.25">
      <c r="U1078"/>
      <c r="V1078"/>
      <c r="W1078"/>
      <c r="X1078"/>
      <c r="Y1078"/>
      <c r="Z1078"/>
    </row>
    <row r="1079" spans="21:26" x14ac:dyDescent="0.25">
      <c r="U1079"/>
      <c r="V1079"/>
      <c r="W1079"/>
      <c r="X1079"/>
      <c r="Y1079"/>
      <c r="Z1079"/>
    </row>
    <row r="1080" spans="21:26" x14ac:dyDescent="0.25">
      <c r="U1080"/>
      <c r="V1080"/>
      <c r="W1080"/>
      <c r="X1080"/>
      <c r="Y1080"/>
      <c r="Z1080"/>
    </row>
    <row r="1081" spans="21:26" x14ac:dyDescent="0.25">
      <c r="U1081"/>
      <c r="V1081"/>
      <c r="W1081"/>
      <c r="X1081"/>
      <c r="Y1081"/>
      <c r="Z1081"/>
    </row>
    <row r="1082" spans="21:26" x14ac:dyDescent="0.25">
      <c r="U1082"/>
      <c r="V1082"/>
      <c r="W1082"/>
      <c r="X1082"/>
      <c r="Y1082"/>
      <c r="Z1082"/>
    </row>
    <row r="1083" spans="21:26" x14ac:dyDescent="0.25">
      <c r="U1083"/>
      <c r="V1083"/>
      <c r="W1083"/>
      <c r="X1083"/>
      <c r="Y1083"/>
      <c r="Z1083"/>
    </row>
    <row r="1084" spans="21:26" x14ac:dyDescent="0.25">
      <c r="U1084"/>
      <c r="V1084"/>
      <c r="W1084"/>
      <c r="X1084"/>
      <c r="Y1084"/>
      <c r="Z1084"/>
    </row>
    <row r="1085" spans="21:26" x14ac:dyDescent="0.25">
      <c r="U1085"/>
      <c r="V1085"/>
      <c r="W1085"/>
      <c r="X1085"/>
      <c r="Y1085"/>
      <c r="Z1085"/>
    </row>
    <row r="1086" spans="21:26" x14ac:dyDescent="0.25">
      <c r="U1086"/>
      <c r="V1086"/>
      <c r="W1086"/>
      <c r="X1086"/>
      <c r="Y1086"/>
      <c r="Z1086"/>
    </row>
    <row r="1087" spans="21:26" x14ac:dyDescent="0.25">
      <c r="U1087"/>
      <c r="V1087"/>
      <c r="W1087"/>
      <c r="X1087"/>
      <c r="Y1087"/>
      <c r="Z1087"/>
    </row>
    <row r="1088" spans="21:26" x14ac:dyDescent="0.25">
      <c r="U1088"/>
      <c r="V1088"/>
      <c r="W1088"/>
      <c r="X1088"/>
      <c r="Y1088"/>
      <c r="Z1088"/>
    </row>
    <row r="1089" spans="21:26" x14ac:dyDescent="0.25">
      <c r="U1089"/>
      <c r="V1089"/>
      <c r="W1089"/>
      <c r="X1089"/>
      <c r="Y1089"/>
      <c r="Z1089"/>
    </row>
    <row r="1090" spans="21:26" x14ac:dyDescent="0.25">
      <c r="U1090"/>
      <c r="V1090"/>
      <c r="W1090"/>
      <c r="X1090"/>
      <c r="Y1090"/>
      <c r="Z1090"/>
    </row>
    <row r="1091" spans="21:26" x14ac:dyDescent="0.25">
      <c r="U1091"/>
      <c r="V1091"/>
      <c r="W1091"/>
      <c r="X1091"/>
      <c r="Y1091"/>
      <c r="Z1091"/>
    </row>
    <row r="1092" spans="21:26" x14ac:dyDescent="0.25">
      <c r="U1092"/>
      <c r="V1092"/>
      <c r="W1092"/>
      <c r="X1092"/>
      <c r="Y1092"/>
      <c r="Z1092"/>
    </row>
    <row r="1093" spans="21:26" x14ac:dyDescent="0.25">
      <c r="U1093"/>
      <c r="V1093"/>
      <c r="W1093"/>
      <c r="X1093"/>
      <c r="Y1093"/>
      <c r="Z1093"/>
    </row>
    <row r="1094" spans="21:26" x14ac:dyDescent="0.25">
      <c r="U1094"/>
      <c r="V1094"/>
      <c r="W1094"/>
      <c r="X1094"/>
      <c r="Y1094"/>
      <c r="Z1094"/>
    </row>
    <row r="1095" spans="21:26" x14ac:dyDescent="0.25">
      <c r="U1095"/>
      <c r="V1095"/>
      <c r="W1095"/>
      <c r="X1095"/>
      <c r="Y1095"/>
      <c r="Z1095"/>
    </row>
    <row r="1096" spans="21:26" x14ac:dyDescent="0.25">
      <c r="U1096"/>
      <c r="V1096"/>
      <c r="W1096"/>
      <c r="X1096"/>
      <c r="Y1096"/>
      <c r="Z1096"/>
    </row>
    <row r="1097" spans="21:26" x14ac:dyDescent="0.25">
      <c r="U1097"/>
      <c r="V1097"/>
      <c r="W1097"/>
      <c r="X1097"/>
      <c r="Y1097"/>
      <c r="Z1097"/>
    </row>
    <row r="1098" spans="21:26" x14ac:dyDescent="0.25">
      <c r="U1098"/>
      <c r="V1098"/>
      <c r="W1098"/>
      <c r="X1098"/>
      <c r="Y1098"/>
      <c r="Z1098"/>
    </row>
    <row r="1099" spans="21:26" x14ac:dyDescent="0.25">
      <c r="U1099"/>
      <c r="V1099"/>
      <c r="W1099"/>
      <c r="X1099"/>
      <c r="Y1099"/>
      <c r="Z1099"/>
    </row>
    <row r="1100" spans="21:26" x14ac:dyDescent="0.25">
      <c r="U1100"/>
      <c r="V1100"/>
      <c r="W1100"/>
      <c r="X1100"/>
      <c r="Y1100"/>
      <c r="Z1100"/>
    </row>
    <row r="1101" spans="21:26" x14ac:dyDescent="0.25">
      <c r="U1101"/>
      <c r="V1101"/>
      <c r="W1101"/>
      <c r="X1101"/>
      <c r="Y1101"/>
      <c r="Z1101"/>
    </row>
    <row r="1102" spans="21:26" x14ac:dyDescent="0.25">
      <c r="U1102"/>
      <c r="V1102"/>
      <c r="W1102"/>
      <c r="X1102"/>
      <c r="Y1102"/>
      <c r="Z1102"/>
    </row>
    <row r="1103" spans="21:26" x14ac:dyDescent="0.25">
      <c r="U1103"/>
      <c r="V1103"/>
      <c r="W1103"/>
      <c r="X1103"/>
      <c r="Y1103"/>
      <c r="Z1103"/>
    </row>
    <row r="1104" spans="21:26" x14ac:dyDescent="0.25">
      <c r="U1104"/>
      <c r="V1104"/>
      <c r="W1104"/>
      <c r="X1104"/>
      <c r="Y1104"/>
      <c r="Z1104"/>
    </row>
    <row r="1105" spans="21:26" x14ac:dyDescent="0.25">
      <c r="U1105"/>
      <c r="V1105"/>
      <c r="W1105"/>
      <c r="X1105"/>
      <c r="Y1105"/>
      <c r="Z1105"/>
    </row>
    <row r="1106" spans="21:26" x14ac:dyDescent="0.25">
      <c r="U1106"/>
      <c r="V1106"/>
      <c r="W1106"/>
      <c r="X1106"/>
      <c r="Y1106"/>
      <c r="Z1106"/>
    </row>
    <row r="1107" spans="21:26" x14ac:dyDescent="0.25">
      <c r="U1107"/>
      <c r="V1107"/>
      <c r="W1107"/>
      <c r="X1107"/>
      <c r="Y1107"/>
      <c r="Z1107"/>
    </row>
    <row r="1108" spans="21:26" x14ac:dyDescent="0.25">
      <c r="U1108"/>
      <c r="V1108"/>
      <c r="W1108"/>
      <c r="X1108"/>
      <c r="Y1108"/>
      <c r="Z1108"/>
    </row>
    <row r="1109" spans="21:26" x14ac:dyDescent="0.25">
      <c r="U1109"/>
      <c r="V1109"/>
      <c r="W1109"/>
      <c r="X1109"/>
      <c r="Y1109"/>
      <c r="Z1109"/>
    </row>
    <row r="1110" spans="21:26" x14ac:dyDescent="0.25">
      <c r="U1110"/>
      <c r="V1110"/>
      <c r="W1110"/>
      <c r="X1110"/>
      <c r="Y1110"/>
      <c r="Z1110"/>
    </row>
    <row r="1111" spans="21:26" x14ac:dyDescent="0.25">
      <c r="U1111"/>
      <c r="V1111"/>
      <c r="W1111"/>
      <c r="X1111"/>
      <c r="Y1111"/>
      <c r="Z1111"/>
    </row>
    <row r="1112" spans="21:26" x14ac:dyDescent="0.25">
      <c r="U1112"/>
      <c r="V1112"/>
      <c r="W1112"/>
      <c r="X1112"/>
      <c r="Y1112"/>
      <c r="Z1112"/>
    </row>
    <row r="1113" spans="21:26" x14ac:dyDescent="0.25">
      <c r="U1113"/>
      <c r="V1113"/>
      <c r="W1113"/>
      <c r="X1113"/>
      <c r="Y1113"/>
      <c r="Z1113"/>
    </row>
    <row r="1114" spans="21:26" x14ac:dyDescent="0.25">
      <c r="U1114"/>
      <c r="V1114"/>
      <c r="W1114"/>
      <c r="X1114"/>
      <c r="Y1114"/>
      <c r="Z1114"/>
    </row>
    <row r="1115" spans="21:26" x14ac:dyDescent="0.25">
      <c r="U1115"/>
      <c r="V1115"/>
      <c r="W1115"/>
      <c r="X1115"/>
      <c r="Y1115"/>
      <c r="Z1115"/>
    </row>
    <row r="1116" spans="21:26" x14ac:dyDescent="0.25">
      <c r="U1116"/>
      <c r="V1116"/>
      <c r="W1116"/>
      <c r="X1116"/>
      <c r="Y1116"/>
      <c r="Z1116"/>
    </row>
    <row r="1117" spans="21:26" x14ac:dyDescent="0.25">
      <c r="U1117"/>
      <c r="V1117"/>
      <c r="W1117"/>
      <c r="X1117"/>
      <c r="Y1117"/>
      <c r="Z1117"/>
    </row>
    <row r="1118" spans="21:26" x14ac:dyDescent="0.25">
      <c r="U1118"/>
      <c r="V1118"/>
      <c r="W1118"/>
      <c r="X1118"/>
      <c r="Y1118"/>
      <c r="Z1118"/>
    </row>
    <row r="1119" spans="21:26" x14ac:dyDescent="0.25">
      <c r="U1119"/>
      <c r="V1119"/>
      <c r="W1119"/>
      <c r="X1119"/>
      <c r="Y1119"/>
      <c r="Z1119"/>
    </row>
    <row r="1120" spans="21:26" x14ac:dyDescent="0.25">
      <c r="U1120"/>
      <c r="V1120"/>
      <c r="W1120"/>
      <c r="X1120"/>
      <c r="Y1120"/>
      <c r="Z1120"/>
    </row>
    <row r="1121" spans="21:26" x14ac:dyDescent="0.25">
      <c r="U1121"/>
      <c r="V1121"/>
      <c r="W1121"/>
      <c r="X1121"/>
      <c r="Y1121"/>
      <c r="Z1121"/>
    </row>
    <row r="1122" spans="21:26" x14ac:dyDescent="0.25">
      <c r="U1122"/>
      <c r="V1122"/>
      <c r="W1122"/>
      <c r="X1122"/>
      <c r="Y1122"/>
      <c r="Z1122"/>
    </row>
    <row r="1123" spans="21:26" x14ac:dyDescent="0.25">
      <c r="U1123"/>
      <c r="V1123"/>
      <c r="W1123"/>
      <c r="X1123"/>
      <c r="Y1123"/>
      <c r="Z1123"/>
    </row>
    <row r="1124" spans="21:26" x14ac:dyDescent="0.25">
      <c r="U1124"/>
      <c r="V1124"/>
      <c r="W1124"/>
      <c r="X1124"/>
      <c r="Y1124"/>
      <c r="Z1124"/>
    </row>
    <row r="1125" spans="21:26" x14ac:dyDescent="0.25">
      <c r="U1125"/>
      <c r="V1125"/>
      <c r="W1125"/>
      <c r="X1125"/>
      <c r="Y1125"/>
      <c r="Z1125"/>
    </row>
    <row r="1126" spans="21:26" x14ac:dyDescent="0.25">
      <c r="U1126"/>
      <c r="V1126"/>
      <c r="W1126"/>
      <c r="X1126"/>
      <c r="Y1126"/>
      <c r="Z1126"/>
    </row>
    <row r="1127" spans="21:26" x14ac:dyDescent="0.25">
      <c r="U1127"/>
      <c r="V1127"/>
      <c r="W1127"/>
      <c r="X1127"/>
      <c r="Y1127"/>
      <c r="Z1127"/>
    </row>
    <row r="1128" spans="21:26" x14ac:dyDescent="0.25">
      <c r="U1128"/>
      <c r="V1128"/>
      <c r="W1128"/>
      <c r="X1128"/>
      <c r="Y1128"/>
      <c r="Z1128"/>
    </row>
    <row r="1129" spans="21:26" x14ac:dyDescent="0.25">
      <c r="U1129"/>
      <c r="V1129"/>
      <c r="W1129"/>
      <c r="X1129"/>
      <c r="Y1129"/>
      <c r="Z1129"/>
    </row>
    <row r="1130" spans="21:26" x14ac:dyDescent="0.25">
      <c r="U1130"/>
      <c r="V1130"/>
      <c r="W1130"/>
      <c r="X1130"/>
      <c r="Y1130"/>
      <c r="Z1130"/>
    </row>
    <row r="1131" spans="21:26" x14ac:dyDescent="0.25">
      <c r="U1131"/>
      <c r="V1131"/>
      <c r="W1131"/>
      <c r="X1131"/>
      <c r="Y1131"/>
      <c r="Z1131"/>
    </row>
    <row r="1132" spans="21:26" x14ac:dyDescent="0.25">
      <c r="U1132"/>
      <c r="V1132"/>
      <c r="W1132"/>
      <c r="X1132"/>
      <c r="Y1132"/>
      <c r="Z1132"/>
    </row>
    <row r="1133" spans="21:26" x14ac:dyDescent="0.25">
      <c r="U1133"/>
      <c r="V1133"/>
      <c r="W1133"/>
      <c r="X1133"/>
      <c r="Y1133"/>
      <c r="Z1133"/>
    </row>
    <row r="1134" spans="21:26" x14ac:dyDescent="0.25">
      <c r="U1134"/>
      <c r="V1134"/>
      <c r="W1134"/>
      <c r="X1134"/>
      <c r="Y1134"/>
      <c r="Z1134"/>
    </row>
    <row r="1135" spans="21:26" x14ac:dyDescent="0.25">
      <c r="U1135"/>
      <c r="V1135"/>
      <c r="W1135"/>
      <c r="X1135"/>
      <c r="Y1135"/>
      <c r="Z1135"/>
    </row>
    <row r="1136" spans="21:26" x14ac:dyDescent="0.25">
      <c r="U1136"/>
      <c r="V1136"/>
      <c r="W1136"/>
      <c r="X1136"/>
      <c r="Y1136"/>
      <c r="Z1136"/>
    </row>
    <row r="1137" spans="21:26" x14ac:dyDescent="0.25">
      <c r="U1137"/>
      <c r="V1137"/>
      <c r="W1137"/>
      <c r="X1137"/>
      <c r="Y1137"/>
      <c r="Z1137"/>
    </row>
    <row r="1138" spans="21:26" x14ac:dyDescent="0.25">
      <c r="U1138"/>
      <c r="V1138"/>
      <c r="W1138"/>
      <c r="X1138"/>
      <c r="Y1138"/>
      <c r="Z1138"/>
    </row>
    <row r="1139" spans="21:26" x14ac:dyDescent="0.25">
      <c r="U1139"/>
      <c r="V1139"/>
      <c r="W1139"/>
      <c r="X1139"/>
      <c r="Y1139"/>
      <c r="Z1139"/>
    </row>
    <row r="1140" spans="21:26" x14ac:dyDescent="0.25">
      <c r="U1140"/>
      <c r="V1140"/>
      <c r="W1140"/>
      <c r="X1140"/>
      <c r="Y1140"/>
      <c r="Z1140"/>
    </row>
    <row r="1141" spans="21:26" x14ac:dyDescent="0.25">
      <c r="U1141"/>
      <c r="V1141"/>
      <c r="W1141"/>
      <c r="X1141"/>
      <c r="Y1141"/>
      <c r="Z1141"/>
    </row>
    <row r="1142" spans="21:26" x14ac:dyDescent="0.25">
      <c r="U1142"/>
      <c r="V1142"/>
      <c r="W1142"/>
      <c r="X1142"/>
      <c r="Y1142"/>
      <c r="Z1142"/>
    </row>
    <row r="1143" spans="21:26" x14ac:dyDescent="0.25">
      <c r="U1143"/>
      <c r="V1143"/>
      <c r="W1143"/>
      <c r="X1143"/>
      <c r="Y1143"/>
      <c r="Z1143"/>
    </row>
    <row r="1144" spans="21:26" x14ac:dyDescent="0.25">
      <c r="U1144"/>
      <c r="V1144"/>
      <c r="W1144"/>
      <c r="X1144"/>
      <c r="Y1144"/>
      <c r="Z1144"/>
    </row>
    <row r="1145" spans="21:26" x14ac:dyDescent="0.25">
      <c r="U1145"/>
      <c r="V1145"/>
      <c r="W1145"/>
      <c r="X1145"/>
      <c r="Y1145"/>
      <c r="Z1145"/>
    </row>
    <row r="1146" spans="21:26" x14ac:dyDescent="0.25">
      <c r="U1146"/>
      <c r="V1146"/>
      <c r="W1146"/>
      <c r="X1146"/>
      <c r="Y1146"/>
      <c r="Z1146"/>
    </row>
    <row r="1147" spans="21:26" x14ac:dyDescent="0.25">
      <c r="U1147"/>
      <c r="V1147"/>
      <c r="W1147"/>
      <c r="X1147"/>
      <c r="Y1147"/>
      <c r="Z1147"/>
    </row>
    <row r="1148" spans="21:26" x14ac:dyDescent="0.25">
      <c r="U1148"/>
      <c r="V1148"/>
      <c r="W1148"/>
      <c r="X1148"/>
      <c r="Y1148"/>
      <c r="Z1148"/>
    </row>
    <row r="1149" spans="21:26" x14ac:dyDescent="0.25">
      <c r="U1149"/>
      <c r="V1149"/>
      <c r="W1149"/>
      <c r="X1149"/>
      <c r="Y1149"/>
      <c r="Z1149"/>
    </row>
    <row r="1150" spans="21:26" x14ac:dyDescent="0.25">
      <c r="U1150"/>
      <c r="V1150"/>
      <c r="W1150"/>
      <c r="X1150"/>
      <c r="Y1150"/>
      <c r="Z1150"/>
    </row>
    <row r="1151" spans="21:26" x14ac:dyDescent="0.25">
      <c r="U1151"/>
      <c r="V1151"/>
      <c r="W1151"/>
      <c r="X1151"/>
      <c r="Y1151"/>
      <c r="Z1151"/>
    </row>
    <row r="1152" spans="21:26" x14ac:dyDescent="0.25">
      <c r="U1152"/>
      <c r="V1152"/>
      <c r="W1152"/>
      <c r="X1152"/>
      <c r="Y1152"/>
      <c r="Z1152"/>
    </row>
    <row r="1153" spans="21:26" x14ac:dyDescent="0.25">
      <c r="U1153"/>
      <c r="V1153"/>
      <c r="W1153"/>
      <c r="X1153"/>
      <c r="Y1153"/>
      <c r="Z1153"/>
    </row>
    <row r="1154" spans="21:26" x14ac:dyDescent="0.25">
      <c r="U1154"/>
      <c r="V1154"/>
      <c r="W1154"/>
      <c r="X1154"/>
      <c r="Y1154"/>
      <c r="Z1154"/>
    </row>
    <row r="1155" spans="21:26" x14ac:dyDescent="0.25">
      <c r="U1155"/>
      <c r="V1155"/>
      <c r="W1155"/>
      <c r="X1155"/>
      <c r="Y1155"/>
      <c r="Z1155"/>
    </row>
    <row r="1156" spans="21:26" x14ac:dyDescent="0.25">
      <c r="U1156"/>
      <c r="V1156"/>
      <c r="W1156"/>
      <c r="X1156"/>
      <c r="Y1156"/>
      <c r="Z1156"/>
    </row>
    <row r="1157" spans="21:26" x14ac:dyDescent="0.25">
      <c r="U1157"/>
      <c r="V1157"/>
      <c r="W1157"/>
      <c r="X1157"/>
      <c r="Y1157"/>
      <c r="Z1157"/>
    </row>
    <row r="1158" spans="21:26" x14ac:dyDescent="0.25">
      <c r="U1158"/>
      <c r="V1158"/>
      <c r="W1158"/>
      <c r="X1158"/>
      <c r="Y1158"/>
      <c r="Z1158"/>
    </row>
    <row r="1159" spans="21:26" x14ac:dyDescent="0.25">
      <c r="U1159"/>
      <c r="V1159"/>
      <c r="W1159"/>
      <c r="X1159"/>
      <c r="Y1159"/>
      <c r="Z1159"/>
    </row>
    <row r="1160" spans="21:26" x14ac:dyDescent="0.25">
      <c r="U1160"/>
      <c r="V1160"/>
      <c r="W1160"/>
      <c r="X1160"/>
      <c r="Y1160"/>
      <c r="Z1160"/>
    </row>
    <row r="1161" spans="21:26" x14ac:dyDescent="0.25">
      <c r="U1161"/>
      <c r="V1161"/>
      <c r="W1161"/>
      <c r="X1161"/>
      <c r="Y1161"/>
      <c r="Z1161"/>
    </row>
    <row r="1162" spans="21:26" x14ac:dyDescent="0.25">
      <c r="U1162"/>
      <c r="V1162"/>
      <c r="W1162"/>
      <c r="X1162"/>
      <c r="Y1162"/>
      <c r="Z1162"/>
    </row>
    <row r="1163" spans="21:26" x14ac:dyDescent="0.25">
      <c r="U1163"/>
      <c r="V1163"/>
      <c r="W1163"/>
      <c r="X1163"/>
      <c r="Y1163"/>
      <c r="Z1163"/>
    </row>
    <row r="1164" spans="21:26" x14ac:dyDescent="0.25">
      <c r="U1164"/>
      <c r="V1164"/>
      <c r="W1164"/>
      <c r="X1164"/>
      <c r="Y1164"/>
      <c r="Z1164"/>
    </row>
    <row r="1165" spans="21:26" x14ac:dyDescent="0.25">
      <c r="U1165"/>
      <c r="V1165"/>
      <c r="W1165"/>
      <c r="X1165"/>
      <c r="Y1165"/>
      <c r="Z1165"/>
    </row>
    <row r="1166" spans="21:26" x14ac:dyDescent="0.25">
      <c r="U1166"/>
      <c r="V1166"/>
      <c r="W1166"/>
      <c r="X1166"/>
      <c r="Y1166"/>
      <c r="Z1166"/>
    </row>
    <row r="1167" spans="21:26" x14ac:dyDescent="0.25">
      <c r="U1167"/>
      <c r="V1167"/>
      <c r="W1167"/>
      <c r="X1167"/>
      <c r="Y1167"/>
      <c r="Z1167"/>
    </row>
    <row r="1168" spans="21:26" x14ac:dyDescent="0.25">
      <c r="U1168"/>
      <c r="V1168"/>
      <c r="W1168"/>
      <c r="X1168"/>
      <c r="Y1168"/>
      <c r="Z1168"/>
    </row>
    <row r="1169" spans="21:26" x14ac:dyDescent="0.25">
      <c r="U1169"/>
      <c r="V1169"/>
      <c r="W1169"/>
      <c r="X1169"/>
      <c r="Y1169"/>
      <c r="Z1169"/>
    </row>
    <row r="1170" spans="21:26" x14ac:dyDescent="0.25">
      <c r="U1170"/>
      <c r="V1170"/>
      <c r="W1170"/>
      <c r="X1170"/>
      <c r="Y1170"/>
      <c r="Z1170"/>
    </row>
    <row r="1171" spans="21:26" x14ac:dyDescent="0.25">
      <c r="U1171"/>
      <c r="V1171"/>
      <c r="W1171"/>
      <c r="X1171"/>
      <c r="Y1171"/>
      <c r="Z1171"/>
    </row>
    <row r="1172" spans="21:26" x14ac:dyDescent="0.25">
      <c r="U1172"/>
      <c r="V1172"/>
      <c r="W1172"/>
      <c r="X1172"/>
      <c r="Y1172"/>
      <c r="Z1172"/>
    </row>
    <row r="1173" spans="21:26" x14ac:dyDescent="0.25">
      <c r="U1173"/>
      <c r="V1173"/>
      <c r="W1173"/>
      <c r="X1173"/>
      <c r="Y1173"/>
      <c r="Z1173"/>
    </row>
    <row r="1174" spans="21:26" x14ac:dyDescent="0.25">
      <c r="U1174"/>
      <c r="V1174"/>
      <c r="W1174"/>
      <c r="X1174"/>
      <c r="Y1174"/>
      <c r="Z1174"/>
    </row>
    <row r="1175" spans="21:26" x14ac:dyDescent="0.25">
      <c r="U1175"/>
      <c r="V1175"/>
      <c r="W1175"/>
      <c r="X1175"/>
      <c r="Y1175"/>
      <c r="Z1175"/>
    </row>
    <row r="1176" spans="21:26" x14ac:dyDescent="0.25">
      <c r="U1176"/>
      <c r="V1176"/>
      <c r="W1176"/>
      <c r="X1176"/>
      <c r="Y1176"/>
      <c r="Z1176"/>
    </row>
    <row r="1177" spans="21:26" x14ac:dyDescent="0.25">
      <c r="U1177"/>
      <c r="V1177"/>
      <c r="W1177"/>
      <c r="X1177"/>
      <c r="Y1177"/>
      <c r="Z1177"/>
    </row>
    <row r="1178" spans="21:26" x14ac:dyDescent="0.25">
      <c r="U1178"/>
      <c r="V1178"/>
      <c r="W1178"/>
      <c r="X1178"/>
      <c r="Y1178"/>
      <c r="Z1178"/>
    </row>
    <row r="1179" spans="21:26" x14ac:dyDescent="0.25">
      <c r="U1179"/>
      <c r="V1179"/>
      <c r="W1179"/>
      <c r="X1179"/>
      <c r="Y1179"/>
      <c r="Z1179"/>
    </row>
    <row r="1180" spans="21:26" x14ac:dyDescent="0.25">
      <c r="U1180"/>
      <c r="V1180"/>
      <c r="W1180"/>
      <c r="X1180"/>
      <c r="Y1180"/>
      <c r="Z1180"/>
    </row>
    <row r="1181" spans="21:26" x14ac:dyDescent="0.25">
      <c r="U1181"/>
      <c r="V1181"/>
      <c r="W1181"/>
      <c r="X1181"/>
      <c r="Y1181"/>
      <c r="Z1181"/>
    </row>
    <row r="1182" spans="21:26" x14ac:dyDescent="0.25">
      <c r="U1182"/>
      <c r="V1182"/>
      <c r="W1182"/>
      <c r="X1182"/>
      <c r="Y1182"/>
      <c r="Z1182"/>
    </row>
    <row r="1183" spans="21:26" x14ac:dyDescent="0.25">
      <c r="U1183"/>
      <c r="V1183"/>
      <c r="W1183"/>
      <c r="X1183"/>
      <c r="Y1183"/>
      <c r="Z1183"/>
    </row>
    <row r="1184" spans="21:26" x14ac:dyDescent="0.25">
      <c r="U1184"/>
      <c r="V1184"/>
      <c r="W1184"/>
      <c r="X1184"/>
      <c r="Y1184"/>
      <c r="Z1184"/>
    </row>
    <row r="1185" spans="21:26" x14ac:dyDescent="0.25">
      <c r="U1185"/>
      <c r="V1185"/>
      <c r="W1185"/>
      <c r="X1185"/>
      <c r="Y1185"/>
      <c r="Z1185"/>
    </row>
    <row r="1186" spans="21:26" x14ac:dyDescent="0.25">
      <c r="U1186"/>
      <c r="V1186"/>
      <c r="W1186"/>
      <c r="X1186"/>
      <c r="Y1186"/>
      <c r="Z1186"/>
    </row>
    <row r="1187" spans="21:26" x14ac:dyDescent="0.25">
      <c r="U1187"/>
      <c r="V1187"/>
      <c r="W1187"/>
      <c r="X1187"/>
      <c r="Y1187"/>
      <c r="Z1187"/>
    </row>
    <row r="1188" spans="21:26" x14ac:dyDescent="0.25">
      <c r="U1188"/>
      <c r="V1188"/>
      <c r="W1188"/>
      <c r="X1188"/>
      <c r="Y1188"/>
      <c r="Z1188"/>
    </row>
    <row r="1189" spans="21:26" x14ac:dyDescent="0.25">
      <c r="U1189"/>
      <c r="V1189"/>
      <c r="W1189"/>
      <c r="X1189"/>
      <c r="Y1189"/>
      <c r="Z1189"/>
    </row>
    <row r="1190" spans="21:26" x14ac:dyDescent="0.25">
      <c r="U1190"/>
      <c r="V1190"/>
      <c r="W1190"/>
      <c r="X1190"/>
      <c r="Y1190"/>
      <c r="Z1190"/>
    </row>
    <row r="1191" spans="21:26" x14ac:dyDescent="0.25">
      <c r="U1191"/>
      <c r="V1191"/>
      <c r="W1191"/>
      <c r="X1191"/>
      <c r="Y1191"/>
      <c r="Z1191"/>
    </row>
    <row r="1192" spans="21:26" x14ac:dyDescent="0.25">
      <c r="U1192"/>
      <c r="V1192"/>
      <c r="W1192"/>
      <c r="X1192"/>
      <c r="Y1192"/>
      <c r="Z1192"/>
    </row>
    <row r="1193" spans="21:26" x14ac:dyDescent="0.25">
      <c r="U1193"/>
      <c r="V1193"/>
      <c r="W1193"/>
      <c r="X1193"/>
      <c r="Y1193"/>
      <c r="Z1193"/>
    </row>
    <row r="1194" spans="21:26" x14ac:dyDescent="0.25">
      <c r="U1194"/>
      <c r="V1194"/>
      <c r="W1194"/>
      <c r="X1194"/>
      <c r="Y1194"/>
      <c r="Z1194"/>
    </row>
    <row r="1195" spans="21:26" x14ac:dyDescent="0.25">
      <c r="U1195"/>
      <c r="V1195"/>
      <c r="W1195"/>
      <c r="X1195"/>
      <c r="Y1195"/>
      <c r="Z1195"/>
    </row>
    <row r="1196" spans="21:26" x14ac:dyDescent="0.25">
      <c r="U1196"/>
      <c r="V1196"/>
      <c r="W1196"/>
      <c r="X1196"/>
      <c r="Y1196"/>
      <c r="Z1196"/>
    </row>
    <row r="1197" spans="21:26" x14ac:dyDescent="0.25">
      <c r="U1197"/>
      <c r="V1197"/>
      <c r="W1197"/>
      <c r="X1197"/>
      <c r="Y1197"/>
      <c r="Z1197"/>
    </row>
    <row r="1198" spans="21:26" x14ac:dyDescent="0.25">
      <c r="U1198"/>
      <c r="V1198"/>
      <c r="W1198"/>
      <c r="X1198"/>
      <c r="Y1198"/>
      <c r="Z1198"/>
    </row>
    <row r="1199" spans="21:26" x14ac:dyDescent="0.25">
      <c r="U1199"/>
      <c r="V1199"/>
      <c r="W1199"/>
      <c r="X1199"/>
      <c r="Y1199"/>
      <c r="Z1199"/>
    </row>
    <row r="1200" spans="21:26" x14ac:dyDescent="0.25">
      <c r="U1200"/>
      <c r="V1200"/>
      <c r="W1200"/>
      <c r="X1200"/>
      <c r="Y1200"/>
      <c r="Z1200"/>
    </row>
    <row r="1201" spans="21:26" x14ac:dyDescent="0.25">
      <c r="U1201"/>
      <c r="V1201"/>
      <c r="W1201"/>
      <c r="X1201"/>
      <c r="Y1201"/>
      <c r="Z1201"/>
    </row>
    <row r="1202" spans="21:26" x14ac:dyDescent="0.25">
      <c r="U1202"/>
      <c r="V1202"/>
      <c r="W1202"/>
      <c r="X1202"/>
      <c r="Y1202"/>
      <c r="Z1202"/>
    </row>
    <row r="1203" spans="21:26" x14ac:dyDescent="0.25">
      <c r="U1203"/>
      <c r="V1203"/>
      <c r="W1203"/>
      <c r="X1203"/>
      <c r="Y1203"/>
      <c r="Z1203"/>
    </row>
    <row r="1204" spans="21:26" x14ac:dyDescent="0.25">
      <c r="U1204"/>
      <c r="V1204"/>
      <c r="W1204"/>
      <c r="X1204"/>
      <c r="Y1204"/>
      <c r="Z1204"/>
    </row>
    <row r="1205" spans="21:26" x14ac:dyDescent="0.25">
      <c r="U1205"/>
      <c r="V1205"/>
      <c r="W1205"/>
      <c r="X1205"/>
      <c r="Y1205"/>
      <c r="Z1205"/>
    </row>
    <row r="1206" spans="21:26" x14ac:dyDescent="0.25">
      <c r="U1206"/>
      <c r="V1206"/>
      <c r="W1206"/>
      <c r="X1206"/>
      <c r="Y1206"/>
      <c r="Z1206"/>
    </row>
    <row r="1207" spans="21:26" x14ac:dyDescent="0.25">
      <c r="U1207"/>
      <c r="V1207"/>
      <c r="W1207"/>
      <c r="X1207"/>
      <c r="Y1207"/>
      <c r="Z1207"/>
    </row>
    <row r="1208" spans="21:26" x14ac:dyDescent="0.25">
      <c r="U1208"/>
      <c r="V1208"/>
      <c r="W1208"/>
      <c r="X1208"/>
      <c r="Y1208"/>
      <c r="Z1208"/>
    </row>
    <row r="1209" spans="21:26" x14ac:dyDescent="0.25">
      <c r="U1209"/>
      <c r="V1209"/>
      <c r="W1209"/>
      <c r="X1209"/>
      <c r="Y1209"/>
      <c r="Z1209"/>
    </row>
    <row r="1210" spans="21:26" x14ac:dyDescent="0.25">
      <c r="U1210"/>
      <c r="V1210"/>
      <c r="W1210"/>
      <c r="X1210"/>
      <c r="Y1210"/>
      <c r="Z1210"/>
    </row>
    <row r="1211" spans="21:26" x14ac:dyDescent="0.25">
      <c r="U1211"/>
      <c r="V1211"/>
      <c r="W1211"/>
      <c r="X1211"/>
      <c r="Y1211"/>
      <c r="Z1211"/>
    </row>
    <row r="1212" spans="21:26" x14ac:dyDescent="0.25">
      <c r="U1212"/>
      <c r="V1212"/>
      <c r="W1212"/>
      <c r="X1212"/>
      <c r="Y1212"/>
      <c r="Z1212"/>
    </row>
    <row r="1213" spans="21:26" x14ac:dyDescent="0.25">
      <c r="U1213"/>
      <c r="V1213"/>
      <c r="W1213"/>
      <c r="X1213"/>
      <c r="Y1213"/>
      <c r="Z1213"/>
    </row>
    <row r="1214" spans="21:26" x14ac:dyDescent="0.25">
      <c r="U1214"/>
      <c r="V1214"/>
      <c r="W1214"/>
      <c r="X1214"/>
      <c r="Y1214"/>
      <c r="Z1214"/>
    </row>
    <row r="1215" spans="21:26" x14ac:dyDescent="0.25">
      <c r="U1215"/>
      <c r="V1215"/>
      <c r="W1215"/>
      <c r="X1215"/>
      <c r="Y1215"/>
      <c r="Z1215"/>
    </row>
    <row r="1216" spans="21:26" x14ac:dyDescent="0.25">
      <c r="U1216"/>
      <c r="V1216"/>
      <c r="W1216"/>
      <c r="X1216"/>
      <c r="Y1216"/>
      <c r="Z1216"/>
    </row>
    <row r="1217" spans="21:26" x14ac:dyDescent="0.25">
      <c r="U1217"/>
      <c r="V1217"/>
      <c r="W1217"/>
      <c r="X1217"/>
      <c r="Y1217"/>
      <c r="Z1217"/>
    </row>
    <row r="1218" spans="21:26" x14ac:dyDescent="0.25">
      <c r="U1218"/>
      <c r="V1218"/>
      <c r="W1218"/>
      <c r="X1218"/>
      <c r="Y1218"/>
      <c r="Z1218"/>
    </row>
    <row r="1219" spans="21:26" x14ac:dyDescent="0.25">
      <c r="U1219"/>
      <c r="V1219"/>
      <c r="W1219"/>
      <c r="X1219"/>
      <c r="Y1219"/>
      <c r="Z1219"/>
    </row>
    <row r="1220" spans="21:26" x14ac:dyDescent="0.25">
      <c r="U1220"/>
      <c r="V1220"/>
      <c r="W1220"/>
      <c r="X1220"/>
      <c r="Y1220"/>
      <c r="Z1220"/>
    </row>
    <row r="1221" spans="21:26" x14ac:dyDescent="0.25">
      <c r="U1221"/>
      <c r="V1221"/>
      <c r="W1221"/>
      <c r="X1221"/>
      <c r="Y1221"/>
      <c r="Z1221"/>
    </row>
    <row r="1222" spans="21:26" x14ac:dyDescent="0.25">
      <c r="U1222"/>
      <c r="V1222"/>
      <c r="W1222"/>
      <c r="X1222"/>
      <c r="Y1222"/>
      <c r="Z1222"/>
    </row>
    <row r="1223" spans="21:26" x14ac:dyDescent="0.25">
      <c r="U1223"/>
      <c r="V1223"/>
      <c r="W1223"/>
      <c r="X1223"/>
      <c r="Y1223"/>
      <c r="Z1223"/>
    </row>
    <row r="1224" spans="21:26" x14ac:dyDescent="0.25">
      <c r="U1224"/>
      <c r="V1224"/>
      <c r="W1224"/>
      <c r="X1224"/>
      <c r="Y1224"/>
      <c r="Z1224"/>
    </row>
    <row r="1225" spans="21:26" x14ac:dyDescent="0.25">
      <c r="U1225"/>
      <c r="V1225"/>
      <c r="W1225"/>
      <c r="X1225"/>
      <c r="Y1225"/>
      <c r="Z1225"/>
    </row>
    <row r="1226" spans="21:26" x14ac:dyDescent="0.25">
      <c r="U1226"/>
      <c r="V1226"/>
      <c r="W1226"/>
      <c r="X1226"/>
      <c r="Y1226"/>
      <c r="Z1226"/>
    </row>
    <row r="1227" spans="21:26" x14ac:dyDescent="0.25">
      <c r="U1227"/>
      <c r="V1227"/>
      <c r="W1227"/>
      <c r="X1227"/>
      <c r="Y1227"/>
      <c r="Z1227"/>
    </row>
    <row r="1228" spans="21:26" x14ac:dyDescent="0.25">
      <c r="U1228"/>
      <c r="V1228"/>
      <c r="W1228"/>
      <c r="X1228"/>
      <c r="Y1228"/>
      <c r="Z1228"/>
    </row>
    <row r="1229" spans="21:26" x14ac:dyDescent="0.25">
      <c r="U1229"/>
      <c r="V1229"/>
      <c r="W1229"/>
      <c r="X1229"/>
      <c r="Y1229"/>
      <c r="Z1229"/>
    </row>
    <row r="1230" spans="21:26" x14ac:dyDescent="0.25">
      <c r="U1230"/>
      <c r="V1230"/>
      <c r="W1230"/>
      <c r="X1230"/>
      <c r="Y1230"/>
      <c r="Z1230"/>
    </row>
    <row r="1231" spans="21:26" x14ac:dyDescent="0.25">
      <c r="U1231"/>
      <c r="V1231"/>
      <c r="W1231"/>
      <c r="X1231"/>
      <c r="Y1231"/>
      <c r="Z1231"/>
    </row>
    <row r="1232" spans="21:26" x14ac:dyDescent="0.25">
      <c r="U1232"/>
      <c r="V1232"/>
      <c r="W1232"/>
      <c r="X1232"/>
      <c r="Y1232"/>
      <c r="Z1232"/>
    </row>
    <row r="1233" spans="21:26" x14ac:dyDescent="0.25">
      <c r="U1233"/>
      <c r="V1233"/>
      <c r="W1233"/>
      <c r="X1233"/>
      <c r="Y1233"/>
      <c r="Z1233"/>
    </row>
    <row r="1234" spans="21:26" x14ac:dyDescent="0.25">
      <c r="U1234"/>
      <c r="V1234"/>
      <c r="W1234"/>
      <c r="X1234"/>
      <c r="Y1234"/>
      <c r="Z1234"/>
    </row>
    <row r="1235" spans="21:26" x14ac:dyDescent="0.25">
      <c r="U1235"/>
      <c r="V1235"/>
      <c r="W1235"/>
      <c r="X1235"/>
      <c r="Y1235"/>
      <c r="Z1235"/>
    </row>
    <row r="1236" spans="21:26" x14ac:dyDescent="0.25">
      <c r="U1236"/>
      <c r="V1236"/>
      <c r="W1236"/>
      <c r="X1236"/>
      <c r="Y1236"/>
      <c r="Z1236"/>
    </row>
    <row r="1237" spans="21:26" x14ac:dyDescent="0.25">
      <c r="U1237"/>
      <c r="V1237"/>
      <c r="W1237"/>
      <c r="X1237"/>
      <c r="Y1237"/>
      <c r="Z1237"/>
    </row>
    <row r="1238" spans="21:26" x14ac:dyDescent="0.25">
      <c r="U1238"/>
      <c r="V1238"/>
      <c r="W1238"/>
      <c r="X1238"/>
      <c r="Y1238"/>
      <c r="Z1238"/>
    </row>
    <row r="1239" spans="21:26" x14ac:dyDescent="0.25">
      <c r="U1239"/>
      <c r="V1239"/>
      <c r="W1239"/>
      <c r="X1239"/>
      <c r="Y1239"/>
      <c r="Z1239"/>
    </row>
    <row r="1240" spans="21:26" x14ac:dyDescent="0.25">
      <c r="U1240"/>
      <c r="V1240"/>
      <c r="W1240"/>
      <c r="X1240"/>
      <c r="Y1240"/>
      <c r="Z1240"/>
    </row>
    <row r="1241" spans="21:26" x14ac:dyDescent="0.25">
      <c r="U1241"/>
      <c r="V1241"/>
      <c r="W1241"/>
      <c r="X1241"/>
      <c r="Y1241"/>
      <c r="Z1241"/>
    </row>
    <row r="1242" spans="21:26" x14ac:dyDescent="0.25">
      <c r="U1242"/>
      <c r="V1242"/>
      <c r="W1242"/>
      <c r="X1242"/>
      <c r="Y1242"/>
      <c r="Z1242"/>
    </row>
    <row r="1243" spans="21:26" x14ac:dyDescent="0.25">
      <c r="U1243"/>
      <c r="V1243"/>
      <c r="W1243"/>
      <c r="X1243"/>
      <c r="Y1243"/>
      <c r="Z1243"/>
    </row>
    <row r="1244" spans="21:26" x14ac:dyDescent="0.25">
      <c r="U1244"/>
      <c r="V1244"/>
      <c r="W1244"/>
      <c r="X1244"/>
      <c r="Y1244"/>
      <c r="Z1244"/>
    </row>
    <row r="1245" spans="21:26" x14ac:dyDescent="0.25">
      <c r="U1245"/>
      <c r="V1245"/>
      <c r="W1245"/>
      <c r="X1245"/>
      <c r="Y1245"/>
      <c r="Z1245"/>
    </row>
    <row r="1246" spans="21:26" x14ac:dyDescent="0.25">
      <c r="U1246"/>
      <c r="V1246"/>
      <c r="W1246"/>
      <c r="X1246"/>
      <c r="Y1246"/>
      <c r="Z1246"/>
    </row>
    <row r="1247" spans="21:26" x14ac:dyDescent="0.25">
      <c r="U1247"/>
      <c r="V1247"/>
      <c r="W1247"/>
      <c r="X1247"/>
      <c r="Y1247"/>
      <c r="Z1247"/>
    </row>
    <row r="1248" spans="21:26" x14ac:dyDescent="0.25">
      <c r="U1248"/>
      <c r="V1248"/>
      <c r="W1248"/>
      <c r="X1248"/>
      <c r="Y1248"/>
      <c r="Z1248"/>
    </row>
    <row r="1249" spans="21:26" x14ac:dyDescent="0.25">
      <c r="U1249"/>
      <c r="V1249"/>
      <c r="W1249"/>
      <c r="X1249"/>
      <c r="Y1249"/>
      <c r="Z1249"/>
    </row>
    <row r="1250" spans="21:26" x14ac:dyDescent="0.25">
      <c r="U1250"/>
      <c r="V1250"/>
      <c r="W1250"/>
      <c r="X1250"/>
      <c r="Y1250"/>
      <c r="Z1250"/>
    </row>
    <row r="1251" spans="21:26" x14ac:dyDescent="0.25">
      <c r="U1251"/>
      <c r="V1251"/>
      <c r="W1251"/>
      <c r="X1251"/>
      <c r="Y1251"/>
      <c r="Z1251"/>
    </row>
    <row r="1252" spans="21:26" x14ac:dyDescent="0.25">
      <c r="U1252"/>
      <c r="V1252"/>
      <c r="W1252"/>
      <c r="X1252"/>
      <c r="Y1252"/>
      <c r="Z1252"/>
    </row>
    <row r="1253" spans="21:26" x14ac:dyDescent="0.25">
      <c r="U1253"/>
      <c r="V1253"/>
      <c r="W1253"/>
      <c r="X1253"/>
      <c r="Y1253"/>
      <c r="Z1253"/>
    </row>
    <row r="1254" spans="21:26" x14ac:dyDescent="0.25">
      <c r="U1254"/>
      <c r="V1254"/>
      <c r="W1254"/>
      <c r="X1254"/>
      <c r="Y1254"/>
      <c r="Z1254"/>
    </row>
    <row r="1255" spans="21:26" x14ac:dyDescent="0.25">
      <c r="U1255"/>
      <c r="V1255"/>
      <c r="W1255"/>
      <c r="X1255"/>
      <c r="Y1255"/>
      <c r="Z1255"/>
    </row>
    <row r="1256" spans="21:26" x14ac:dyDescent="0.25">
      <c r="U1256"/>
      <c r="V1256"/>
      <c r="W1256"/>
      <c r="X1256"/>
      <c r="Y1256"/>
      <c r="Z1256"/>
    </row>
    <row r="1257" spans="21:26" x14ac:dyDescent="0.25">
      <c r="U1257"/>
      <c r="V1257"/>
      <c r="W1257"/>
      <c r="X1257"/>
      <c r="Y1257"/>
      <c r="Z1257"/>
    </row>
    <row r="1258" spans="21:26" x14ac:dyDescent="0.25">
      <c r="U1258"/>
      <c r="V1258"/>
      <c r="W1258"/>
      <c r="X1258"/>
      <c r="Y1258"/>
      <c r="Z1258"/>
    </row>
    <row r="1259" spans="21:26" x14ac:dyDescent="0.25">
      <c r="U1259"/>
      <c r="V1259"/>
      <c r="W1259"/>
      <c r="X1259"/>
      <c r="Y1259"/>
      <c r="Z1259"/>
    </row>
    <row r="1260" spans="21:26" x14ac:dyDescent="0.25">
      <c r="U1260"/>
      <c r="V1260"/>
      <c r="W1260"/>
      <c r="X1260"/>
      <c r="Y1260"/>
      <c r="Z1260"/>
    </row>
    <row r="1261" spans="21:26" x14ac:dyDescent="0.25">
      <c r="U1261"/>
      <c r="V1261"/>
      <c r="W1261"/>
      <c r="X1261"/>
      <c r="Y1261"/>
      <c r="Z1261"/>
    </row>
    <row r="1262" spans="21:26" x14ac:dyDescent="0.25">
      <c r="U1262"/>
      <c r="V1262"/>
      <c r="W1262"/>
      <c r="X1262"/>
      <c r="Y1262"/>
      <c r="Z1262"/>
    </row>
    <row r="1263" spans="21:26" x14ac:dyDescent="0.25">
      <c r="U1263"/>
      <c r="V1263"/>
      <c r="W1263"/>
      <c r="X1263"/>
      <c r="Y1263"/>
      <c r="Z1263"/>
    </row>
    <row r="1264" spans="21:26" x14ac:dyDescent="0.25">
      <c r="U1264"/>
      <c r="V1264"/>
      <c r="W1264"/>
      <c r="X1264"/>
      <c r="Y1264"/>
      <c r="Z1264"/>
    </row>
    <row r="1265" spans="21:26" x14ac:dyDescent="0.25">
      <c r="U1265"/>
      <c r="V1265"/>
      <c r="W1265"/>
      <c r="X1265"/>
      <c r="Y1265"/>
      <c r="Z1265"/>
    </row>
    <row r="1266" spans="21:26" x14ac:dyDescent="0.25">
      <c r="U1266"/>
      <c r="V1266"/>
      <c r="W1266"/>
      <c r="X1266"/>
      <c r="Y1266"/>
      <c r="Z1266"/>
    </row>
    <row r="1267" spans="21:26" x14ac:dyDescent="0.25">
      <c r="U1267"/>
      <c r="V1267"/>
      <c r="W1267"/>
      <c r="X1267"/>
      <c r="Y1267"/>
      <c r="Z1267"/>
    </row>
    <row r="1268" spans="21:26" x14ac:dyDescent="0.25">
      <c r="U1268"/>
      <c r="V1268"/>
      <c r="W1268"/>
      <c r="X1268"/>
      <c r="Y1268"/>
      <c r="Z1268"/>
    </row>
    <row r="1269" spans="21:26" x14ac:dyDescent="0.25">
      <c r="U1269"/>
      <c r="V1269"/>
      <c r="W1269"/>
      <c r="X1269"/>
      <c r="Y1269"/>
      <c r="Z1269"/>
    </row>
    <row r="1270" spans="21:26" x14ac:dyDescent="0.25">
      <c r="U1270"/>
      <c r="V1270"/>
      <c r="W1270"/>
      <c r="X1270"/>
      <c r="Y1270"/>
      <c r="Z1270"/>
    </row>
    <row r="1271" spans="21:26" x14ac:dyDescent="0.25">
      <c r="U1271"/>
      <c r="V1271"/>
      <c r="W1271"/>
      <c r="X1271"/>
      <c r="Y1271"/>
      <c r="Z1271"/>
    </row>
    <row r="1272" spans="21:26" x14ac:dyDescent="0.25">
      <c r="U1272"/>
      <c r="V1272"/>
      <c r="W1272"/>
      <c r="X1272"/>
      <c r="Y1272"/>
      <c r="Z1272"/>
    </row>
    <row r="1273" spans="21:26" x14ac:dyDescent="0.25">
      <c r="U1273"/>
      <c r="V1273"/>
      <c r="W1273"/>
      <c r="X1273"/>
      <c r="Y1273"/>
      <c r="Z1273"/>
    </row>
    <row r="1274" spans="21:26" x14ac:dyDescent="0.25">
      <c r="U1274"/>
      <c r="V1274"/>
      <c r="W1274"/>
      <c r="X1274"/>
      <c r="Y1274"/>
      <c r="Z1274"/>
    </row>
    <row r="1275" spans="21:26" x14ac:dyDescent="0.25">
      <c r="U1275"/>
      <c r="V1275"/>
      <c r="W1275"/>
      <c r="X1275"/>
      <c r="Y1275"/>
      <c r="Z1275"/>
    </row>
    <row r="1276" spans="21:26" x14ac:dyDescent="0.25">
      <c r="U1276"/>
      <c r="V1276"/>
      <c r="W1276"/>
      <c r="X1276"/>
      <c r="Y1276"/>
      <c r="Z1276"/>
    </row>
    <row r="1277" spans="21:26" x14ac:dyDescent="0.25">
      <c r="U1277"/>
      <c r="V1277"/>
      <c r="W1277"/>
      <c r="X1277"/>
      <c r="Y1277"/>
      <c r="Z1277"/>
    </row>
    <row r="1278" spans="21:26" x14ac:dyDescent="0.25">
      <c r="U1278"/>
      <c r="V1278"/>
      <c r="W1278"/>
      <c r="X1278"/>
      <c r="Y1278"/>
      <c r="Z1278"/>
    </row>
    <row r="1279" spans="21:26" x14ac:dyDescent="0.25">
      <c r="U1279"/>
      <c r="V1279"/>
      <c r="W1279"/>
      <c r="X1279"/>
      <c r="Y1279"/>
      <c r="Z1279"/>
    </row>
    <row r="1280" spans="21:26" x14ac:dyDescent="0.25">
      <c r="U1280"/>
      <c r="V1280"/>
      <c r="W1280"/>
      <c r="X1280"/>
      <c r="Y1280"/>
      <c r="Z1280"/>
    </row>
    <row r="1281" spans="21:26" x14ac:dyDescent="0.25">
      <c r="U1281"/>
      <c r="V1281"/>
      <c r="W1281"/>
      <c r="X1281"/>
      <c r="Y1281"/>
      <c r="Z1281"/>
    </row>
    <row r="1282" spans="21:26" x14ac:dyDescent="0.25">
      <c r="U1282"/>
      <c r="V1282"/>
      <c r="W1282"/>
      <c r="X1282"/>
      <c r="Y1282"/>
      <c r="Z1282"/>
    </row>
    <row r="1283" spans="21:26" x14ac:dyDescent="0.25">
      <c r="U1283"/>
      <c r="V1283"/>
      <c r="W1283"/>
      <c r="X1283"/>
      <c r="Y1283"/>
      <c r="Z1283"/>
    </row>
    <row r="1284" spans="21:26" x14ac:dyDescent="0.25">
      <c r="U1284"/>
      <c r="V1284"/>
      <c r="W1284"/>
      <c r="X1284"/>
      <c r="Y1284"/>
      <c r="Z1284"/>
    </row>
    <row r="1285" spans="21:26" x14ac:dyDescent="0.25">
      <c r="U1285"/>
      <c r="V1285"/>
      <c r="W1285"/>
      <c r="X1285"/>
      <c r="Y1285"/>
      <c r="Z1285"/>
    </row>
    <row r="1286" spans="21:26" x14ac:dyDescent="0.25">
      <c r="U1286"/>
      <c r="V1286"/>
      <c r="W1286"/>
      <c r="X1286"/>
      <c r="Y1286"/>
      <c r="Z1286"/>
    </row>
    <row r="1287" spans="21:26" x14ac:dyDescent="0.25">
      <c r="U1287"/>
      <c r="V1287"/>
      <c r="W1287"/>
      <c r="X1287"/>
      <c r="Y1287"/>
      <c r="Z1287"/>
    </row>
    <row r="1288" spans="21:26" x14ac:dyDescent="0.25">
      <c r="U1288"/>
      <c r="V1288"/>
      <c r="W1288"/>
      <c r="X1288"/>
      <c r="Y1288"/>
      <c r="Z1288"/>
    </row>
    <row r="1289" spans="21:26" x14ac:dyDescent="0.25">
      <c r="U1289"/>
      <c r="V1289"/>
      <c r="W1289"/>
      <c r="X1289"/>
      <c r="Y1289"/>
      <c r="Z1289"/>
    </row>
    <row r="1290" spans="21:26" x14ac:dyDescent="0.25">
      <c r="U1290"/>
      <c r="V1290"/>
      <c r="W1290"/>
      <c r="X1290"/>
      <c r="Y1290"/>
      <c r="Z1290"/>
    </row>
    <row r="1291" spans="21:26" x14ac:dyDescent="0.25">
      <c r="U1291"/>
      <c r="V1291"/>
      <c r="W1291"/>
      <c r="X1291"/>
      <c r="Y1291"/>
      <c r="Z1291"/>
    </row>
    <row r="1292" spans="21:26" x14ac:dyDescent="0.25">
      <c r="U1292"/>
      <c r="V1292"/>
      <c r="W1292"/>
      <c r="X1292"/>
      <c r="Y1292"/>
      <c r="Z1292"/>
    </row>
    <row r="1293" spans="21:26" x14ac:dyDescent="0.25">
      <c r="U1293"/>
      <c r="V1293"/>
      <c r="W1293"/>
      <c r="X1293"/>
      <c r="Y1293"/>
      <c r="Z1293"/>
    </row>
    <row r="1294" spans="21:26" x14ac:dyDescent="0.25">
      <c r="U1294"/>
      <c r="V1294"/>
      <c r="W1294"/>
      <c r="X1294"/>
      <c r="Y1294"/>
      <c r="Z1294"/>
    </row>
    <row r="1295" spans="21:26" x14ac:dyDescent="0.25">
      <c r="U1295"/>
      <c r="V1295"/>
      <c r="W1295"/>
      <c r="X1295"/>
      <c r="Y1295"/>
      <c r="Z1295"/>
    </row>
    <row r="1296" spans="21:26" x14ac:dyDescent="0.25">
      <c r="U1296"/>
      <c r="V1296"/>
      <c r="W1296"/>
      <c r="X1296"/>
      <c r="Y1296"/>
      <c r="Z1296"/>
    </row>
    <row r="1297" spans="21:26" x14ac:dyDescent="0.25">
      <c r="U1297"/>
      <c r="V1297"/>
      <c r="W1297"/>
      <c r="X1297"/>
      <c r="Y1297"/>
      <c r="Z1297"/>
    </row>
    <row r="1298" spans="21:26" x14ac:dyDescent="0.25">
      <c r="U1298"/>
      <c r="V1298"/>
      <c r="W1298"/>
      <c r="X1298"/>
      <c r="Y1298"/>
      <c r="Z1298"/>
    </row>
    <row r="1299" spans="21:26" x14ac:dyDescent="0.25">
      <c r="U1299"/>
      <c r="V1299"/>
      <c r="W1299"/>
      <c r="X1299"/>
      <c r="Y1299"/>
      <c r="Z1299"/>
    </row>
    <row r="1300" spans="21:26" x14ac:dyDescent="0.25">
      <c r="U1300"/>
      <c r="V1300"/>
      <c r="W1300"/>
      <c r="X1300"/>
      <c r="Y1300"/>
      <c r="Z1300"/>
    </row>
    <row r="1301" spans="21:26" x14ac:dyDescent="0.25">
      <c r="U1301"/>
      <c r="V1301"/>
      <c r="W1301"/>
      <c r="X1301"/>
      <c r="Y1301"/>
      <c r="Z1301"/>
    </row>
    <row r="1302" spans="21:26" x14ac:dyDescent="0.25">
      <c r="U1302"/>
      <c r="V1302"/>
      <c r="W1302"/>
      <c r="X1302"/>
      <c r="Y1302"/>
      <c r="Z1302"/>
    </row>
    <row r="1303" spans="21:26" x14ac:dyDescent="0.25">
      <c r="U1303"/>
      <c r="V1303"/>
      <c r="W1303"/>
      <c r="X1303"/>
      <c r="Y1303"/>
      <c r="Z1303"/>
    </row>
    <row r="1304" spans="21:26" x14ac:dyDescent="0.25">
      <c r="U1304"/>
      <c r="V1304"/>
      <c r="W1304"/>
      <c r="X1304"/>
      <c r="Y1304"/>
      <c r="Z1304"/>
    </row>
    <row r="1305" spans="21:26" x14ac:dyDescent="0.25">
      <c r="U1305"/>
      <c r="V1305"/>
      <c r="W1305"/>
      <c r="X1305"/>
      <c r="Y1305"/>
      <c r="Z1305"/>
    </row>
    <row r="1306" spans="21:26" x14ac:dyDescent="0.25">
      <c r="U1306"/>
      <c r="V1306"/>
      <c r="W1306"/>
      <c r="X1306"/>
      <c r="Y1306"/>
      <c r="Z1306"/>
    </row>
    <row r="1307" spans="21:26" x14ac:dyDescent="0.25">
      <c r="U1307"/>
      <c r="V1307"/>
      <c r="W1307"/>
      <c r="X1307"/>
      <c r="Y1307"/>
      <c r="Z1307"/>
    </row>
    <row r="1308" spans="21:26" x14ac:dyDescent="0.25">
      <c r="U1308"/>
      <c r="V1308"/>
      <c r="W1308"/>
      <c r="X1308"/>
      <c r="Y1308"/>
      <c r="Z1308"/>
    </row>
    <row r="1309" spans="21:26" x14ac:dyDescent="0.25">
      <c r="U1309"/>
      <c r="V1309"/>
      <c r="W1309"/>
      <c r="X1309"/>
      <c r="Y1309"/>
      <c r="Z1309"/>
    </row>
    <row r="1310" spans="21:26" x14ac:dyDescent="0.25">
      <c r="U1310"/>
      <c r="V1310"/>
      <c r="W1310"/>
      <c r="X1310"/>
      <c r="Y1310"/>
      <c r="Z1310"/>
    </row>
    <row r="1311" spans="21:26" x14ac:dyDescent="0.25">
      <c r="U1311"/>
      <c r="V1311"/>
      <c r="W1311"/>
      <c r="X1311"/>
      <c r="Y1311"/>
      <c r="Z1311"/>
    </row>
    <row r="1312" spans="21:26" x14ac:dyDescent="0.25">
      <c r="U1312"/>
      <c r="V1312"/>
      <c r="W1312"/>
      <c r="X1312"/>
      <c r="Y1312"/>
      <c r="Z1312"/>
    </row>
    <row r="1313" spans="21:26" x14ac:dyDescent="0.25">
      <c r="U1313"/>
      <c r="V1313"/>
      <c r="W1313"/>
      <c r="X1313"/>
      <c r="Y1313"/>
      <c r="Z1313"/>
    </row>
    <row r="1314" spans="21:26" x14ac:dyDescent="0.25">
      <c r="U1314"/>
      <c r="V1314"/>
      <c r="W1314"/>
      <c r="X1314"/>
      <c r="Y1314"/>
      <c r="Z1314"/>
    </row>
    <row r="1315" spans="21:26" x14ac:dyDescent="0.25">
      <c r="U1315"/>
      <c r="V1315"/>
      <c r="W1315"/>
      <c r="X1315"/>
      <c r="Y1315"/>
      <c r="Z1315"/>
    </row>
    <row r="1316" spans="21:26" x14ac:dyDescent="0.25">
      <c r="U1316"/>
      <c r="V1316"/>
      <c r="W1316"/>
      <c r="X1316"/>
      <c r="Y1316"/>
      <c r="Z1316"/>
    </row>
    <row r="1317" spans="21:26" x14ac:dyDescent="0.25">
      <c r="U1317"/>
      <c r="V1317"/>
      <c r="W1317"/>
      <c r="X1317"/>
      <c r="Y1317"/>
      <c r="Z1317"/>
    </row>
    <row r="1318" spans="21:26" x14ac:dyDescent="0.25">
      <c r="U1318"/>
      <c r="V1318"/>
      <c r="W1318"/>
      <c r="X1318"/>
      <c r="Y1318"/>
      <c r="Z1318"/>
    </row>
    <row r="1319" spans="21:26" x14ac:dyDescent="0.25">
      <c r="U1319"/>
      <c r="V1319"/>
      <c r="W1319"/>
      <c r="X1319"/>
      <c r="Y1319"/>
      <c r="Z1319"/>
    </row>
    <row r="1320" spans="21:26" x14ac:dyDescent="0.25">
      <c r="U1320"/>
      <c r="V1320"/>
      <c r="W1320"/>
      <c r="X1320"/>
      <c r="Y1320"/>
      <c r="Z1320"/>
    </row>
    <row r="1321" spans="21:26" x14ac:dyDescent="0.25">
      <c r="U1321"/>
      <c r="V1321"/>
      <c r="W1321"/>
      <c r="X1321"/>
      <c r="Y1321"/>
      <c r="Z1321"/>
    </row>
    <row r="1322" spans="21:26" x14ac:dyDescent="0.25">
      <c r="U1322"/>
      <c r="V1322"/>
      <c r="W1322"/>
      <c r="X1322"/>
      <c r="Y1322"/>
      <c r="Z1322"/>
    </row>
    <row r="1323" spans="21:26" x14ac:dyDescent="0.25">
      <c r="U1323"/>
      <c r="V1323"/>
      <c r="W1323"/>
      <c r="X1323"/>
      <c r="Y1323"/>
      <c r="Z1323"/>
    </row>
    <row r="1324" spans="21:26" x14ac:dyDescent="0.25">
      <c r="U1324"/>
      <c r="V1324"/>
      <c r="W1324"/>
      <c r="X1324"/>
      <c r="Y1324"/>
      <c r="Z1324"/>
    </row>
    <row r="1325" spans="21:26" x14ac:dyDescent="0.25">
      <c r="U1325"/>
      <c r="V1325"/>
      <c r="W1325"/>
      <c r="X1325"/>
      <c r="Y1325"/>
      <c r="Z1325"/>
    </row>
    <row r="1326" spans="21:26" x14ac:dyDescent="0.25">
      <c r="U1326"/>
      <c r="V1326"/>
      <c r="W1326"/>
      <c r="X1326"/>
      <c r="Y1326"/>
      <c r="Z1326"/>
    </row>
    <row r="1327" spans="21:26" x14ac:dyDescent="0.25">
      <c r="U1327"/>
      <c r="V1327"/>
      <c r="W1327"/>
      <c r="X1327"/>
      <c r="Y1327"/>
      <c r="Z1327"/>
    </row>
    <row r="1328" spans="21:26" x14ac:dyDescent="0.25">
      <c r="U1328"/>
      <c r="V1328"/>
      <c r="W1328"/>
      <c r="X1328"/>
      <c r="Y1328"/>
      <c r="Z1328"/>
    </row>
    <row r="1329" spans="21:26" x14ac:dyDescent="0.25">
      <c r="U1329"/>
      <c r="V1329"/>
      <c r="W1329"/>
      <c r="X1329"/>
      <c r="Y1329"/>
      <c r="Z1329"/>
    </row>
    <row r="1330" spans="21:26" x14ac:dyDescent="0.25">
      <c r="U1330"/>
      <c r="V1330"/>
      <c r="W1330"/>
      <c r="X1330"/>
      <c r="Y1330"/>
      <c r="Z1330"/>
    </row>
    <row r="1331" spans="21:26" x14ac:dyDescent="0.25">
      <c r="U1331"/>
      <c r="V1331"/>
      <c r="W1331"/>
      <c r="X1331"/>
      <c r="Y1331"/>
      <c r="Z1331"/>
    </row>
    <row r="1332" spans="21:26" x14ac:dyDescent="0.25">
      <c r="U1332"/>
      <c r="V1332"/>
      <c r="W1332"/>
      <c r="X1332"/>
      <c r="Y1332"/>
      <c r="Z1332"/>
    </row>
    <row r="1333" spans="21:26" x14ac:dyDescent="0.25">
      <c r="U1333"/>
      <c r="V1333"/>
      <c r="W1333"/>
      <c r="X1333"/>
      <c r="Y1333"/>
      <c r="Z1333"/>
    </row>
    <row r="1334" spans="21:26" x14ac:dyDescent="0.25">
      <c r="U1334"/>
      <c r="V1334"/>
      <c r="W1334"/>
      <c r="X1334"/>
      <c r="Y1334"/>
      <c r="Z1334"/>
    </row>
    <row r="1335" spans="21:26" x14ac:dyDescent="0.25">
      <c r="U1335"/>
      <c r="V1335"/>
      <c r="W1335"/>
      <c r="X1335"/>
      <c r="Y1335"/>
      <c r="Z1335"/>
    </row>
    <row r="1336" spans="21:26" x14ac:dyDescent="0.25">
      <c r="U1336"/>
      <c r="V1336"/>
      <c r="W1336"/>
      <c r="X1336"/>
      <c r="Y1336"/>
      <c r="Z1336"/>
    </row>
    <row r="1337" spans="21:26" x14ac:dyDescent="0.25">
      <c r="U1337"/>
      <c r="V1337"/>
      <c r="W1337"/>
      <c r="X1337"/>
      <c r="Y1337"/>
      <c r="Z1337"/>
    </row>
    <row r="1338" spans="21:26" x14ac:dyDescent="0.25">
      <c r="U1338"/>
      <c r="V1338"/>
      <c r="W1338"/>
      <c r="X1338"/>
      <c r="Y1338"/>
      <c r="Z1338"/>
    </row>
    <row r="1339" spans="21:26" x14ac:dyDescent="0.25">
      <c r="U1339"/>
      <c r="V1339"/>
      <c r="W1339"/>
      <c r="X1339"/>
      <c r="Y1339"/>
      <c r="Z1339"/>
    </row>
    <row r="1340" spans="21:26" x14ac:dyDescent="0.25">
      <c r="U1340"/>
      <c r="V1340"/>
      <c r="W1340"/>
      <c r="X1340"/>
      <c r="Y1340"/>
      <c r="Z1340"/>
    </row>
    <row r="1341" spans="21:26" x14ac:dyDescent="0.25">
      <c r="U1341"/>
      <c r="V1341"/>
      <c r="W1341"/>
      <c r="X1341"/>
      <c r="Y1341"/>
      <c r="Z1341"/>
    </row>
    <row r="1342" spans="21:26" x14ac:dyDescent="0.25">
      <c r="U1342"/>
      <c r="V1342"/>
      <c r="W1342"/>
      <c r="X1342"/>
      <c r="Y1342"/>
      <c r="Z1342"/>
    </row>
    <row r="1343" spans="21:26" x14ac:dyDescent="0.25">
      <c r="U1343"/>
      <c r="V1343"/>
      <c r="W1343"/>
      <c r="X1343"/>
      <c r="Y1343"/>
      <c r="Z1343"/>
    </row>
    <row r="1344" spans="21:26" x14ac:dyDescent="0.25">
      <c r="U1344"/>
      <c r="V1344"/>
      <c r="W1344"/>
      <c r="X1344"/>
      <c r="Y1344"/>
      <c r="Z1344"/>
    </row>
    <row r="1345" spans="21:26" x14ac:dyDescent="0.25">
      <c r="U1345"/>
      <c r="V1345"/>
      <c r="W1345"/>
      <c r="X1345"/>
      <c r="Y1345"/>
      <c r="Z1345"/>
    </row>
    <row r="1346" spans="21:26" x14ac:dyDescent="0.25">
      <c r="U1346"/>
      <c r="V1346"/>
      <c r="W1346"/>
      <c r="X1346"/>
      <c r="Y1346"/>
      <c r="Z1346"/>
    </row>
    <row r="1347" spans="21:26" x14ac:dyDescent="0.25">
      <c r="U1347"/>
      <c r="V1347"/>
      <c r="W1347"/>
      <c r="X1347"/>
      <c r="Y1347"/>
      <c r="Z1347"/>
    </row>
    <row r="1348" spans="21:26" x14ac:dyDescent="0.25">
      <c r="U1348"/>
      <c r="V1348"/>
      <c r="W1348"/>
      <c r="X1348"/>
      <c r="Y1348"/>
      <c r="Z1348"/>
    </row>
    <row r="1349" spans="21:26" x14ac:dyDescent="0.25">
      <c r="U1349"/>
      <c r="V1349"/>
      <c r="W1349"/>
      <c r="X1349"/>
      <c r="Y1349"/>
      <c r="Z1349"/>
    </row>
    <row r="1350" spans="21:26" x14ac:dyDescent="0.25">
      <c r="U1350"/>
      <c r="V1350"/>
      <c r="W1350"/>
      <c r="X1350"/>
      <c r="Y1350"/>
      <c r="Z1350"/>
    </row>
    <row r="1351" spans="21:26" x14ac:dyDescent="0.25">
      <c r="U1351"/>
      <c r="V1351"/>
      <c r="W1351"/>
      <c r="X1351"/>
      <c r="Y1351"/>
      <c r="Z1351"/>
    </row>
    <row r="1352" spans="21:26" x14ac:dyDescent="0.25">
      <c r="U1352"/>
      <c r="V1352"/>
      <c r="W1352"/>
      <c r="X1352"/>
      <c r="Y1352"/>
      <c r="Z1352"/>
    </row>
    <row r="1353" spans="21:26" x14ac:dyDescent="0.25">
      <c r="U1353"/>
      <c r="V1353"/>
      <c r="W1353"/>
      <c r="X1353"/>
      <c r="Y1353"/>
      <c r="Z1353"/>
    </row>
    <row r="1354" spans="21:26" x14ac:dyDescent="0.25">
      <c r="U1354"/>
      <c r="V1354"/>
      <c r="W1354"/>
      <c r="X1354"/>
      <c r="Y1354"/>
      <c r="Z1354"/>
    </row>
    <row r="1355" spans="21:26" x14ac:dyDescent="0.25">
      <c r="U1355"/>
      <c r="V1355"/>
      <c r="W1355"/>
      <c r="X1355"/>
      <c r="Y1355"/>
      <c r="Z1355"/>
    </row>
    <row r="1356" spans="21:26" x14ac:dyDescent="0.25">
      <c r="U1356"/>
      <c r="V1356"/>
      <c r="W1356"/>
      <c r="X1356"/>
      <c r="Y1356"/>
      <c r="Z1356"/>
    </row>
    <row r="1357" spans="21:26" x14ac:dyDescent="0.25">
      <c r="U1357"/>
      <c r="V1357"/>
      <c r="W1357"/>
      <c r="X1357"/>
      <c r="Y1357"/>
      <c r="Z1357"/>
    </row>
    <row r="1358" spans="21:26" x14ac:dyDescent="0.25">
      <c r="U1358"/>
      <c r="V1358"/>
      <c r="W1358"/>
      <c r="X1358"/>
      <c r="Y1358"/>
      <c r="Z1358"/>
    </row>
    <row r="1359" spans="21:26" x14ac:dyDescent="0.25">
      <c r="U1359"/>
      <c r="V1359"/>
      <c r="W1359"/>
      <c r="X1359"/>
      <c r="Y1359"/>
      <c r="Z1359"/>
    </row>
    <row r="1360" spans="21:26" x14ac:dyDescent="0.25">
      <c r="U1360"/>
      <c r="V1360"/>
      <c r="W1360"/>
      <c r="X1360"/>
      <c r="Y1360"/>
      <c r="Z1360"/>
    </row>
    <row r="1361" spans="21:26" x14ac:dyDescent="0.25">
      <c r="U1361"/>
      <c r="V1361"/>
      <c r="W1361"/>
      <c r="X1361"/>
      <c r="Y1361"/>
      <c r="Z1361"/>
    </row>
    <row r="1362" spans="21:26" x14ac:dyDescent="0.25">
      <c r="U1362"/>
      <c r="V1362"/>
      <c r="W1362"/>
      <c r="X1362"/>
      <c r="Y1362"/>
      <c r="Z1362"/>
    </row>
    <row r="1363" spans="21:26" x14ac:dyDescent="0.25">
      <c r="U1363"/>
      <c r="V1363"/>
      <c r="W1363"/>
      <c r="X1363"/>
      <c r="Y1363"/>
      <c r="Z1363"/>
    </row>
    <row r="1364" spans="21:26" x14ac:dyDescent="0.25">
      <c r="U1364"/>
      <c r="V1364"/>
      <c r="W1364"/>
      <c r="X1364"/>
      <c r="Y1364"/>
      <c r="Z1364"/>
    </row>
    <row r="1365" spans="21:26" x14ac:dyDescent="0.25">
      <c r="U1365"/>
      <c r="V1365"/>
      <c r="W1365"/>
      <c r="X1365"/>
      <c r="Y1365"/>
      <c r="Z1365"/>
    </row>
    <row r="1366" spans="21:26" x14ac:dyDescent="0.25">
      <c r="U1366"/>
      <c r="V1366"/>
      <c r="W1366"/>
      <c r="X1366"/>
      <c r="Y1366"/>
      <c r="Z1366"/>
    </row>
    <row r="1367" spans="21:26" x14ac:dyDescent="0.25">
      <c r="U1367"/>
      <c r="V1367"/>
      <c r="W1367"/>
      <c r="X1367"/>
      <c r="Y1367"/>
      <c r="Z1367"/>
    </row>
    <row r="1368" spans="21:26" x14ac:dyDescent="0.25">
      <c r="U1368"/>
      <c r="V1368"/>
      <c r="W1368"/>
      <c r="X1368"/>
      <c r="Y1368"/>
      <c r="Z1368"/>
    </row>
    <row r="1369" spans="21:26" x14ac:dyDescent="0.25">
      <c r="U1369"/>
      <c r="V1369"/>
      <c r="W1369"/>
      <c r="X1369"/>
      <c r="Y1369"/>
      <c r="Z1369"/>
    </row>
    <row r="1370" spans="21:26" x14ac:dyDescent="0.25">
      <c r="U1370"/>
      <c r="V1370"/>
      <c r="W1370"/>
      <c r="X1370"/>
      <c r="Y1370"/>
      <c r="Z1370"/>
    </row>
    <row r="1371" spans="21:26" x14ac:dyDescent="0.25">
      <c r="U1371"/>
      <c r="V1371"/>
      <c r="W1371"/>
      <c r="X1371"/>
      <c r="Y1371"/>
      <c r="Z1371"/>
    </row>
    <row r="1372" spans="21:26" x14ac:dyDescent="0.25">
      <c r="U1372"/>
      <c r="V1372"/>
      <c r="W1372"/>
      <c r="X1372"/>
      <c r="Y1372"/>
      <c r="Z1372"/>
    </row>
    <row r="1373" spans="21:26" x14ac:dyDescent="0.25">
      <c r="U1373"/>
      <c r="V1373"/>
      <c r="W1373"/>
      <c r="X1373"/>
      <c r="Y1373"/>
      <c r="Z1373"/>
    </row>
    <row r="1374" spans="21:26" x14ac:dyDescent="0.25">
      <c r="U1374"/>
      <c r="V1374"/>
      <c r="W1374"/>
      <c r="X1374"/>
      <c r="Y1374"/>
      <c r="Z1374"/>
    </row>
    <row r="1375" spans="21:26" x14ac:dyDescent="0.25">
      <c r="U1375"/>
      <c r="V1375"/>
      <c r="W1375"/>
      <c r="X1375"/>
      <c r="Y1375"/>
      <c r="Z1375"/>
    </row>
    <row r="1376" spans="21:26" x14ac:dyDescent="0.25">
      <c r="U1376"/>
      <c r="V1376"/>
      <c r="W1376"/>
      <c r="X1376"/>
      <c r="Y1376"/>
      <c r="Z1376"/>
    </row>
    <row r="1377" spans="21:26" x14ac:dyDescent="0.25">
      <c r="U1377"/>
      <c r="V1377"/>
      <c r="W1377"/>
      <c r="X1377"/>
      <c r="Y1377"/>
      <c r="Z1377"/>
    </row>
    <row r="1378" spans="21:26" x14ac:dyDescent="0.25">
      <c r="U1378"/>
      <c r="V1378"/>
      <c r="W1378"/>
      <c r="X1378"/>
      <c r="Y1378"/>
      <c r="Z1378"/>
    </row>
    <row r="1379" spans="21:26" x14ac:dyDescent="0.25">
      <c r="U1379"/>
      <c r="V1379"/>
      <c r="W1379"/>
      <c r="X1379"/>
      <c r="Y1379"/>
      <c r="Z1379"/>
    </row>
    <row r="1380" spans="21:26" x14ac:dyDescent="0.25">
      <c r="U1380"/>
      <c r="V1380"/>
      <c r="W1380"/>
      <c r="X1380"/>
      <c r="Y1380"/>
      <c r="Z1380"/>
    </row>
    <row r="1381" spans="21:26" x14ac:dyDescent="0.25">
      <c r="U1381"/>
      <c r="V1381"/>
      <c r="W1381"/>
      <c r="X1381"/>
      <c r="Y1381"/>
      <c r="Z1381"/>
    </row>
    <row r="1382" spans="21:26" x14ac:dyDescent="0.25">
      <c r="U1382"/>
      <c r="V1382"/>
      <c r="W1382"/>
      <c r="X1382"/>
      <c r="Y1382"/>
      <c r="Z1382"/>
    </row>
    <row r="1383" spans="21:26" x14ac:dyDescent="0.25">
      <c r="U1383"/>
      <c r="V1383"/>
      <c r="W1383"/>
      <c r="X1383"/>
      <c r="Y1383"/>
      <c r="Z1383"/>
    </row>
    <row r="1384" spans="21:26" x14ac:dyDescent="0.25">
      <c r="U1384"/>
      <c r="V1384"/>
      <c r="W1384"/>
      <c r="X1384"/>
      <c r="Y1384"/>
      <c r="Z1384"/>
    </row>
    <row r="1385" spans="21:26" x14ac:dyDescent="0.25">
      <c r="U1385"/>
      <c r="V1385"/>
      <c r="W1385"/>
      <c r="X1385"/>
      <c r="Y1385"/>
      <c r="Z1385"/>
    </row>
    <row r="1386" spans="21:26" x14ac:dyDescent="0.25">
      <c r="U1386"/>
      <c r="V1386"/>
      <c r="W1386"/>
      <c r="X1386"/>
      <c r="Y1386"/>
      <c r="Z1386"/>
    </row>
    <row r="1387" spans="21:26" x14ac:dyDescent="0.25">
      <c r="U1387"/>
      <c r="V1387"/>
      <c r="W1387"/>
      <c r="X1387"/>
      <c r="Y1387"/>
      <c r="Z1387"/>
    </row>
    <row r="1388" spans="21:26" x14ac:dyDescent="0.25">
      <c r="U1388"/>
      <c r="V1388"/>
      <c r="W1388"/>
      <c r="X1388"/>
      <c r="Y1388"/>
      <c r="Z1388"/>
    </row>
    <row r="1389" spans="21:26" x14ac:dyDescent="0.25">
      <c r="U1389"/>
      <c r="V1389"/>
      <c r="W1389"/>
      <c r="X1389"/>
      <c r="Y1389"/>
      <c r="Z1389"/>
    </row>
    <row r="1390" spans="21:26" x14ac:dyDescent="0.25">
      <c r="U1390"/>
      <c r="V1390"/>
      <c r="W1390"/>
      <c r="X1390"/>
      <c r="Y1390"/>
      <c r="Z1390"/>
    </row>
    <row r="1391" spans="21:26" x14ac:dyDescent="0.25">
      <c r="U1391"/>
      <c r="V1391"/>
      <c r="W1391"/>
      <c r="X1391"/>
      <c r="Y1391"/>
      <c r="Z1391"/>
    </row>
    <row r="1392" spans="21:26" x14ac:dyDescent="0.25">
      <c r="U1392"/>
      <c r="V1392"/>
      <c r="W1392"/>
      <c r="X1392"/>
      <c r="Y1392"/>
      <c r="Z1392"/>
    </row>
    <row r="1393" spans="21:26" x14ac:dyDescent="0.25">
      <c r="U1393"/>
      <c r="V1393"/>
      <c r="W1393"/>
      <c r="X1393"/>
      <c r="Y1393"/>
      <c r="Z1393"/>
    </row>
    <row r="1394" spans="21:26" x14ac:dyDescent="0.25">
      <c r="U1394"/>
      <c r="V1394"/>
      <c r="W1394"/>
      <c r="X1394"/>
      <c r="Y1394"/>
      <c r="Z1394"/>
    </row>
    <row r="1395" spans="21:26" x14ac:dyDescent="0.25">
      <c r="U1395"/>
      <c r="V1395"/>
      <c r="W1395"/>
      <c r="X1395"/>
      <c r="Y1395"/>
      <c r="Z1395"/>
    </row>
    <row r="1396" spans="21:26" x14ac:dyDescent="0.25">
      <c r="U1396"/>
      <c r="V1396"/>
      <c r="W1396"/>
      <c r="X1396"/>
      <c r="Y1396"/>
      <c r="Z1396"/>
    </row>
    <row r="1397" spans="21:26" x14ac:dyDescent="0.25">
      <c r="U1397"/>
      <c r="V1397"/>
      <c r="W1397"/>
      <c r="X1397"/>
      <c r="Y1397"/>
      <c r="Z1397"/>
    </row>
    <row r="1398" spans="21:26" x14ac:dyDescent="0.25">
      <c r="U1398"/>
      <c r="V1398"/>
      <c r="W1398"/>
      <c r="X1398"/>
      <c r="Y1398"/>
      <c r="Z1398"/>
    </row>
    <row r="1399" spans="21:26" x14ac:dyDescent="0.25">
      <c r="U1399"/>
      <c r="V1399"/>
      <c r="W1399"/>
      <c r="X1399"/>
      <c r="Y1399"/>
      <c r="Z1399"/>
    </row>
    <row r="1400" spans="21:26" x14ac:dyDescent="0.25">
      <c r="U1400"/>
      <c r="V1400"/>
      <c r="W1400"/>
      <c r="X1400"/>
      <c r="Y1400"/>
      <c r="Z1400"/>
    </row>
    <row r="1401" spans="21:26" x14ac:dyDescent="0.25">
      <c r="U1401"/>
      <c r="V1401"/>
      <c r="W1401"/>
      <c r="X1401"/>
      <c r="Y1401"/>
      <c r="Z1401"/>
    </row>
    <row r="1402" spans="21:26" x14ac:dyDescent="0.25">
      <c r="U1402"/>
      <c r="V1402"/>
      <c r="W1402"/>
      <c r="X1402"/>
      <c r="Y1402"/>
      <c r="Z1402"/>
    </row>
    <row r="1403" spans="21:26" x14ac:dyDescent="0.25">
      <c r="U1403"/>
      <c r="V1403"/>
      <c r="W1403"/>
      <c r="X1403"/>
      <c r="Y1403"/>
      <c r="Z1403"/>
    </row>
    <row r="1404" spans="21:26" x14ac:dyDescent="0.25">
      <c r="U1404"/>
      <c r="V1404"/>
      <c r="W1404"/>
      <c r="X1404"/>
      <c r="Y1404"/>
      <c r="Z1404"/>
    </row>
    <row r="1405" spans="21:26" x14ac:dyDescent="0.25">
      <c r="U1405"/>
      <c r="V1405"/>
      <c r="W1405"/>
      <c r="X1405"/>
      <c r="Y1405"/>
      <c r="Z1405"/>
    </row>
    <row r="1406" spans="21:26" x14ac:dyDescent="0.25">
      <c r="U1406"/>
      <c r="V1406"/>
      <c r="W1406"/>
      <c r="X1406"/>
      <c r="Y1406"/>
      <c r="Z1406"/>
    </row>
    <row r="1407" spans="21:26" x14ac:dyDescent="0.25">
      <c r="U1407"/>
      <c r="V1407"/>
      <c r="W1407"/>
      <c r="X1407"/>
      <c r="Y1407"/>
      <c r="Z1407"/>
    </row>
    <row r="1408" spans="21:26" x14ac:dyDescent="0.25">
      <c r="U1408"/>
      <c r="V1408"/>
      <c r="W1408"/>
      <c r="X1408"/>
      <c r="Y1408"/>
      <c r="Z1408"/>
    </row>
    <row r="1409" spans="21:26" x14ac:dyDescent="0.25">
      <c r="U1409"/>
      <c r="V1409"/>
      <c r="W1409"/>
      <c r="X1409"/>
      <c r="Y1409"/>
      <c r="Z1409"/>
    </row>
    <row r="1410" spans="21:26" x14ac:dyDescent="0.25">
      <c r="U1410"/>
      <c r="V1410"/>
      <c r="W1410"/>
      <c r="X1410"/>
      <c r="Y1410"/>
      <c r="Z1410"/>
    </row>
    <row r="1411" spans="21:26" x14ac:dyDescent="0.25">
      <c r="U1411"/>
      <c r="V1411"/>
      <c r="W1411"/>
      <c r="X1411"/>
      <c r="Y1411"/>
      <c r="Z1411"/>
    </row>
    <row r="1412" spans="21:26" x14ac:dyDescent="0.25">
      <c r="U1412"/>
      <c r="V1412"/>
      <c r="W1412"/>
      <c r="X1412"/>
      <c r="Y1412"/>
      <c r="Z1412"/>
    </row>
    <row r="1413" spans="21:26" x14ac:dyDescent="0.25">
      <c r="U1413"/>
      <c r="V1413"/>
      <c r="W1413"/>
      <c r="X1413"/>
      <c r="Y1413"/>
      <c r="Z1413"/>
    </row>
    <row r="1414" spans="21:26" x14ac:dyDescent="0.25">
      <c r="U1414"/>
      <c r="V1414"/>
      <c r="W1414"/>
      <c r="X1414"/>
      <c r="Y1414"/>
      <c r="Z1414"/>
    </row>
    <row r="1415" spans="21:26" x14ac:dyDescent="0.25">
      <c r="U1415"/>
      <c r="V1415"/>
      <c r="W1415"/>
      <c r="X1415"/>
      <c r="Y1415"/>
      <c r="Z1415"/>
    </row>
    <row r="1416" spans="21:26" x14ac:dyDescent="0.25">
      <c r="U1416"/>
      <c r="V1416"/>
      <c r="W1416"/>
      <c r="X1416"/>
      <c r="Y1416"/>
      <c r="Z1416"/>
    </row>
    <row r="1417" spans="21:26" x14ac:dyDescent="0.25">
      <c r="U1417"/>
      <c r="V1417"/>
      <c r="W1417"/>
      <c r="X1417"/>
      <c r="Y1417"/>
      <c r="Z1417"/>
    </row>
    <row r="1418" spans="21:26" x14ac:dyDescent="0.25">
      <c r="U1418"/>
      <c r="V1418"/>
      <c r="W1418"/>
      <c r="X1418"/>
      <c r="Y1418"/>
      <c r="Z1418"/>
    </row>
    <row r="1419" spans="21:26" x14ac:dyDescent="0.25">
      <c r="U1419"/>
      <c r="V1419"/>
      <c r="W1419"/>
      <c r="X1419"/>
      <c r="Y1419"/>
      <c r="Z1419"/>
    </row>
    <row r="1420" spans="21:26" x14ac:dyDescent="0.25">
      <c r="U1420"/>
      <c r="V1420"/>
      <c r="W1420"/>
      <c r="X1420"/>
      <c r="Y1420"/>
      <c r="Z1420"/>
    </row>
    <row r="1421" spans="21:26" x14ac:dyDescent="0.25">
      <c r="U1421"/>
      <c r="V1421"/>
      <c r="W1421"/>
      <c r="X1421"/>
      <c r="Y1421"/>
      <c r="Z1421"/>
    </row>
    <row r="1422" spans="21:26" x14ac:dyDescent="0.25">
      <c r="U1422"/>
      <c r="V1422"/>
      <c r="W1422"/>
      <c r="X1422"/>
      <c r="Y1422"/>
      <c r="Z1422"/>
    </row>
    <row r="1423" spans="21:26" x14ac:dyDescent="0.25">
      <c r="U1423"/>
      <c r="V1423"/>
      <c r="W1423"/>
      <c r="X1423"/>
      <c r="Y1423"/>
      <c r="Z1423"/>
    </row>
    <row r="1424" spans="21:26" x14ac:dyDescent="0.25">
      <c r="U1424"/>
      <c r="V1424"/>
      <c r="W1424"/>
      <c r="X1424"/>
      <c r="Y1424"/>
      <c r="Z1424"/>
    </row>
    <row r="1425" spans="21:26" x14ac:dyDescent="0.25">
      <c r="U1425"/>
      <c r="V1425"/>
      <c r="W1425"/>
      <c r="X1425"/>
      <c r="Y1425"/>
      <c r="Z1425"/>
    </row>
    <row r="1426" spans="21:26" x14ac:dyDescent="0.25">
      <c r="U1426"/>
      <c r="V1426"/>
      <c r="W1426"/>
      <c r="X1426"/>
      <c r="Y1426"/>
      <c r="Z1426"/>
    </row>
    <row r="1427" spans="21:26" x14ac:dyDescent="0.25">
      <c r="U1427"/>
      <c r="V1427"/>
      <c r="W1427"/>
      <c r="X1427"/>
      <c r="Y1427"/>
      <c r="Z1427"/>
    </row>
    <row r="1428" spans="21:26" x14ac:dyDescent="0.25">
      <c r="U1428"/>
      <c r="V1428"/>
      <c r="W1428"/>
      <c r="X1428"/>
      <c r="Y1428"/>
      <c r="Z1428"/>
    </row>
    <row r="1429" spans="21:26" x14ac:dyDescent="0.25">
      <c r="U1429"/>
      <c r="V1429"/>
      <c r="W1429"/>
      <c r="X1429"/>
      <c r="Y1429"/>
      <c r="Z1429"/>
    </row>
    <row r="1430" spans="21:26" x14ac:dyDescent="0.25">
      <c r="U1430"/>
      <c r="V1430"/>
      <c r="W1430"/>
      <c r="X1430"/>
      <c r="Y1430"/>
      <c r="Z1430"/>
    </row>
    <row r="1431" spans="21:26" x14ac:dyDescent="0.25">
      <c r="U1431"/>
      <c r="V1431"/>
      <c r="W1431"/>
      <c r="X1431"/>
      <c r="Y1431"/>
      <c r="Z1431"/>
    </row>
    <row r="1432" spans="21:26" x14ac:dyDescent="0.25">
      <c r="U1432"/>
      <c r="V1432"/>
      <c r="W1432"/>
      <c r="X1432"/>
      <c r="Y1432"/>
      <c r="Z1432"/>
    </row>
    <row r="1433" spans="21:26" x14ac:dyDescent="0.25">
      <c r="U1433"/>
      <c r="V1433"/>
      <c r="W1433"/>
      <c r="X1433"/>
      <c r="Y1433"/>
      <c r="Z1433"/>
    </row>
    <row r="1434" spans="21:26" x14ac:dyDescent="0.25">
      <c r="U1434"/>
      <c r="V1434"/>
      <c r="W1434"/>
      <c r="X1434"/>
      <c r="Y1434"/>
      <c r="Z1434"/>
    </row>
    <row r="1435" spans="21:26" x14ac:dyDescent="0.25">
      <c r="U1435"/>
      <c r="V1435"/>
      <c r="W1435"/>
      <c r="X1435"/>
      <c r="Y1435"/>
      <c r="Z1435"/>
    </row>
    <row r="1436" spans="21:26" x14ac:dyDescent="0.25">
      <c r="U1436"/>
      <c r="V1436"/>
      <c r="W1436"/>
      <c r="X1436"/>
      <c r="Y1436"/>
      <c r="Z1436"/>
    </row>
    <row r="1437" spans="21:26" x14ac:dyDescent="0.25">
      <c r="U1437"/>
      <c r="V1437"/>
      <c r="W1437"/>
      <c r="X1437"/>
      <c r="Y1437"/>
      <c r="Z1437"/>
    </row>
    <row r="1438" spans="21:26" x14ac:dyDescent="0.25">
      <c r="U1438"/>
      <c r="V1438"/>
      <c r="W1438"/>
      <c r="X1438"/>
      <c r="Y1438"/>
      <c r="Z1438"/>
    </row>
    <row r="1439" spans="21:26" x14ac:dyDescent="0.25">
      <c r="U1439"/>
      <c r="V1439"/>
      <c r="W1439"/>
      <c r="X1439"/>
      <c r="Y1439"/>
      <c r="Z1439"/>
    </row>
    <row r="1440" spans="21:26" x14ac:dyDescent="0.25">
      <c r="U1440"/>
      <c r="V1440"/>
      <c r="W1440"/>
      <c r="X1440"/>
      <c r="Y1440"/>
      <c r="Z1440"/>
    </row>
    <row r="1441" spans="21:26" x14ac:dyDescent="0.25">
      <c r="U1441"/>
      <c r="V1441"/>
      <c r="W1441"/>
      <c r="X1441"/>
      <c r="Y1441"/>
      <c r="Z1441"/>
    </row>
    <row r="1442" spans="21:26" x14ac:dyDescent="0.25">
      <c r="U1442"/>
      <c r="V1442"/>
      <c r="W1442"/>
      <c r="X1442"/>
      <c r="Y1442"/>
      <c r="Z1442"/>
    </row>
    <row r="1443" spans="21:26" x14ac:dyDescent="0.25">
      <c r="U1443"/>
      <c r="V1443"/>
      <c r="W1443"/>
      <c r="X1443"/>
      <c r="Y1443"/>
      <c r="Z1443"/>
    </row>
    <row r="1444" spans="21:26" x14ac:dyDescent="0.25">
      <c r="U1444"/>
      <c r="V1444"/>
      <c r="W1444"/>
      <c r="X1444"/>
      <c r="Y1444"/>
      <c r="Z1444"/>
    </row>
    <row r="1445" spans="21:26" x14ac:dyDescent="0.25">
      <c r="U1445"/>
      <c r="V1445"/>
      <c r="W1445"/>
      <c r="X1445"/>
      <c r="Y1445"/>
      <c r="Z1445"/>
    </row>
    <row r="1446" spans="21:26" x14ac:dyDescent="0.25">
      <c r="U1446"/>
      <c r="V1446"/>
      <c r="W1446"/>
      <c r="X1446"/>
      <c r="Y1446"/>
      <c r="Z1446"/>
    </row>
    <row r="1447" spans="21:26" x14ac:dyDescent="0.25">
      <c r="U1447"/>
      <c r="V1447"/>
      <c r="W1447"/>
      <c r="X1447"/>
      <c r="Y1447"/>
      <c r="Z1447"/>
    </row>
    <row r="1448" spans="21:26" x14ac:dyDescent="0.25">
      <c r="U1448"/>
      <c r="V1448"/>
      <c r="W1448"/>
      <c r="X1448"/>
      <c r="Y1448"/>
      <c r="Z1448"/>
    </row>
    <row r="1449" spans="21:26" x14ac:dyDescent="0.25">
      <c r="U1449"/>
      <c r="V1449"/>
      <c r="W1449"/>
      <c r="X1449"/>
      <c r="Y1449"/>
      <c r="Z1449"/>
    </row>
    <row r="1450" spans="21:26" x14ac:dyDescent="0.25">
      <c r="U1450"/>
      <c r="V1450"/>
      <c r="W1450"/>
      <c r="X1450"/>
      <c r="Y1450"/>
      <c r="Z1450"/>
    </row>
    <row r="1451" spans="21:26" x14ac:dyDescent="0.25">
      <c r="U1451"/>
      <c r="V1451"/>
      <c r="W1451"/>
      <c r="X1451"/>
      <c r="Y1451"/>
      <c r="Z1451"/>
    </row>
    <row r="1452" spans="21:26" x14ac:dyDescent="0.25">
      <c r="U1452"/>
      <c r="V1452"/>
      <c r="W1452"/>
      <c r="X1452"/>
      <c r="Y1452"/>
      <c r="Z1452"/>
    </row>
    <row r="1453" spans="21:26" x14ac:dyDescent="0.25">
      <c r="U1453"/>
      <c r="V1453"/>
      <c r="W1453"/>
      <c r="X1453"/>
      <c r="Y1453"/>
      <c r="Z1453"/>
    </row>
    <row r="1454" spans="21:26" x14ac:dyDescent="0.25">
      <c r="U1454"/>
      <c r="V1454"/>
      <c r="W1454"/>
      <c r="X1454"/>
      <c r="Y1454"/>
      <c r="Z1454"/>
    </row>
    <row r="1455" spans="21:26" x14ac:dyDescent="0.25">
      <c r="U1455"/>
      <c r="V1455"/>
      <c r="W1455"/>
      <c r="X1455"/>
      <c r="Y1455"/>
      <c r="Z1455"/>
    </row>
    <row r="1456" spans="21:26" x14ac:dyDescent="0.25">
      <c r="U1456"/>
      <c r="V1456"/>
      <c r="W1456"/>
      <c r="X1456"/>
      <c r="Y1456"/>
      <c r="Z1456"/>
    </row>
    <row r="1457" spans="21:26" x14ac:dyDescent="0.25">
      <c r="U1457"/>
      <c r="V1457"/>
      <c r="W1457"/>
      <c r="X1457"/>
      <c r="Y1457"/>
      <c r="Z1457"/>
    </row>
    <row r="1458" spans="21:26" x14ac:dyDescent="0.25">
      <c r="U1458"/>
      <c r="V1458"/>
      <c r="W1458"/>
      <c r="X1458"/>
      <c r="Y1458"/>
      <c r="Z1458"/>
    </row>
    <row r="1459" spans="21:26" x14ac:dyDescent="0.25">
      <c r="U1459"/>
      <c r="V1459"/>
      <c r="W1459"/>
      <c r="X1459"/>
      <c r="Y1459"/>
      <c r="Z1459"/>
    </row>
    <row r="1460" spans="21:26" x14ac:dyDescent="0.25">
      <c r="U1460"/>
      <c r="V1460"/>
      <c r="W1460"/>
      <c r="X1460"/>
      <c r="Y1460"/>
      <c r="Z1460"/>
    </row>
    <row r="1461" spans="21:26" x14ac:dyDescent="0.25">
      <c r="U1461"/>
      <c r="V1461"/>
      <c r="W1461"/>
      <c r="X1461"/>
      <c r="Y1461"/>
      <c r="Z1461"/>
    </row>
    <row r="1462" spans="21:26" x14ac:dyDescent="0.25">
      <c r="U1462"/>
      <c r="V1462"/>
      <c r="W1462"/>
      <c r="X1462"/>
      <c r="Y1462"/>
      <c r="Z1462"/>
    </row>
    <row r="1463" spans="21:26" x14ac:dyDescent="0.25">
      <c r="U1463"/>
      <c r="V1463"/>
      <c r="W1463"/>
      <c r="X1463"/>
      <c r="Y1463"/>
      <c r="Z1463"/>
    </row>
    <row r="1464" spans="21:26" x14ac:dyDescent="0.25">
      <c r="U1464"/>
      <c r="V1464"/>
      <c r="W1464"/>
      <c r="X1464"/>
      <c r="Y1464"/>
      <c r="Z1464"/>
    </row>
    <row r="1465" spans="21:26" x14ac:dyDescent="0.25">
      <c r="U1465"/>
      <c r="V1465"/>
      <c r="W1465"/>
      <c r="X1465"/>
      <c r="Y1465"/>
      <c r="Z1465"/>
    </row>
    <row r="1466" spans="21:26" x14ac:dyDescent="0.25">
      <c r="U1466"/>
      <c r="V1466"/>
      <c r="W1466"/>
      <c r="X1466"/>
      <c r="Y1466"/>
      <c r="Z1466"/>
    </row>
    <row r="1467" spans="21:26" x14ac:dyDescent="0.25">
      <c r="U1467"/>
      <c r="V1467"/>
      <c r="W1467"/>
      <c r="X1467"/>
      <c r="Y1467"/>
      <c r="Z1467"/>
    </row>
    <row r="1468" spans="21:26" x14ac:dyDescent="0.25">
      <c r="U1468"/>
      <c r="V1468"/>
      <c r="W1468"/>
      <c r="X1468"/>
      <c r="Y1468"/>
      <c r="Z1468"/>
    </row>
    <row r="1469" spans="21:26" x14ac:dyDescent="0.25">
      <c r="U1469"/>
      <c r="V1469"/>
      <c r="W1469"/>
      <c r="X1469"/>
      <c r="Y1469"/>
      <c r="Z1469"/>
    </row>
    <row r="1470" spans="21:26" x14ac:dyDescent="0.25">
      <c r="U1470"/>
      <c r="V1470"/>
      <c r="W1470"/>
      <c r="X1470"/>
      <c r="Y1470"/>
      <c r="Z1470"/>
    </row>
    <row r="1471" spans="21:26" x14ac:dyDescent="0.25">
      <c r="U1471"/>
      <c r="V1471"/>
      <c r="W1471"/>
      <c r="X1471"/>
      <c r="Y1471"/>
      <c r="Z1471"/>
    </row>
    <row r="1472" spans="21:26" x14ac:dyDescent="0.25">
      <c r="U1472"/>
      <c r="V1472"/>
      <c r="W1472"/>
      <c r="X1472"/>
      <c r="Y1472"/>
      <c r="Z1472"/>
    </row>
    <row r="1473" spans="21:26" x14ac:dyDescent="0.25">
      <c r="U1473"/>
      <c r="V1473"/>
      <c r="W1473"/>
      <c r="X1473"/>
      <c r="Y1473"/>
      <c r="Z1473"/>
    </row>
    <row r="1474" spans="21:26" x14ac:dyDescent="0.25">
      <c r="U1474"/>
      <c r="V1474"/>
      <c r="W1474"/>
      <c r="X1474"/>
      <c r="Y1474"/>
      <c r="Z1474"/>
    </row>
    <row r="1475" spans="21:26" x14ac:dyDescent="0.25">
      <c r="U1475"/>
      <c r="V1475"/>
      <c r="W1475"/>
      <c r="X1475"/>
      <c r="Y1475"/>
      <c r="Z1475"/>
    </row>
    <row r="1476" spans="21:26" x14ac:dyDescent="0.25">
      <c r="U1476"/>
      <c r="V1476"/>
      <c r="W1476"/>
      <c r="X1476"/>
      <c r="Y1476"/>
      <c r="Z1476"/>
    </row>
    <row r="1477" spans="21:26" x14ac:dyDescent="0.25">
      <c r="U1477"/>
      <c r="V1477"/>
      <c r="W1477"/>
      <c r="X1477"/>
      <c r="Y1477"/>
      <c r="Z1477"/>
    </row>
    <row r="1478" spans="21:26" x14ac:dyDescent="0.25">
      <c r="U1478"/>
      <c r="V1478"/>
      <c r="W1478"/>
      <c r="X1478"/>
      <c r="Y1478"/>
      <c r="Z1478"/>
    </row>
    <row r="1479" spans="21:26" x14ac:dyDescent="0.25">
      <c r="U1479"/>
      <c r="V1479"/>
      <c r="W1479"/>
      <c r="X1479"/>
      <c r="Y1479"/>
      <c r="Z1479"/>
    </row>
    <row r="1480" spans="21:26" x14ac:dyDescent="0.25">
      <c r="U1480"/>
      <c r="V1480"/>
      <c r="W1480"/>
      <c r="X1480"/>
      <c r="Y1480"/>
      <c r="Z1480"/>
    </row>
    <row r="1481" spans="21:26" x14ac:dyDescent="0.25">
      <c r="U1481"/>
      <c r="V1481"/>
      <c r="W1481"/>
      <c r="X1481"/>
      <c r="Y1481"/>
      <c r="Z1481"/>
    </row>
    <row r="1482" spans="21:26" x14ac:dyDescent="0.25">
      <c r="U1482"/>
      <c r="V1482"/>
      <c r="W1482"/>
      <c r="X1482"/>
      <c r="Y1482"/>
      <c r="Z1482"/>
    </row>
    <row r="1483" spans="21:26" x14ac:dyDescent="0.25">
      <c r="U1483"/>
      <c r="V1483"/>
      <c r="W1483"/>
      <c r="X1483"/>
      <c r="Y1483"/>
      <c r="Z1483"/>
    </row>
    <row r="1484" spans="21:26" x14ac:dyDescent="0.25">
      <c r="U1484"/>
      <c r="V1484"/>
      <c r="W1484"/>
      <c r="X1484"/>
      <c r="Y1484"/>
      <c r="Z1484"/>
    </row>
    <row r="1485" spans="21:26" x14ac:dyDescent="0.25">
      <c r="U1485"/>
      <c r="V1485"/>
      <c r="W1485"/>
      <c r="X1485"/>
      <c r="Y1485"/>
      <c r="Z1485"/>
    </row>
    <row r="1486" spans="21:26" x14ac:dyDescent="0.25">
      <c r="U1486"/>
      <c r="V1486"/>
      <c r="W1486"/>
      <c r="X1486"/>
      <c r="Y1486"/>
      <c r="Z1486"/>
    </row>
    <row r="1487" spans="21:26" x14ac:dyDescent="0.25">
      <c r="U1487"/>
      <c r="V1487"/>
      <c r="W1487"/>
      <c r="X1487"/>
      <c r="Y1487"/>
      <c r="Z1487"/>
    </row>
    <row r="1488" spans="21:26" x14ac:dyDescent="0.25">
      <c r="U1488"/>
      <c r="V1488"/>
      <c r="W1488"/>
      <c r="X1488"/>
      <c r="Y1488"/>
      <c r="Z1488"/>
    </row>
    <row r="1489" spans="21:26" x14ac:dyDescent="0.25">
      <c r="U1489"/>
      <c r="V1489"/>
      <c r="W1489"/>
      <c r="X1489"/>
      <c r="Y1489"/>
      <c r="Z1489"/>
    </row>
    <row r="1490" spans="21:26" x14ac:dyDescent="0.25">
      <c r="U1490"/>
      <c r="V1490"/>
      <c r="W1490"/>
      <c r="X1490"/>
      <c r="Y1490"/>
      <c r="Z1490"/>
    </row>
    <row r="1491" spans="21:26" x14ac:dyDescent="0.25">
      <c r="U1491"/>
      <c r="V1491"/>
      <c r="W1491"/>
      <c r="X1491"/>
      <c r="Y1491"/>
      <c r="Z1491"/>
    </row>
    <row r="1492" spans="21:26" x14ac:dyDescent="0.25">
      <c r="U1492"/>
      <c r="V1492"/>
      <c r="W1492"/>
      <c r="X1492"/>
      <c r="Y1492"/>
      <c r="Z1492"/>
    </row>
    <row r="1493" spans="21:26" x14ac:dyDescent="0.25">
      <c r="U1493"/>
      <c r="V1493"/>
      <c r="W1493"/>
      <c r="X1493"/>
      <c r="Y1493"/>
      <c r="Z1493"/>
    </row>
    <row r="1494" spans="21:26" x14ac:dyDescent="0.25">
      <c r="U1494"/>
      <c r="V1494"/>
      <c r="W1494"/>
      <c r="X1494"/>
      <c r="Y1494"/>
      <c r="Z1494"/>
    </row>
    <row r="1495" spans="21:26" x14ac:dyDescent="0.25">
      <c r="U1495"/>
      <c r="V1495"/>
      <c r="W1495"/>
      <c r="X1495"/>
      <c r="Y1495"/>
      <c r="Z1495"/>
    </row>
    <row r="1496" spans="21:26" x14ac:dyDescent="0.25">
      <c r="U1496"/>
      <c r="V1496"/>
      <c r="W1496"/>
      <c r="X1496"/>
      <c r="Y1496"/>
      <c r="Z1496"/>
    </row>
    <row r="1497" spans="21:26" x14ac:dyDescent="0.25">
      <c r="U1497"/>
      <c r="V1497"/>
      <c r="W1497"/>
      <c r="X1497"/>
      <c r="Y1497"/>
      <c r="Z1497"/>
    </row>
    <row r="1498" spans="21:26" x14ac:dyDescent="0.25">
      <c r="U1498"/>
      <c r="V1498"/>
      <c r="W1498"/>
      <c r="X1498"/>
      <c r="Y1498"/>
      <c r="Z1498"/>
    </row>
    <row r="1499" spans="21:26" x14ac:dyDescent="0.25">
      <c r="U1499"/>
      <c r="V1499"/>
      <c r="W1499"/>
      <c r="X1499"/>
      <c r="Y1499"/>
      <c r="Z1499"/>
    </row>
    <row r="1500" spans="21:26" x14ac:dyDescent="0.25">
      <c r="U1500"/>
      <c r="V1500"/>
      <c r="W1500"/>
      <c r="X1500"/>
      <c r="Y1500"/>
      <c r="Z1500"/>
    </row>
    <row r="1501" spans="21:26" x14ac:dyDescent="0.25">
      <c r="U1501"/>
      <c r="V1501"/>
      <c r="W1501"/>
      <c r="X1501"/>
      <c r="Y1501"/>
      <c r="Z1501"/>
    </row>
    <row r="1502" spans="21:26" x14ac:dyDescent="0.25">
      <c r="U1502"/>
      <c r="V1502"/>
      <c r="W1502"/>
      <c r="X1502"/>
      <c r="Y1502"/>
      <c r="Z1502"/>
    </row>
    <row r="1503" spans="21:26" x14ac:dyDescent="0.25">
      <c r="U1503"/>
      <c r="V1503"/>
      <c r="W1503"/>
      <c r="X1503"/>
      <c r="Y1503"/>
      <c r="Z1503"/>
    </row>
    <row r="1504" spans="21:26" x14ac:dyDescent="0.25">
      <c r="U1504"/>
      <c r="V1504"/>
      <c r="W1504"/>
      <c r="X1504"/>
      <c r="Y1504"/>
      <c r="Z1504"/>
    </row>
    <row r="1505" spans="21:26" x14ac:dyDescent="0.25">
      <c r="U1505"/>
      <c r="V1505"/>
      <c r="W1505"/>
      <c r="X1505"/>
      <c r="Y1505"/>
      <c r="Z1505"/>
    </row>
    <row r="1506" spans="21:26" x14ac:dyDescent="0.25">
      <c r="U1506"/>
      <c r="V1506"/>
      <c r="W1506"/>
      <c r="X1506"/>
      <c r="Y1506"/>
      <c r="Z1506"/>
    </row>
    <row r="1507" spans="21:26" x14ac:dyDescent="0.25">
      <c r="U1507"/>
      <c r="V1507"/>
      <c r="W1507"/>
      <c r="X1507"/>
      <c r="Y1507"/>
      <c r="Z1507"/>
    </row>
    <row r="1508" spans="21:26" x14ac:dyDescent="0.25">
      <c r="U1508"/>
      <c r="V1508"/>
      <c r="W1508"/>
      <c r="X1508"/>
      <c r="Y1508"/>
      <c r="Z1508"/>
    </row>
    <row r="1509" spans="21:26" x14ac:dyDescent="0.25">
      <c r="U1509"/>
      <c r="V1509"/>
      <c r="W1509"/>
      <c r="X1509"/>
      <c r="Y1509"/>
      <c r="Z1509"/>
    </row>
    <row r="1510" spans="21:26" x14ac:dyDescent="0.25">
      <c r="U1510"/>
      <c r="V1510"/>
      <c r="W1510"/>
      <c r="X1510"/>
      <c r="Y1510"/>
      <c r="Z1510"/>
    </row>
    <row r="1511" spans="21:26" x14ac:dyDescent="0.25">
      <c r="U1511"/>
      <c r="V1511"/>
      <c r="W1511"/>
      <c r="X1511"/>
      <c r="Y1511"/>
      <c r="Z1511"/>
    </row>
    <row r="1512" spans="21:26" x14ac:dyDescent="0.25">
      <c r="U1512"/>
      <c r="V1512"/>
      <c r="W1512"/>
      <c r="X1512"/>
      <c r="Y1512"/>
      <c r="Z1512"/>
    </row>
    <row r="1513" spans="21:26" x14ac:dyDescent="0.25">
      <c r="U1513"/>
      <c r="V1513"/>
      <c r="W1513"/>
      <c r="X1513"/>
      <c r="Y1513"/>
      <c r="Z1513"/>
    </row>
    <row r="1514" spans="21:26" x14ac:dyDescent="0.25">
      <c r="U1514"/>
      <c r="V1514"/>
      <c r="W1514"/>
      <c r="X1514"/>
      <c r="Y1514"/>
      <c r="Z1514"/>
    </row>
    <row r="1515" spans="21:26" x14ac:dyDescent="0.25">
      <c r="U1515"/>
      <c r="V1515"/>
      <c r="W1515"/>
      <c r="X1515"/>
      <c r="Y1515"/>
      <c r="Z1515"/>
    </row>
    <row r="1516" spans="21:26" x14ac:dyDescent="0.25">
      <c r="U1516"/>
      <c r="V1516"/>
      <c r="W1516"/>
      <c r="X1516"/>
      <c r="Y1516"/>
      <c r="Z1516"/>
    </row>
    <row r="1517" spans="21:26" x14ac:dyDescent="0.25">
      <c r="U1517"/>
      <c r="V1517"/>
      <c r="W1517"/>
      <c r="X1517"/>
      <c r="Y1517"/>
      <c r="Z1517"/>
    </row>
    <row r="1518" spans="21:26" x14ac:dyDescent="0.25">
      <c r="U1518"/>
      <c r="V1518"/>
      <c r="W1518"/>
      <c r="X1518"/>
      <c r="Y1518"/>
      <c r="Z1518"/>
    </row>
    <row r="1519" spans="21:26" x14ac:dyDescent="0.25">
      <c r="U1519"/>
      <c r="V1519"/>
      <c r="W1519"/>
      <c r="X1519"/>
      <c r="Y1519"/>
      <c r="Z1519"/>
    </row>
    <row r="1520" spans="21:26" x14ac:dyDescent="0.25">
      <c r="U1520"/>
      <c r="V1520"/>
      <c r="W1520"/>
      <c r="X1520"/>
      <c r="Y1520"/>
      <c r="Z1520"/>
    </row>
    <row r="1521" spans="21:26" x14ac:dyDescent="0.25">
      <c r="U1521"/>
      <c r="V1521"/>
      <c r="W1521"/>
      <c r="X1521"/>
      <c r="Y1521"/>
      <c r="Z1521"/>
    </row>
    <row r="1522" spans="21:26" x14ac:dyDescent="0.25">
      <c r="U1522"/>
      <c r="V1522"/>
      <c r="W1522"/>
      <c r="X1522"/>
      <c r="Y1522"/>
      <c r="Z1522"/>
    </row>
    <row r="1523" spans="21:26" x14ac:dyDescent="0.25">
      <c r="U1523"/>
      <c r="V1523"/>
      <c r="W1523"/>
      <c r="X1523"/>
      <c r="Y1523"/>
      <c r="Z1523"/>
    </row>
    <row r="1524" spans="21:26" x14ac:dyDescent="0.25">
      <c r="U1524"/>
      <c r="V1524"/>
      <c r="W1524"/>
      <c r="X1524"/>
      <c r="Y1524"/>
      <c r="Z1524"/>
    </row>
    <row r="1525" spans="21:26" x14ac:dyDescent="0.25">
      <c r="U1525"/>
      <c r="V1525"/>
      <c r="W1525"/>
      <c r="X1525"/>
      <c r="Y1525"/>
      <c r="Z1525"/>
    </row>
    <row r="1526" spans="21:26" x14ac:dyDescent="0.25">
      <c r="U1526"/>
      <c r="V1526"/>
      <c r="W1526"/>
      <c r="X1526"/>
      <c r="Y1526"/>
      <c r="Z1526"/>
    </row>
    <row r="1527" spans="21:26" x14ac:dyDescent="0.25">
      <c r="U1527"/>
      <c r="V1527"/>
      <c r="W1527"/>
      <c r="X1527"/>
      <c r="Y1527"/>
      <c r="Z1527"/>
    </row>
    <row r="1528" spans="21:26" x14ac:dyDescent="0.25">
      <c r="U1528"/>
      <c r="V1528"/>
      <c r="W1528"/>
      <c r="X1528"/>
      <c r="Y1528"/>
      <c r="Z1528"/>
    </row>
    <row r="1529" spans="21:26" x14ac:dyDescent="0.25">
      <c r="U1529"/>
      <c r="V1529"/>
      <c r="W1529"/>
      <c r="X1529"/>
      <c r="Y1529"/>
      <c r="Z1529"/>
    </row>
    <row r="1530" spans="21:26" x14ac:dyDescent="0.25">
      <c r="U1530"/>
      <c r="V1530"/>
      <c r="W1530"/>
      <c r="X1530"/>
      <c r="Y1530"/>
      <c r="Z1530"/>
    </row>
    <row r="1531" spans="21:26" x14ac:dyDescent="0.25">
      <c r="U1531"/>
      <c r="V1531"/>
      <c r="W1531"/>
      <c r="X1531"/>
      <c r="Y1531"/>
      <c r="Z1531"/>
    </row>
    <row r="1532" spans="21:26" x14ac:dyDescent="0.25">
      <c r="U1532"/>
      <c r="V1532"/>
      <c r="W1532"/>
      <c r="X1532"/>
      <c r="Y1532"/>
      <c r="Z1532"/>
    </row>
    <row r="1533" spans="21:26" x14ac:dyDescent="0.25">
      <c r="U1533"/>
      <c r="V1533"/>
      <c r="W1533"/>
      <c r="X1533"/>
      <c r="Y1533"/>
      <c r="Z1533"/>
    </row>
    <row r="1534" spans="21:26" x14ac:dyDescent="0.25">
      <c r="U1534"/>
      <c r="V1534"/>
      <c r="W1534"/>
      <c r="X1534"/>
      <c r="Y1534"/>
      <c r="Z1534"/>
    </row>
    <row r="1535" spans="21:26" x14ac:dyDescent="0.25">
      <c r="U1535"/>
      <c r="V1535"/>
      <c r="W1535"/>
      <c r="X1535"/>
      <c r="Y1535"/>
      <c r="Z1535"/>
    </row>
    <row r="1536" spans="21:26" x14ac:dyDescent="0.25">
      <c r="U1536"/>
      <c r="V1536"/>
      <c r="W1536"/>
      <c r="X1536"/>
      <c r="Y1536"/>
      <c r="Z1536"/>
    </row>
    <row r="1537" spans="21:26" x14ac:dyDescent="0.25">
      <c r="U1537"/>
      <c r="V1537"/>
      <c r="W1537"/>
      <c r="X1537"/>
      <c r="Y1537"/>
      <c r="Z1537"/>
    </row>
    <row r="1538" spans="21:26" x14ac:dyDescent="0.25">
      <c r="U1538"/>
      <c r="V1538"/>
      <c r="W1538"/>
      <c r="X1538"/>
      <c r="Y1538"/>
      <c r="Z1538"/>
    </row>
    <row r="1539" spans="21:26" x14ac:dyDescent="0.25">
      <c r="U1539"/>
      <c r="V1539"/>
      <c r="W1539"/>
      <c r="X1539"/>
      <c r="Y1539"/>
      <c r="Z1539"/>
    </row>
    <row r="1540" spans="21:26" x14ac:dyDescent="0.25">
      <c r="U1540"/>
      <c r="V1540"/>
      <c r="W1540"/>
      <c r="X1540"/>
      <c r="Y1540"/>
      <c r="Z1540"/>
    </row>
    <row r="1541" spans="21:26" x14ac:dyDescent="0.25">
      <c r="U1541"/>
      <c r="V1541"/>
      <c r="W1541"/>
      <c r="X1541"/>
      <c r="Y1541"/>
      <c r="Z1541"/>
    </row>
    <row r="1542" spans="21:26" x14ac:dyDescent="0.25">
      <c r="U1542"/>
      <c r="V1542"/>
      <c r="W1542"/>
      <c r="X1542"/>
      <c r="Y1542"/>
      <c r="Z1542"/>
    </row>
    <row r="1543" spans="21:26" x14ac:dyDescent="0.25">
      <c r="U1543"/>
      <c r="V1543"/>
      <c r="W1543"/>
      <c r="X1543"/>
      <c r="Y1543"/>
      <c r="Z1543"/>
    </row>
    <row r="1544" spans="21:26" x14ac:dyDescent="0.25">
      <c r="U1544"/>
      <c r="V1544"/>
      <c r="W1544"/>
      <c r="X1544"/>
      <c r="Y1544"/>
      <c r="Z1544"/>
    </row>
    <row r="1545" spans="21:26" x14ac:dyDescent="0.25">
      <c r="U1545"/>
      <c r="V1545"/>
      <c r="W1545"/>
      <c r="X1545"/>
      <c r="Y1545"/>
      <c r="Z1545"/>
    </row>
    <row r="1546" spans="21:26" x14ac:dyDescent="0.25">
      <c r="U1546"/>
      <c r="V1546"/>
      <c r="W1546"/>
      <c r="X1546"/>
      <c r="Y1546"/>
      <c r="Z1546"/>
    </row>
    <row r="1547" spans="21:26" x14ac:dyDescent="0.25">
      <c r="U1547"/>
      <c r="V1547"/>
      <c r="W1547"/>
      <c r="X1547"/>
      <c r="Y1547"/>
      <c r="Z1547"/>
    </row>
    <row r="1548" spans="21:26" x14ac:dyDescent="0.25">
      <c r="U1548"/>
      <c r="V1548"/>
      <c r="W1548"/>
      <c r="X1548"/>
      <c r="Y1548"/>
      <c r="Z1548"/>
    </row>
    <row r="1549" spans="21:26" x14ac:dyDescent="0.25">
      <c r="U1549"/>
      <c r="V1549"/>
      <c r="W1549"/>
      <c r="X1549"/>
      <c r="Y1549"/>
      <c r="Z1549"/>
    </row>
    <row r="1550" spans="21:26" x14ac:dyDescent="0.25">
      <c r="U1550"/>
      <c r="V1550"/>
      <c r="W1550"/>
      <c r="X1550"/>
      <c r="Y1550"/>
      <c r="Z1550"/>
    </row>
    <row r="1551" spans="21:26" x14ac:dyDescent="0.25">
      <c r="U1551"/>
      <c r="V1551"/>
      <c r="W1551"/>
      <c r="X1551"/>
      <c r="Y1551"/>
      <c r="Z1551"/>
    </row>
    <row r="1552" spans="21:26" x14ac:dyDescent="0.25">
      <c r="U1552"/>
      <c r="V1552"/>
      <c r="W1552"/>
      <c r="X1552"/>
      <c r="Y1552"/>
      <c r="Z1552"/>
    </row>
    <row r="1553" spans="21:26" x14ac:dyDescent="0.25">
      <c r="U1553"/>
      <c r="V1553"/>
      <c r="W1553"/>
      <c r="X1553"/>
      <c r="Y1553"/>
      <c r="Z1553"/>
    </row>
    <row r="1554" spans="21:26" x14ac:dyDescent="0.25">
      <c r="U1554"/>
      <c r="V1554"/>
      <c r="W1554"/>
      <c r="X1554"/>
      <c r="Y1554"/>
      <c r="Z1554"/>
    </row>
    <row r="1555" spans="21:26" x14ac:dyDescent="0.25">
      <c r="U1555"/>
      <c r="V1555"/>
      <c r="W1555"/>
      <c r="X1555"/>
      <c r="Y1555"/>
      <c r="Z1555"/>
    </row>
    <row r="1556" spans="21:26" x14ac:dyDescent="0.25">
      <c r="U1556"/>
      <c r="V1556"/>
      <c r="W1556"/>
      <c r="X1556"/>
      <c r="Y1556"/>
      <c r="Z1556"/>
    </row>
    <row r="1557" spans="21:26" x14ac:dyDescent="0.25">
      <c r="U1557"/>
      <c r="V1557"/>
      <c r="W1557"/>
      <c r="X1557"/>
      <c r="Y1557"/>
      <c r="Z1557"/>
    </row>
    <row r="1558" spans="21:26" x14ac:dyDescent="0.25">
      <c r="U1558"/>
      <c r="V1558"/>
      <c r="W1558"/>
      <c r="X1558"/>
      <c r="Y1558"/>
      <c r="Z1558"/>
    </row>
    <row r="1559" spans="21:26" x14ac:dyDescent="0.25">
      <c r="U1559"/>
      <c r="V1559"/>
      <c r="W1559"/>
      <c r="X1559"/>
      <c r="Y1559"/>
      <c r="Z1559"/>
    </row>
    <row r="1560" spans="21:26" x14ac:dyDescent="0.25">
      <c r="U1560"/>
      <c r="V1560"/>
      <c r="W1560"/>
      <c r="X1560"/>
      <c r="Y1560"/>
      <c r="Z1560"/>
    </row>
    <row r="1561" spans="21:26" x14ac:dyDescent="0.25">
      <c r="U1561"/>
      <c r="V1561"/>
      <c r="W1561"/>
      <c r="X1561"/>
      <c r="Y1561"/>
      <c r="Z1561"/>
    </row>
    <row r="1562" spans="21:26" x14ac:dyDescent="0.25">
      <c r="U1562"/>
      <c r="V1562"/>
      <c r="W1562"/>
      <c r="X1562"/>
      <c r="Y1562"/>
      <c r="Z1562"/>
    </row>
    <row r="1563" spans="21:26" x14ac:dyDescent="0.25">
      <c r="U1563"/>
      <c r="V1563"/>
      <c r="W1563"/>
      <c r="X1563"/>
      <c r="Y1563"/>
      <c r="Z1563"/>
    </row>
    <row r="1564" spans="21:26" x14ac:dyDescent="0.25">
      <c r="U1564"/>
      <c r="V1564"/>
      <c r="W1564"/>
      <c r="X1564"/>
      <c r="Y1564"/>
      <c r="Z1564"/>
    </row>
    <row r="1565" spans="21:26" x14ac:dyDescent="0.25">
      <c r="U1565"/>
      <c r="V1565"/>
      <c r="W1565"/>
      <c r="X1565"/>
      <c r="Y1565"/>
      <c r="Z1565"/>
    </row>
    <row r="1566" spans="21:26" x14ac:dyDescent="0.25">
      <c r="U1566"/>
      <c r="V1566"/>
      <c r="W1566"/>
      <c r="X1566"/>
      <c r="Y1566"/>
      <c r="Z1566"/>
    </row>
    <row r="1567" spans="21:26" x14ac:dyDescent="0.25">
      <c r="U1567"/>
      <c r="V1567"/>
      <c r="W1567"/>
      <c r="X1567"/>
      <c r="Y1567"/>
      <c r="Z1567"/>
    </row>
    <row r="1568" spans="21:26" x14ac:dyDescent="0.25">
      <c r="U1568"/>
      <c r="V1568"/>
      <c r="W1568"/>
      <c r="X1568"/>
      <c r="Y1568"/>
      <c r="Z1568"/>
    </row>
    <row r="1569" spans="21:26" x14ac:dyDescent="0.25">
      <c r="U1569"/>
      <c r="V1569"/>
      <c r="W1569"/>
      <c r="X1569"/>
      <c r="Y1569"/>
      <c r="Z1569"/>
    </row>
    <row r="1570" spans="21:26" x14ac:dyDescent="0.25">
      <c r="U1570"/>
      <c r="V1570"/>
      <c r="W1570"/>
      <c r="X1570"/>
      <c r="Y1570"/>
      <c r="Z1570"/>
    </row>
    <row r="1571" spans="21:26" x14ac:dyDescent="0.25">
      <c r="U1571"/>
      <c r="V1571"/>
      <c r="W1571"/>
      <c r="X1571"/>
      <c r="Y1571"/>
      <c r="Z1571"/>
    </row>
    <row r="1572" spans="21:26" x14ac:dyDescent="0.25">
      <c r="U1572"/>
      <c r="V1572"/>
      <c r="W1572"/>
      <c r="X1572"/>
      <c r="Y1572"/>
      <c r="Z1572"/>
    </row>
    <row r="1573" spans="21:26" x14ac:dyDescent="0.25">
      <c r="U1573"/>
      <c r="V1573"/>
      <c r="W1573"/>
      <c r="X1573"/>
      <c r="Y1573"/>
      <c r="Z1573"/>
    </row>
    <row r="1574" spans="21:26" x14ac:dyDescent="0.25">
      <c r="U1574"/>
      <c r="V1574"/>
      <c r="W1574"/>
      <c r="X1574"/>
      <c r="Y1574"/>
      <c r="Z1574"/>
    </row>
    <row r="1575" spans="21:26" x14ac:dyDescent="0.25">
      <c r="U1575"/>
      <c r="V1575"/>
      <c r="W1575"/>
      <c r="X1575"/>
      <c r="Y1575"/>
      <c r="Z1575"/>
    </row>
    <row r="1576" spans="21:26" x14ac:dyDescent="0.25">
      <c r="U1576"/>
      <c r="V1576"/>
      <c r="W1576"/>
      <c r="X1576"/>
      <c r="Y1576"/>
      <c r="Z1576"/>
    </row>
    <row r="1577" spans="21:26" x14ac:dyDescent="0.25">
      <c r="U1577"/>
      <c r="V1577"/>
      <c r="W1577"/>
      <c r="X1577"/>
      <c r="Y1577"/>
      <c r="Z1577"/>
    </row>
    <row r="1578" spans="21:26" x14ac:dyDescent="0.25">
      <c r="U1578"/>
      <c r="V1578"/>
      <c r="W1578"/>
      <c r="X1578"/>
      <c r="Y1578"/>
      <c r="Z1578"/>
    </row>
    <row r="1579" spans="21:26" x14ac:dyDescent="0.25">
      <c r="U1579"/>
      <c r="V1579"/>
      <c r="W1579"/>
      <c r="X1579"/>
      <c r="Y1579"/>
      <c r="Z1579"/>
    </row>
    <row r="1580" spans="21:26" x14ac:dyDescent="0.25">
      <c r="U1580"/>
      <c r="V1580"/>
      <c r="W1580"/>
      <c r="X1580"/>
      <c r="Y1580"/>
      <c r="Z1580"/>
    </row>
    <row r="1581" spans="21:26" x14ac:dyDescent="0.25">
      <c r="U1581"/>
      <c r="V1581"/>
      <c r="W1581"/>
      <c r="X1581"/>
      <c r="Y1581"/>
      <c r="Z1581"/>
    </row>
    <row r="1582" spans="21:26" x14ac:dyDescent="0.25">
      <c r="U1582"/>
      <c r="V1582"/>
      <c r="W1582"/>
      <c r="X1582"/>
      <c r="Y1582"/>
      <c r="Z1582"/>
    </row>
    <row r="1583" spans="21:26" x14ac:dyDescent="0.25">
      <c r="U1583"/>
      <c r="V1583"/>
      <c r="W1583"/>
      <c r="X1583"/>
      <c r="Y1583"/>
      <c r="Z1583"/>
    </row>
    <row r="1584" spans="21:26" x14ac:dyDescent="0.25">
      <c r="U1584"/>
      <c r="V1584"/>
      <c r="W1584"/>
      <c r="X1584"/>
      <c r="Y1584"/>
      <c r="Z1584"/>
    </row>
    <row r="1585" spans="21:26" x14ac:dyDescent="0.25">
      <c r="U1585"/>
      <c r="V1585"/>
      <c r="W1585"/>
      <c r="X1585"/>
      <c r="Y1585"/>
      <c r="Z1585"/>
    </row>
    <row r="1586" spans="21:26" x14ac:dyDescent="0.25">
      <c r="U1586"/>
      <c r="V1586"/>
      <c r="W1586"/>
      <c r="X1586"/>
      <c r="Y1586"/>
      <c r="Z1586"/>
    </row>
    <row r="1587" spans="21:26" x14ac:dyDescent="0.25">
      <c r="U1587"/>
      <c r="V1587"/>
      <c r="W1587"/>
      <c r="X1587"/>
      <c r="Y1587"/>
      <c r="Z1587"/>
    </row>
    <row r="1588" spans="21:26" x14ac:dyDescent="0.25">
      <c r="U1588"/>
      <c r="V1588"/>
      <c r="W1588"/>
      <c r="X1588"/>
      <c r="Y1588"/>
      <c r="Z1588"/>
    </row>
    <row r="1589" spans="21:26" x14ac:dyDescent="0.25">
      <c r="U1589"/>
      <c r="V1589"/>
      <c r="W1589"/>
      <c r="X1589"/>
      <c r="Y1589"/>
      <c r="Z1589"/>
    </row>
    <row r="1590" spans="21:26" x14ac:dyDescent="0.25">
      <c r="U1590"/>
      <c r="V1590"/>
      <c r="W1590"/>
      <c r="X1590"/>
      <c r="Y1590"/>
      <c r="Z1590"/>
    </row>
    <row r="1591" spans="21:26" x14ac:dyDescent="0.25">
      <c r="U1591"/>
      <c r="V1591"/>
      <c r="W1591"/>
      <c r="X1591"/>
      <c r="Y1591"/>
      <c r="Z1591"/>
    </row>
    <row r="1592" spans="21:26" x14ac:dyDescent="0.25">
      <c r="U1592"/>
      <c r="V1592"/>
      <c r="W1592"/>
      <c r="X1592"/>
      <c r="Y1592"/>
      <c r="Z1592"/>
    </row>
    <row r="1593" spans="21:26" x14ac:dyDescent="0.25">
      <c r="U1593"/>
      <c r="V1593"/>
      <c r="W1593"/>
      <c r="X1593"/>
      <c r="Y1593"/>
      <c r="Z1593"/>
    </row>
    <row r="1594" spans="21:26" x14ac:dyDescent="0.25">
      <c r="U1594"/>
      <c r="V1594"/>
      <c r="W1594"/>
      <c r="X1594"/>
      <c r="Y1594"/>
      <c r="Z1594"/>
    </row>
    <row r="1595" spans="21:26" x14ac:dyDescent="0.25">
      <c r="U1595"/>
      <c r="V1595"/>
      <c r="W1595"/>
      <c r="X1595"/>
      <c r="Y1595"/>
      <c r="Z1595"/>
    </row>
    <row r="1596" spans="21:26" x14ac:dyDescent="0.25">
      <c r="U1596"/>
      <c r="V1596"/>
      <c r="W1596"/>
      <c r="X1596"/>
      <c r="Y1596"/>
      <c r="Z1596"/>
    </row>
    <row r="1597" spans="21:26" x14ac:dyDescent="0.25">
      <c r="U1597"/>
      <c r="V1597"/>
      <c r="W1597"/>
      <c r="X1597"/>
      <c r="Y1597"/>
      <c r="Z1597"/>
    </row>
    <row r="1598" spans="21:26" x14ac:dyDescent="0.25">
      <c r="U1598"/>
      <c r="V1598"/>
      <c r="W1598"/>
      <c r="X1598"/>
      <c r="Y1598"/>
      <c r="Z1598"/>
    </row>
    <row r="1599" spans="21:26" x14ac:dyDescent="0.25">
      <c r="U1599"/>
      <c r="V1599"/>
      <c r="W1599"/>
      <c r="X1599"/>
      <c r="Y1599"/>
      <c r="Z1599"/>
    </row>
    <row r="1600" spans="21:26" x14ac:dyDescent="0.25">
      <c r="U1600"/>
      <c r="V1600"/>
      <c r="W1600"/>
      <c r="X1600"/>
      <c r="Y1600"/>
      <c r="Z1600"/>
    </row>
    <row r="1601" spans="21:26" x14ac:dyDescent="0.25">
      <c r="U1601"/>
      <c r="V1601"/>
      <c r="W1601"/>
      <c r="X1601"/>
      <c r="Y1601"/>
      <c r="Z1601"/>
    </row>
    <row r="1602" spans="21:26" x14ac:dyDescent="0.25">
      <c r="U1602"/>
      <c r="V1602"/>
      <c r="W1602"/>
      <c r="X1602"/>
      <c r="Y1602"/>
      <c r="Z1602"/>
    </row>
    <row r="1603" spans="21:26" x14ac:dyDescent="0.25">
      <c r="U1603"/>
      <c r="V1603"/>
      <c r="W1603"/>
      <c r="X1603"/>
      <c r="Y1603"/>
      <c r="Z1603"/>
    </row>
    <row r="1604" spans="21:26" x14ac:dyDescent="0.25">
      <c r="U1604"/>
      <c r="V1604"/>
      <c r="W1604"/>
      <c r="X1604"/>
      <c r="Y1604"/>
      <c r="Z1604"/>
    </row>
    <row r="1605" spans="21:26" x14ac:dyDescent="0.25">
      <c r="U1605"/>
      <c r="V1605"/>
      <c r="W1605"/>
      <c r="X1605"/>
      <c r="Y1605"/>
      <c r="Z1605"/>
    </row>
    <row r="1606" spans="21:26" x14ac:dyDescent="0.25">
      <c r="U1606"/>
      <c r="V1606"/>
      <c r="W1606"/>
      <c r="X1606"/>
      <c r="Y1606"/>
      <c r="Z1606"/>
    </row>
    <row r="1607" spans="21:26" x14ac:dyDescent="0.25">
      <c r="U1607"/>
      <c r="V1607"/>
      <c r="W1607"/>
      <c r="X1607"/>
      <c r="Y1607"/>
      <c r="Z1607"/>
    </row>
    <row r="1608" spans="21:26" x14ac:dyDescent="0.25">
      <c r="U1608"/>
      <c r="V1608"/>
      <c r="W1608"/>
      <c r="X1608"/>
      <c r="Y1608"/>
      <c r="Z1608"/>
    </row>
    <row r="1609" spans="21:26" x14ac:dyDescent="0.25">
      <c r="U1609"/>
      <c r="V1609"/>
      <c r="W1609"/>
      <c r="X1609"/>
      <c r="Y1609"/>
      <c r="Z1609"/>
    </row>
    <row r="1610" spans="21:26" x14ac:dyDescent="0.25">
      <c r="U1610"/>
      <c r="V1610"/>
      <c r="W1610"/>
      <c r="X1610"/>
      <c r="Y1610"/>
      <c r="Z1610"/>
    </row>
    <row r="1611" spans="21:26" x14ac:dyDescent="0.25">
      <c r="U1611"/>
      <c r="V1611"/>
      <c r="W1611"/>
      <c r="X1611"/>
      <c r="Y1611"/>
      <c r="Z1611"/>
    </row>
    <row r="1612" spans="21:26" x14ac:dyDescent="0.25">
      <c r="U1612"/>
      <c r="V1612"/>
      <c r="W1612"/>
      <c r="X1612"/>
      <c r="Y1612"/>
      <c r="Z1612"/>
    </row>
    <row r="1613" spans="21:26" x14ac:dyDescent="0.25">
      <c r="U1613"/>
      <c r="V1613"/>
      <c r="W1613"/>
      <c r="X1613"/>
      <c r="Y1613"/>
      <c r="Z1613"/>
    </row>
    <row r="1614" spans="21:26" x14ac:dyDescent="0.25">
      <c r="U1614"/>
      <c r="V1614"/>
      <c r="W1614"/>
      <c r="X1614"/>
      <c r="Y1614"/>
      <c r="Z1614"/>
    </row>
    <row r="1615" spans="21:26" x14ac:dyDescent="0.25">
      <c r="U1615"/>
      <c r="V1615"/>
      <c r="W1615"/>
      <c r="X1615"/>
      <c r="Y1615"/>
      <c r="Z1615"/>
    </row>
    <row r="1616" spans="21:26" x14ac:dyDescent="0.25">
      <c r="U1616"/>
      <c r="V1616"/>
      <c r="W1616"/>
      <c r="X1616"/>
      <c r="Y1616"/>
      <c r="Z1616"/>
    </row>
    <row r="1617" spans="21:26" x14ac:dyDescent="0.25">
      <c r="U1617"/>
      <c r="V1617"/>
      <c r="W1617"/>
      <c r="X1617"/>
      <c r="Y1617"/>
      <c r="Z1617"/>
    </row>
    <row r="1618" spans="21:26" x14ac:dyDescent="0.25">
      <c r="U1618"/>
      <c r="V1618"/>
      <c r="W1618"/>
      <c r="X1618"/>
      <c r="Y1618"/>
      <c r="Z1618"/>
    </row>
    <row r="1619" spans="21:26" x14ac:dyDescent="0.25">
      <c r="U1619"/>
      <c r="V1619"/>
      <c r="W1619"/>
      <c r="X1619"/>
      <c r="Y1619"/>
      <c r="Z1619"/>
    </row>
    <row r="1620" spans="21:26" x14ac:dyDescent="0.25">
      <c r="U1620"/>
      <c r="V1620"/>
      <c r="W1620"/>
      <c r="X1620"/>
      <c r="Y1620"/>
      <c r="Z1620"/>
    </row>
    <row r="1621" spans="21:26" x14ac:dyDescent="0.25">
      <c r="U1621"/>
      <c r="V1621"/>
      <c r="W1621"/>
      <c r="X1621"/>
      <c r="Y1621"/>
      <c r="Z1621"/>
    </row>
    <row r="1622" spans="21:26" x14ac:dyDescent="0.25">
      <c r="U1622"/>
      <c r="V1622"/>
      <c r="W1622"/>
      <c r="X1622"/>
      <c r="Y1622"/>
      <c r="Z1622"/>
    </row>
    <row r="1623" spans="21:26" x14ac:dyDescent="0.25">
      <c r="U1623"/>
      <c r="V1623"/>
      <c r="W1623"/>
      <c r="X1623"/>
      <c r="Y1623"/>
      <c r="Z1623"/>
    </row>
    <row r="1624" spans="21:26" x14ac:dyDescent="0.25">
      <c r="U1624"/>
      <c r="V1624"/>
      <c r="W1624"/>
      <c r="X1624"/>
      <c r="Y1624"/>
      <c r="Z1624"/>
    </row>
    <row r="1625" spans="21:26" x14ac:dyDescent="0.25">
      <c r="U1625"/>
      <c r="V1625"/>
      <c r="W1625"/>
      <c r="X1625"/>
      <c r="Y1625"/>
      <c r="Z1625"/>
    </row>
    <row r="1626" spans="21:26" x14ac:dyDescent="0.25">
      <c r="U1626"/>
      <c r="V1626"/>
      <c r="W1626"/>
      <c r="X1626"/>
      <c r="Y1626"/>
      <c r="Z1626"/>
    </row>
    <row r="1627" spans="21:26" x14ac:dyDescent="0.25">
      <c r="U1627"/>
      <c r="V1627"/>
      <c r="W1627"/>
      <c r="X1627"/>
      <c r="Y1627"/>
      <c r="Z1627"/>
    </row>
    <row r="1628" spans="21:26" x14ac:dyDescent="0.25">
      <c r="U1628"/>
      <c r="V1628"/>
      <c r="W1628"/>
      <c r="X1628"/>
      <c r="Y1628"/>
      <c r="Z1628"/>
    </row>
    <row r="1629" spans="21:26" x14ac:dyDescent="0.25">
      <c r="U1629"/>
      <c r="V1629"/>
      <c r="W1629"/>
      <c r="X1629"/>
      <c r="Y1629"/>
      <c r="Z1629"/>
    </row>
    <row r="1630" spans="21:26" x14ac:dyDescent="0.25">
      <c r="U1630"/>
      <c r="V1630"/>
      <c r="W1630"/>
      <c r="X1630"/>
      <c r="Y1630"/>
      <c r="Z1630"/>
    </row>
    <row r="1631" spans="21:26" x14ac:dyDescent="0.25">
      <c r="U1631"/>
      <c r="V1631"/>
      <c r="W1631"/>
      <c r="X1631"/>
      <c r="Y1631"/>
      <c r="Z1631"/>
    </row>
    <row r="1632" spans="21:26" x14ac:dyDescent="0.25">
      <c r="U1632"/>
      <c r="V1632"/>
      <c r="W1632"/>
      <c r="X1632"/>
      <c r="Y1632"/>
      <c r="Z1632"/>
    </row>
    <row r="1633" spans="21:26" x14ac:dyDescent="0.25">
      <c r="U1633"/>
      <c r="V1633"/>
      <c r="W1633"/>
      <c r="X1633"/>
      <c r="Y1633"/>
      <c r="Z1633"/>
    </row>
    <row r="1634" spans="21:26" x14ac:dyDescent="0.25">
      <c r="U1634"/>
      <c r="V1634"/>
      <c r="W1634"/>
      <c r="X1634"/>
      <c r="Y1634"/>
      <c r="Z1634"/>
    </row>
    <row r="1635" spans="21:26" x14ac:dyDescent="0.25">
      <c r="U1635"/>
      <c r="V1635"/>
      <c r="W1635"/>
      <c r="X1635"/>
      <c r="Y1635"/>
      <c r="Z1635"/>
    </row>
    <row r="1636" spans="21:26" x14ac:dyDescent="0.25">
      <c r="U1636"/>
      <c r="V1636"/>
      <c r="W1636"/>
      <c r="X1636"/>
      <c r="Y1636"/>
      <c r="Z1636"/>
    </row>
    <row r="1637" spans="21:26" x14ac:dyDescent="0.25">
      <c r="U1637"/>
      <c r="V1637"/>
      <c r="W1637"/>
      <c r="X1637"/>
      <c r="Y1637"/>
      <c r="Z1637"/>
    </row>
    <row r="1638" spans="21:26" x14ac:dyDescent="0.25">
      <c r="U1638"/>
      <c r="V1638"/>
      <c r="W1638"/>
      <c r="X1638"/>
      <c r="Y1638"/>
      <c r="Z1638"/>
    </row>
    <row r="1639" spans="21:26" x14ac:dyDescent="0.25">
      <c r="U1639"/>
      <c r="V1639"/>
      <c r="W1639"/>
      <c r="X1639"/>
      <c r="Y1639"/>
      <c r="Z1639"/>
    </row>
    <row r="1640" spans="21:26" x14ac:dyDescent="0.25">
      <c r="U1640"/>
      <c r="V1640"/>
      <c r="W1640"/>
      <c r="X1640"/>
      <c r="Y1640"/>
      <c r="Z1640"/>
    </row>
    <row r="1641" spans="21:26" x14ac:dyDescent="0.25">
      <c r="U1641"/>
      <c r="V1641"/>
      <c r="W1641"/>
      <c r="X1641"/>
      <c r="Y1641"/>
      <c r="Z1641"/>
    </row>
    <row r="1642" spans="21:26" x14ac:dyDescent="0.25">
      <c r="U1642"/>
      <c r="V1642"/>
      <c r="W1642"/>
      <c r="X1642"/>
      <c r="Y1642"/>
      <c r="Z1642"/>
    </row>
    <row r="1643" spans="21:26" x14ac:dyDescent="0.25">
      <c r="U1643"/>
      <c r="V1643"/>
      <c r="W1643"/>
      <c r="X1643"/>
      <c r="Y1643"/>
      <c r="Z1643"/>
    </row>
    <row r="1644" spans="21:26" x14ac:dyDescent="0.25">
      <c r="U1644"/>
      <c r="V1644"/>
      <c r="W1644"/>
      <c r="X1644"/>
      <c r="Y1644"/>
      <c r="Z1644"/>
    </row>
    <row r="1645" spans="21:26" x14ac:dyDescent="0.25">
      <c r="U1645"/>
      <c r="V1645"/>
      <c r="W1645"/>
      <c r="X1645"/>
      <c r="Y1645"/>
      <c r="Z1645"/>
    </row>
    <row r="1646" spans="21:26" x14ac:dyDescent="0.25">
      <c r="U1646"/>
      <c r="V1646"/>
      <c r="W1646"/>
      <c r="X1646"/>
      <c r="Y1646"/>
      <c r="Z1646"/>
    </row>
    <row r="1647" spans="21:26" x14ac:dyDescent="0.25">
      <c r="U1647"/>
      <c r="V1647"/>
      <c r="W1647"/>
      <c r="X1647"/>
      <c r="Y1647"/>
      <c r="Z1647"/>
    </row>
    <row r="1648" spans="21:26" x14ac:dyDescent="0.25">
      <c r="U1648"/>
      <c r="V1648"/>
      <c r="W1648"/>
      <c r="X1648"/>
      <c r="Y1648"/>
      <c r="Z1648"/>
    </row>
    <row r="1649" spans="21:26" x14ac:dyDescent="0.25">
      <c r="U1649"/>
      <c r="V1649"/>
      <c r="W1649"/>
      <c r="X1649"/>
      <c r="Y1649"/>
      <c r="Z1649"/>
    </row>
    <row r="1650" spans="21:26" x14ac:dyDescent="0.25">
      <c r="U1650"/>
      <c r="V1650"/>
      <c r="W1650"/>
      <c r="X1650"/>
      <c r="Y1650"/>
      <c r="Z1650"/>
    </row>
    <row r="1651" spans="21:26" x14ac:dyDescent="0.25">
      <c r="U1651"/>
      <c r="V1651"/>
      <c r="W1651"/>
      <c r="X1651"/>
      <c r="Y1651"/>
      <c r="Z1651"/>
    </row>
    <row r="1652" spans="21:26" x14ac:dyDescent="0.25">
      <c r="U1652"/>
      <c r="V1652"/>
      <c r="W1652"/>
      <c r="X1652"/>
      <c r="Y1652"/>
      <c r="Z1652"/>
    </row>
    <row r="1653" spans="21:26" x14ac:dyDescent="0.25">
      <c r="U1653"/>
      <c r="V1653"/>
      <c r="W1653"/>
      <c r="X1653"/>
      <c r="Y1653"/>
      <c r="Z1653"/>
    </row>
    <row r="1654" spans="21:26" x14ac:dyDescent="0.25">
      <c r="U1654"/>
      <c r="V1654"/>
      <c r="W1654"/>
      <c r="X1654"/>
      <c r="Y1654"/>
      <c r="Z1654"/>
    </row>
    <row r="1655" spans="21:26" x14ac:dyDescent="0.25">
      <c r="U1655"/>
      <c r="V1655"/>
      <c r="W1655"/>
      <c r="X1655"/>
      <c r="Y1655"/>
      <c r="Z1655"/>
    </row>
    <row r="1656" spans="21:26" x14ac:dyDescent="0.25">
      <c r="U1656"/>
      <c r="V1656"/>
      <c r="W1656"/>
      <c r="X1656"/>
      <c r="Y1656"/>
      <c r="Z1656"/>
    </row>
    <row r="1657" spans="21:26" x14ac:dyDescent="0.25">
      <c r="U1657"/>
      <c r="V1657"/>
      <c r="W1657"/>
      <c r="X1657"/>
      <c r="Y1657"/>
      <c r="Z1657"/>
    </row>
    <row r="1658" spans="21:26" x14ac:dyDescent="0.25">
      <c r="U1658"/>
      <c r="V1658"/>
      <c r="W1658"/>
      <c r="X1658"/>
      <c r="Y1658"/>
      <c r="Z1658"/>
    </row>
    <row r="1659" spans="21:26" x14ac:dyDescent="0.25">
      <c r="U1659"/>
      <c r="V1659"/>
      <c r="W1659"/>
      <c r="X1659"/>
      <c r="Y1659"/>
      <c r="Z1659"/>
    </row>
    <row r="1660" spans="21:26" x14ac:dyDescent="0.25">
      <c r="U1660"/>
      <c r="V1660"/>
      <c r="W1660"/>
      <c r="X1660"/>
      <c r="Y1660"/>
      <c r="Z1660"/>
    </row>
    <row r="1661" spans="21:26" x14ac:dyDescent="0.25">
      <c r="U1661"/>
      <c r="V1661"/>
      <c r="W1661"/>
      <c r="X1661"/>
      <c r="Y1661"/>
      <c r="Z1661"/>
    </row>
    <row r="1662" spans="21:26" x14ac:dyDescent="0.25">
      <c r="U1662"/>
      <c r="V1662"/>
      <c r="W1662"/>
      <c r="X1662"/>
      <c r="Y1662"/>
      <c r="Z1662"/>
    </row>
    <row r="1663" spans="21:26" x14ac:dyDescent="0.25">
      <c r="U1663"/>
      <c r="V1663"/>
      <c r="W1663"/>
      <c r="X1663"/>
      <c r="Y1663"/>
      <c r="Z1663"/>
    </row>
    <row r="1664" spans="21:26" x14ac:dyDescent="0.25">
      <c r="U1664"/>
      <c r="V1664"/>
      <c r="W1664"/>
      <c r="X1664"/>
      <c r="Y1664"/>
      <c r="Z1664"/>
    </row>
    <row r="1665" spans="21:26" x14ac:dyDescent="0.25">
      <c r="U1665"/>
      <c r="V1665"/>
      <c r="W1665"/>
      <c r="X1665"/>
      <c r="Y1665"/>
      <c r="Z1665"/>
    </row>
    <row r="1666" spans="21:26" x14ac:dyDescent="0.25">
      <c r="U1666"/>
      <c r="V1666"/>
      <c r="W1666"/>
      <c r="X1666"/>
      <c r="Y1666"/>
      <c r="Z1666"/>
    </row>
    <row r="1667" spans="21:26" x14ac:dyDescent="0.25">
      <c r="U1667"/>
      <c r="V1667"/>
      <c r="W1667"/>
      <c r="X1667"/>
      <c r="Y1667"/>
      <c r="Z1667"/>
    </row>
    <row r="1668" spans="21:26" x14ac:dyDescent="0.25">
      <c r="U1668"/>
      <c r="V1668"/>
      <c r="W1668"/>
      <c r="X1668"/>
      <c r="Y1668"/>
      <c r="Z1668"/>
    </row>
    <row r="1669" spans="21:26" x14ac:dyDescent="0.25">
      <c r="U1669"/>
      <c r="V1669"/>
      <c r="W1669"/>
      <c r="X1669"/>
      <c r="Y1669"/>
      <c r="Z1669"/>
    </row>
    <row r="1670" spans="21:26" x14ac:dyDescent="0.25">
      <c r="U1670"/>
      <c r="V1670"/>
      <c r="W1670"/>
      <c r="X1670"/>
      <c r="Y1670"/>
      <c r="Z1670"/>
    </row>
    <row r="1671" spans="21:26" x14ac:dyDescent="0.25">
      <c r="U1671"/>
      <c r="V1671"/>
      <c r="W1671"/>
      <c r="X1671"/>
      <c r="Y1671"/>
      <c r="Z1671"/>
    </row>
    <row r="1672" spans="21:26" x14ac:dyDescent="0.25">
      <c r="U1672"/>
      <c r="V1672"/>
      <c r="W1672"/>
      <c r="X1672"/>
      <c r="Y1672"/>
      <c r="Z1672"/>
    </row>
    <row r="1673" spans="21:26" x14ac:dyDescent="0.25">
      <c r="U1673"/>
      <c r="V1673"/>
      <c r="W1673"/>
      <c r="X1673"/>
      <c r="Y1673"/>
      <c r="Z1673"/>
    </row>
    <row r="1674" spans="21:26" x14ac:dyDescent="0.25">
      <c r="U1674"/>
      <c r="V1674"/>
      <c r="W1674"/>
      <c r="X1674"/>
      <c r="Y1674"/>
      <c r="Z1674"/>
    </row>
    <row r="1675" spans="21:26" x14ac:dyDescent="0.25">
      <c r="U1675"/>
      <c r="V1675"/>
      <c r="W1675"/>
      <c r="X1675"/>
      <c r="Y1675"/>
      <c r="Z1675"/>
    </row>
    <row r="1676" spans="21:26" x14ac:dyDescent="0.25">
      <c r="U1676"/>
      <c r="V1676"/>
      <c r="W1676"/>
      <c r="X1676"/>
      <c r="Y1676"/>
      <c r="Z1676"/>
    </row>
    <row r="1677" spans="21:26" x14ac:dyDescent="0.25">
      <c r="U1677"/>
      <c r="V1677"/>
      <c r="W1677"/>
      <c r="X1677"/>
      <c r="Y1677"/>
      <c r="Z1677"/>
    </row>
    <row r="1678" spans="21:26" x14ac:dyDescent="0.25">
      <c r="U1678"/>
      <c r="V1678"/>
      <c r="W1678"/>
      <c r="X1678"/>
      <c r="Y1678"/>
      <c r="Z1678"/>
    </row>
    <row r="1679" spans="21:26" x14ac:dyDescent="0.25">
      <c r="U1679"/>
      <c r="V1679"/>
      <c r="W1679"/>
      <c r="X1679"/>
      <c r="Y1679"/>
      <c r="Z1679"/>
    </row>
    <row r="1680" spans="21:26" x14ac:dyDescent="0.25">
      <c r="U1680"/>
      <c r="V1680"/>
      <c r="W1680"/>
      <c r="X1680"/>
      <c r="Y1680"/>
      <c r="Z1680"/>
    </row>
    <row r="1681" spans="21:26" x14ac:dyDescent="0.25">
      <c r="U1681"/>
      <c r="V1681"/>
      <c r="W1681"/>
      <c r="X1681"/>
      <c r="Y1681"/>
      <c r="Z1681"/>
    </row>
    <row r="1682" spans="21:26" x14ac:dyDescent="0.25">
      <c r="U1682"/>
      <c r="V1682"/>
      <c r="W1682"/>
      <c r="X1682"/>
      <c r="Y1682"/>
      <c r="Z1682"/>
    </row>
    <row r="1683" spans="21:26" x14ac:dyDescent="0.25">
      <c r="U1683"/>
      <c r="V1683"/>
      <c r="W1683"/>
      <c r="X1683"/>
      <c r="Y1683"/>
      <c r="Z1683"/>
    </row>
    <row r="1684" spans="21:26" x14ac:dyDescent="0.25">
      <c r="U1684"/>
      <c r="V1684"/>
      <c r="W1684"/>
      <c r="X1684"/>
      <c r="Y1684"/>
      <c r="Z1684"/>
    </row>
    <row r="1685" spans="21:26" x14ac:dyDescent="0.25">
      <c r="U1685"/>
      <c r="V1685"/>
      <c r="W1685"/>
      <c r="X1685"/>
      <c r="Y1685"/>
      <c r="Z1685"/>
    </row>
    <row r="1686" spans="21:26" x14ac:dyDescent="0.25">
      <c r="U1686"/>
      <c r="V1686"/>
      <c r="W1686"/>
      <c r="X1686"/>
      <c r="Y1686"/>
      <c r="Z1686"/>
    </row>
    <row r="1687" spans="21:26" x14ac:dyDescent="0.25">
      <c r="U1687"/>
      <c r="V1687"/>
      <c r="W1687"/>
      <c r="X1687"/>
      <c r="Y1687"/>
      <c r="Z1687"/>
    </row>
    <row r="1688" spans="21:26" x14ac:dyDescent="0.25">
      <c r="U1688"/>
      <c r="V1688"/>
      <c r="W1688"/>
      <c r="X1688"/>
      <c r="Y1688"/>
      <c r="Z1688"/>
    </row>
    <row r="1689" spans="21:26" x14ac:dyDescent="0.25">
      <c r="U1689"/>
      <c r="V1689"/>
      <c r="W1689"/>
      <c r="X1689"/>
      <c r="Y1689"/>
      <c r="Z1689"/>
    </row>
    <row r="1690" spans="21:26" x14ac:dyDescent="0.25">
      <c r="U1690"/>
      <c r="V1690"/>
      <c r="W1690"/>
      <c r="X1690"/>
      <c r="Y1690"/>
      <c r="Z1690"/>
    </row>
    <row r="1691" spans="21:26" x14ac:dyDescent="0.25">
      <c r="U1691"/>
      <c r="V1691"/>
      <c r="W1691"/>
      <c r="X1691"/>
      <c r="Y1691"/>
      <c r="Z1691"/>
    </row>
    <row r="1692" spans="21:26" x14ac:dyDescent="0.25">
      <c r="U1692"/>
      <c r="V1692"/>
      <c r="W1692"/>
      <c r="X1692"/>
      <c r="Y1692"/>
      <c r="Z1692"/>
    </row>
    <row r="1693" spans="21:26" x14ac:dyDescent="0.25">
      <c r="U1693"/>
      <c r="V1693"/>
      <c r="W1693"/>
      <c r="X1693"/>
      <c r="Y1693"/>
      <c r="Z1693"/>
    </row>
    <row r="1694" spans="21:26" x14ac:dyDescent="0.25">
      <c r="U1694"/>
      <c r="V1694"/>
      <c r="W1694"/>
      <c r="X1694"/>
      <c r="Y1694"/>
      <c r="Z1694"/>
    </row>
    <row r="1695" spans="21:26" x14ac:dyDescent="0.25">
      <c r="U1695"/>
      <c r="V1695"/>
      <c r="W1695"/>
      <c r="X1695"/>
      <c r="Y1695"/>
      <c r="Z1695"/>
    </row>
    <row r="1696" spans="21:26" x14ac:dyDescent="0.25">
      <c r="U1696"/>
      <c r="V1696"/>
      <c r="W1696"/>
      <c r="X1696"/>
      <c r="Y1696"/>
      <c r="Z1696"/>
    </row>
    <row r="1697" spans="21:26" x14ac:dyDescent="0.25">
      <c r="U1697"/>
      <c r="V1697"/>
      <c r="W1697"/>
      <c r="X1697"/>
      <c r="Y1697"/>
      <c r="Z1697"/>
    </row>
    <row r="1698" spans="21:26" x14ac:dyDescent="0.25">
      <c r="U1698"/>
      <c r="V1698"/>
      <c r="W1698"/>
      <c r="X1698"/>
      <c r="Y1698"/>
      <c r="Z1698"/>
    </row>
    <row r="1699" spans="21:26" x14ac:dyDescent="0.25">
      <c r="U1699"/>
      <c r="V1699"/>
      <c r="W1699"/>
      <c r="X1699"/>
      <c r="Y1699"/>
      <c r="Z1699"/>
    </row>
    <row r="1700" spans="21:26" x14ac:dyDescent="0.25">
      <c r="U1700"/>
      <c r="V1700"/>
      <c r="W1700"/>
      <c r="X1700"/>
      <c r="Y1700"/>
      <c r="Z1700"/>
    </row>
    <row r="1701" spans="21:26" x14ac:dyDescent="0.25">
      <c r="U1701"/>
      <c r="V1701"/>
      <c r="W1701"/>
      <c r="X1701"/>
      <c r="Y1701"/>
      <c r="Z1701"/>
    </row>
    <row r="1702" spans="21:26" x14ac:dyDescent="0.25">
      <c r="U1702"/>
      <c r="V1702"/>
      <c r="W1702"/>
      <c r="X1702"/>
      <c r="Y1702"/>
      <c r="Z1702"/>
    </row>
    <row r="1703" spans="21:26" x14ac:dyDescent="0.25">
      <c r="U1703"/>
      <c r="V1703"/>
      <c r="W1703"/>
      <c r="X1703"/>
      <c r="Y1703"/>
      <c r="Z1703"/>
    </row>
    <row r="1704" spans="21:26" x14ac:dyDescent="0.25">
      <c r="U1704"/>
      <c r="V1704"/>
      <c r="W1704"/>
      <c r="X1704"/>
      <c r="Y1704"/>
      <c r="Z1704"/>
    </row>
    <row r="1705" spans="21:26" x14ac:dyDescent="0.25">
      <c r="U1705"/>
      <c r="V1705"/>
      <c r="W1705"/>
      <c r="X1705"/>
      <c r="Y1705"/>
      <c r="Z1705"/>
    </row>
    <row r="1706" spans="21:26" x14ac:dyDescent="0.25">
      <c r="U1706"/>
      <c r="V1706"/>
      <c r="W1706"/>
      <c r="X1706"/>
      <c r="Y1706"/>
      <c r="Z1706"/>
    </row>
    <row r="1707" spans="21:26" x14ac:dyDescent="0.25">
      <c r="U1707"/>
      <c r="V1707"/>
      <c r="W1707"/>
      <c r="X1707"/>
      <c r="Y1707"/>
      <c r="Z1707"/>
    </row>
    <row r="1708" spans="21:26" x14ac:dyDescent="0.25">
      <c r="U1708"/>
      <c r="V1708"/>
      <c r="W1708"/>
      <c r="X1708"/>
      <c r="Y1708"/>
      <c r="Z1708"/>
    </row>
    <row r="1709" spans="21:26" x14ac:dyDescent="0.25">
      <c r="U1709"/>
      <c r="V1709"/>
      <c r="W1709"/>
      <c r="X1709"/>
      <c r="Y1709"/>
      <c r="Z1709"/>
    </row>
    <row r="1710" spans="21:26" x14ac:dyDescent="0.25">
      <c r="U1710"/>
      <c r="V1710"/>
      <c r="W1710"/>
      <c r="X1710"/>
      <c r="Y1710"/>
      <c r="Z1710"/>
    </row>
    <row r="1711" spans="21:26" x14ac:dyDescent="0.25">
      <c r="U1711"/>
      <c r="V1711"/>
      <c r="W1711"/>
      <c r="X1711"/>
      <c r="Y1711"/>
      <c r="Z1711"/>
    </row>
    <row r="1712" spans="21:26" x14ac:dyDescent="0.25">
      <c r="U1712"/>
      <c r="V1712"/>
      <c r="W1712"/>
      <c r="X1712"/>
      <c r="Y1712"/>
      <c r="Z1712"/>
    </row>
    <row r="1713" spans="21:26" x14ac:dyDescent="0.25">
      <c r="U1713"/>
      <c r="V1713"/>
      <c r="W1713"/>
      <c r="X1713"/>
      <c r="Y1713"/>
      <c r="Z1713"/>
    </row>
    <row r="1714" spans="21:26" x14ac:dyDescent="0.25">
      <c r="U1714"/>
      <c r="V1714"/>
      <c r="W1714"/>
      <c r="X1714"/>
      <c r="Y1714"/>
      <c r="Z1714"/>
    </row>
    <row r="1715" spans="21:26" x14ac:dyDescent="0.25">
      <c r="U1715"/>
      <c r="V1715"/>
      <c r="W1715"/>
      <c r="X1715"/>
      <c r="Y1715"/>
      <c r="Z1715"/>
    </row>
    <row r="1716" spans="21:26" x14ac:dyDescent="0.25">
      <c r="U1716"/>
      <c r="V1716"/>
      <c r="W1716"/>
      <c r="X1716"/>
      <c r="Y1716"/>
      <c r="Z1716"/>
    </row>
    <row r="1717" spans="21:26" x14ac:dyDescent="0.25">
      <c r="U1717"/>
      <c r="V1717"/>
      <c r="W1717"/>
      <c r="X1717"/>
      <c r="Y1717"/>
      <c r="Z1717"/>
    </row>
    <row r="1718" spans="21:26" x14ac:dyDescent="0.25">
      <c r="U1718"/>
      <c r="V1718"/>
      <c r="W1718"/>
      <c r="X1718"/>
      <c r="Y1718"/>
      <c r="Z1718"/>
    </row>
    <row r="1719" spans="21:26" x14ac:dyDescent="0.25">
      <c r="U1719"/>
      <c r="V1719"/>
      <c r="W1719"/>
      <c r="X1719"/>
      <c r="Y1719"/>
      <c r="Z1719"/>
    </row>
    <row r="1720" spans="21:26" x14ac:dyDescent="0.25">
      <c r="U1720"/>
      <c r="V1720"/>
      <c r="W1720"/>
      <c r="X1720"/>
      <c r="Y1720"/>
      <c r="Z1720"/>
    </row>
    <row r="1721" spans="21:26" x14ac:dyDescent="0.25">
      <c r="U1721"/>
      <c r="V1721"/>
      <c r="W1721"/>
      <c r="X1721"/>
      <c r="Y1721"/>
      <c r="Z1721"/>
    </row>
    <row r="1722" spans="21:26" x14ac:dyDescent="0.25">
      <c r="U1722"/>
      <c r="V1722"/>
      <c r="W1722"/>
      <c r="X1722"/>
      <c r="Y1722"/>
      <c r="Z1722"/>
    </row>
    <row r="1723" spans="21:26" x14ac:dyDescent="0.25">
      <c r="U1723"/>
      <c r="V1723"/>
      <c r="W1723"/>
      <c r="X1723"/>
      <c r="Y1723"/>
      <c r="Z1723"/>
    </row>
    <row r="1724" spans="21:26" x14ac:dyDescent="0.25">
      <c r="U1724"/>
      <c r="V1724"/>
      <c r="W1724"/>
      <c r="X1724"/>
      <c r="Y1724"/>
      <c r="Z1724"/>
    </row>
    <row r="1725" spans="21:26" x14ac:dyDescent="0.25">
      <c r="U1725"/>
      <c r="V1725"/>
      <c r="W1725"/>
      <c r="X1725"/>
      <c r="Y1725"/>
      <c r="Z1725"/>
    </row>
    <row r="1726" spans="21:26" x14ac:dyDescent="0.25">
      <c r="U1726"/>
      <c r="V1726"/>
      <c r="W1726"/>
      <c r="X1726"/>
      <c r="Y1726"/>
      <c r="Z1726"/>
    </row>
    <row r="1727" spans="21:26" x14ac:dyDescent="0.25">
      <c r="U1727"/>
      <c r="V1727"/>
      <c r="W1727"/>
      <c r="X1727"/>
      <c r="Y1727"/>
      <c r="Z1727"/>
    </row>
    <row r="1728" spans="21:26" x14ac:dyDescent="0.25">
      <c r="U1728"/>
      <c r="V1728"/>
      <c r="W1728"/>
      <c r="X1728"/>
      <c r="Y1728"/>
      <c r="Z1728"/>
    </row>
    <row r="1729" spans="21:26" x14ac:dyDescent="0.25">
      <c r="U1729"/>
      <c r="V1729"/>
      <c r="W1729"/>
      <c r="X1729"/>
      <c r="Y1729"/>
      <c r="Z1729"/>
    </row>
    <row r="1730" spans="21:26" x14ac:dyDescent="0.25">
      <c r="U1730"/>
      <c r="V1730"/>
      <c r="W1730"/>
      <c r="X1730"/>
      <c r="Y1730"/>
      <c r="Z1730"/>
    </row>
    <row r="1731" spans="21:26" x14ac:dyDescent="0.25">
      <c r="U1731"/>
      <c r="V1731"/>
      <c r="W1731"/>
      <c r="X1731"/>
      <c r="Y1731"/>
      <c r="Z1731"/>
    </row>
    <row r="1732" spans="21:26" x14ac:dyDescent="0.25">
      <c r="U1732"/>
      <c r="V1732"/>
      <c r="W1732"/>
      <c r="X1732"/>
      <c r="Y1732"/>
      <c r="Z1732"/>
    </row>
    <row r="1733" spans="21:26" x14ac:dyDescent="0.25">
      <c r="U1733"/>
      <c r="V1733"/>
      <c r="W1733"/>
      <c r="X1733"/>
      <c r="Y1733"/>
      <c r="Z1733"/>
    </row>
    <row r="1734" spans="21:26" x14ac:dyDescent="0.25">
      <c r="U1734"/>
      <c r="V1734"/>
      <c r="W1734"/>
      <c r="X1734"/>
      <c r="Y1734"/>
      <c r="Z1734"/>
    </row>
    <row r="1735" spans="21:26" x14ac:dyDescent="0.25">
      <c r="U1735"/>
      <c r="V1735"/>
      <c r="W1735"/>
      <c r="X1735"/>
      <c r="Y1735"/>
      <c r="Z1735"/>
    </row>
    <row r="1736" spans="21:26" x14ac:dyDescent="0.25">
      <c r="U1736"/>
      <c r="V1736"/>
      <c r="W1736"/>
      <c r="X1736"/>
      <c r="Y1736"/>
      <c r="Z1736"/>
    </row>
    <row r="1737" spans="21:26" x14ac:dyDescent="0.25">
      <c r="U1737"/>
      <c r="V1737"/>
      <c r="W1737"/>
      <c r="X1737"/>
      <c r="Y1737"/>
      <c r="Z1737"/>
    </row>
    <row r="1738" spans="21:26" x14ac:dyDescent="0.25">
      <c r="U1738"/>
      <c r="V1738"/>
      <c r="W1738"/>
      <c r="X1738"/>
      <c r="Y1738"/>
      <c r="Z1738"/>
    </row>
    <row r="1739" spans="21:26" x14ac:dyDescent="0.25">
      <c r="U1739"/>
      <c r="V1739"/>
      <c r="W1739"/>
      <c r="X1739"/>
      <c r="Y1739"/>
      <c r="Z1739"/>
    </row>
    <row r="1740" spans="21:26" x14ac:dyDescent="0.25">
      <c r="U1740"/>
      <c r="V1740"/>
      <c r="W1740"/>
      <c r="X1740"/>
      <c r="Y1740"/>
      <c r="Z1740"/>
    </row>
    <row r="1741" spans="21:26" x14ac:dyDescent="0.25">
      <c r="U1741"/>
      <c r="V1741"/>
      <c r="W1741"/>
      <c r="X1741"/>
      <c r="Y1741"/>
      <c r="Z1741"/>
    </row>
    <row r="1742" spans="21:26" x14ac:dyDescent="0.25">
      <c r="U1742"/>
      <c r="V1742"/>
      <c r="W1742"/>
      <c r="X1742"/>
      <c r="Y1742"/>
      <c r="Z1742"/>
    </row>
    <row r="1743" spans="21:26" x14ac:dyDescent="0.25">
      <c r="U1743"/>
      <c r="V1743"/>
      <c r="W1743"/>
      <c r="X1743"/>
      <c r="Y1743"/>
      <c r="Z1743"/>
    </row>
    <row r="1744" spans="21:26" x14ac:dyDescent="0.25">
      <c r="U1744"/>
      <c r="V1744"/>
      <c r="W1744"/>
      <c r="X1744"/>
      <c r="Y1744"/>
      <c r="Z1744"/>
    </row>
    <row r="1745" spans="21:26" x14ac:dyDescent="0.25">
      <c r="U1745"/>
      <c r="V1745"/>
      <c r="W1745"/>
      <c r="X1745"/>
      <c r="Y1745"/>
      <c r="Z1745"/>
    </row>
    <row r="1746" spans="21:26" x14ac:dyDescent="0.25">
      <c r="U1746"/>
      <c r="V1746"/>
      <c r="W1746"/>
      <c r="X1746"/>
      <c r="Y1746"/>
      <c r="Z1746"/>
    </row>
    <row r="1747" spans="21:26" x14ac:dyDescent="0.25">
      <c r="U1747"/>
      <c r="V1747"/>
      <c r="W1747"/>
      <c r="X1747"/>
      <c r="Y1747"/>
      <c r="Z1747"/>
    </row>
    <row r="1748" spans="21:26" x14ac:dyDescent="0.25">
      <c r="U1748"/>
      <c r="V1748"/>
      <c r="W1748"/>
      <c r="X1748"/>
      <c r="Y1748"/>
      <c r="Z1748"/>
    </row>
    <row r="1749" spans="21:26" x14ac:dyDescent="0.25">
      <c r="U1749"/>
      <c r="V1749"/>
      <c r="W1749"/>
      <c r="X1749"/>
      <c r="Y1749"/>
      <c r="Z1749"/>
    </row>
    <row r="1750" spans="21:26" x14ac:dyDescent="0.25">
      <c r="U1750"/>
      <c r="V1750"/>
      <c r="W1750"/>
      <c r="X1750"/>
      <c r="Y1750"/>
      <c r="Z1750"/>
    </row>
    <row r="1751" spans="21:26" x14ac:dyDescent="0.25">
      <c r="U1751"/>
      <c r="V1751"/>
      <c r="W1751"/>
      <c r="X1751"/>
      <c r="Y1751"/>
      <c r="Z1751"/>
    </row>
    <row r="1752" spans="21:26" x14ac:dyDescent="0.25">
      <c r="U1752"/>
      <c r="V1752"/>
      <c r="W1752"/>
      <c r="X1752"/>
      <c r="Y1752"/>
      <c r="Z1752"/>
    </row>
    <row r="1753" spans="21:26" x14ac:dyDescent="0.25">
      <c r="U1753"/>
      <c r="V1753"/>
      <c r="W1753"/>
      <c r="X1753"/>
      <c r="Y1753"/>
      <c r="Z1753"/>
    </row>
    <row r="1754" spans="21:26" x14ac:dyDescent="0.25">
      <c r="U1754"/>
      <c r="V1754"/>
      <c r="W1754"/>
      <c r="X1754"/>
      <c r="Y1754"/>
      <c r="Z1754"/>
    </row>
    <row r="1755" spans="21:26" x14ac:dyDescent="0.25">
      <c r="U1755"/>
      <c r="V1755"/>
      <c r="W1755"/>
      <c r="X1755"/>
      <c r="Y1755"/>
      <c r="Z1755"/>
    </row>
    <row r="1756" spans="21:26" x14ac:dyDescent="0.25">
      <c r="U1756"/>
      <c r="V1756"/>
      <c r="W1756"/>
      <c r="X1756"/>
      <c r="Y1756"/>
      <c r="Z1756"/>
    </row>
    <row r="1757" spans="21:26" x14ac:dyDescent="0.25">
      <c r="U1757"/>
      <c r="V1757"/>
      <c r="W1757"/>
      <c r="X1757"/>
      <c r="Y1757"/>
      <c r="Z1757"/>
    </row>
    <row r="1758" spans="21:26" x14ac:dyDescent="0.25">
      <c r="U1758"/>
      <c r="V1758"/>
      <c r="W1758"/>
      <c r="X1758"/>
      <c r="Y1758"/>
      <c r="Z1758"/>
    </row>
    <row r="1759" spans="21:26" x14ac:dyDescent="0.25">
      <c r="U1759"/>
      <c r="V1759"/>
      <c r="W1759"/>
      <c r="X1759"/>
      <c r="Y1759"/>
      <c r="Z1759"/>
    </row>
    <row r="1760" spans="21:26" x14ac:dyDescent="0.25">
      <c r="U1760"/>
      <c r="V1760"/>
      <c r="W1760"/>
      <c r="X1760"/>
      <c r="Y1760"/>
      <c r="Z1760"/>
    </row>
    <row r="1761" spans="21:26" x14ac:dyDescent="0.25">
      <c r="U1761"/>
      <c r="V1761"/>
      <c r="W1761"/>
      <c r="X1761"/>
      <c r="Y1761"/>
      <c r="Z1761"/>
    </row>
    <row r="1762" spans="21:26" x14ac:dyDescent="0.25">
      <c r="U1762"/>
      <c r="V1762"/>
      <c r="W1762"/>
      <c r="X1762"/>
      <c r="Y1762"/>
      <c r="Z1762"/>
    </row>
    <row r="1763" spans="21:26" x14ac:dyDescent="0.25">
      <c r="U1763"/>
      <c r="V1763"/>
      <c r="W1763"/>
      <c r="X1763"/>
      <c r="Y1763"/>
      <c r="Z1763"/>
    </row>
    <row r="1764" spans="21:26" x14ac:dyDescent="0.25">
      <c r="U1764"/>
      <c r="V1764"/>
      <c r="W1764"/>
      <c r="X1764"/>
      <c r="Y1764"/>
      <c r="Z1764"/>
    </row>
    <row r="1765" spans="21:26" x14ac:dyDescent="0.25">
      <c r="U1765"/>
      <c r="V1765"/>
      <c r="W1765"/>
      <c r="X1765"/>
      <c r="Y1765"/>
      <c r="Z1765"/>
    </row>
    <row r="1766" spans="21:26" x14ac:dyDescent="0.25">
      <c r="U1766"/>
      <c r="V1766"/>
      <c r="W1766"/>
      <c r="X1766"/>
      <c r="Y1766"/>
      <c r="Z1766"/>
    </row>
    <row r="1767" spans="21:26" x14ac:dyDescent="0.25">
      <c r="U1767"/>
      <c r="V1767"/>
      <c r="W1767"/>
      <c r="X1767"/>
      <c r="Y1767"/>
      <c r="Z1767"/>
    </row>
    <row r="1768" spans="21:26" x14ac:dyDescent="0.25">
      <c r="U1768"/>
      <c r="V1768"/>
      <c r="W1768"/>
      <c r="X1768"/>
      <c r="Y1768"/>
      <c r="Z1768"/>
    </row>
    <row r="1769" spans="21:26" x14ac:dyDescent="0.25">
      <c r="U1769"/>
      <c r="V1769"/>
      <c r="W1769"/>
      <c r="X1769"/>
      <c r="Y1769"/>
      <c r="Z1769"/>
    </row>
    <row r="1770" spans="21:26" x14ac:dyDescent="0.25">
      <c r="U1770"/>
      <c r="V1770"/>
      <c r="W1770"/>
      <c r="X1770"/>
      <c r="Y1770"/>
      <c r="Z1770"/>
    </row>
    <row r="1771" spans="21:26" x14ac:dyDescent="0.25">
      <c r="U1771"/>
      <c r="V1771"/>
      <c r="W1771"/>
      <c r="X1771"/>
      <c r="Y1771"/>
      <c r="Z1771"/>
    </row>
    <row r="1772" spans="21:26" x14ac:dyDescent="0.25">
      <c r="U1772"/>
      <c r="V1772"/>
      <c r="W1772"/>
      <c r="X1772"/>
      <c r="Y1772"/>
      <c r="Z1772"/>
    </row>
    <row r="1773" spans="21:26" x14ac:dyDescent="0.25">
      <c r="U1773"/>
      <c r="V1773"/>
      <c r="W1773"/>
      <c r="X1773"/>
      <c r="Y1773"/>
      <c r="Z1773"/>
    </row>
    <row r="1774" spans="21:26" x14ac:dyDescent="0.25">
      <c r="U1774"/>
      <c r="V1774"/>
      <c r="W1774"/>
      <c r="X1774"/>
      <c r="Y1774"/>
      <c r="Z1774"/>
    </row>
    <row r="1775" spans="21:26" x14ac:dyDescent="0.25">
      <c r="U1775"/>
      <c r="V1775"/>
      <c r="W1775"/>
      <c r="X1775"/>
      <c r="Y1775"/>
      <c r="Z1775"/>
    </row>
    <row r="1776" spans="21:26" x14ac:dyDescent="0.25">
      <c r="U1776"/>
      <c r="V1776"/>
      <c r="W1776"/>
      <c r="X1776"/>
      <c r="Y1776"/>
      <c r="Z1776"/>
    </row>
    <row r="1777" spans="21:26" x14ac:dyDescent="0.25">
      <c r="U1777"/>
      <c r="V1777"/>
      <c r="W1777"/>
      <c r="X1777"/>
      <c r="Y1777"/>
      <c r="Z1777"/>
    </row>
    <row r="1778" spans="21:26" x14ac:dyDescent="0.25">
      <c r="U1778"/>
      <c r="V1778"/>
      <c r="W1778"/>
      <c r="X1778"/>
      <c r="Y1778"/>
      <c r="Z1778"/>
    </row>
    <row r="1779" spans="21:26" x14ac:dyDescent="0.25">
      <c r="U1779"/>
      <c r="V1779"/>
      <c r="W1779"/>
      <c r="X1779"/>
      <c r="Y1779"/>
      <c r="Z1779"/>
    </row>
    <row r="1780" spans="21:26" x14ac:dyDescent="0.25">
      <c r="U1780"/>
      <c r="V1780"/>
      <c r="W1780"/>
      <c r="X1780"/>
      <c r="Y1780"/>
      <c r="Z1780"/>
    </row>
    <row r="1781" spans="21:26" x14ac:dyDescent="0.25">
      <c r="U1781"/>
      <c r="V1781"/>
      <c r="W1781"/>
      <c r="X1781"/>
      <c r="Y1781"/>
      <c r="Z1781"/>
    </row>
    <row r="1782" spans="21:26" x14ac:dyDescent="0.25">
      <c r="U1782"/>
      <c r="V1782"/>
      <c r="W1782"/>
      <c r="X1782"/>
      <c r="Y1782"/>
      <c r="Z1782"/>
    </row>
    <row r="1783" spans="21:26" x14ac:dyDescent="0.25">
      <c r="U1783"/>
      <c r="V1783"/>
      <c r="W1783"/>
      <c r="X1783"/>
      <c r="Y1783"/>
      <c r="Z1783"/>
    </row>
    <row r="1784" spans="21:26" x14ac:dyDescent="0.25">
      <c r="U1784"/>
      <c r="V1784"/>
      <c r="W1784"/>
      <c r="X1784"/>
      <c r="Y1784"/>
      <c r="Z1784"/>
    </row>
    <row r="1785" spans="21:26" x14ac:dyDescent="0.25">
      <c r="U1785"/>
      <c r="V1785"/>
      <c r="W1785"/>
      <c r="X1785"/>
      <c r="Y1785"/>
      <c r="Z1785"/>
    </row>
    <row r="1786" spans="21:26" x14ac:dyDescent="0.25">
      <c r="U1786"/>
      <c r="V1786"/>
      <c r="W1786"/>
      <c r="X1786"/>
      <c r="Y1786"/>
      <c r="Z1786"/>
    </row>
    <row r="1787" spans="21:26" x14ac:dyDescent="0.25">
      <c r="U1787"/>
      <c r="V1787"/>
      <c r="W1787"/>
      <c r="X1787"/>
      <c r="Y1787"/>
      <c r="Z1787"/>
    </row>
    <row r="1788" spans="21:26" x14ac:dyDescent="0.25">
      <c r="U1788"/>
      <c r="V1788"/>
      <c r="W1788"/>
      <c r="X1788"/>
      <c r="Y1788"/>
      <c r="Z1788"/>
    </row>
    <row r="1789" spans="21:26" x14ac:dyDescent="0.25">
      <c r="U1789"/>
      <c r="V1789"/>
      <c r="W1789"/>
      <c r="X1789"/>
      <c r="Y1789"/>
      <c r="Z1789"/>
    </row>
    <row r="1790" spans="21:26" x14ac:dyDescent="0.25">
      <c r="U1790"/>
      <c r="V1790"/>
      <c r="W1790"/>
      <c r="X1790"/>
      <c r="Y1790"/>
      <c r="Z1790"/>
    </row>
    <row r="1791" spans="21:26" x14ac:dyDescent="0.25">
      <c r="U1791"/>
      <c r="V1791"/>
      <c r="W1791"/>
      <c r="X1791"/>
      <c r="Y1791"/>
      <c r="Z1791"/>
    </row>
    <row r="1792" spans="21:26" x14ac:dyDescent="0.25">
      <c r="U1792"/>
      <c r="V1792"/>
      <c r="W1792"/>
      <c r="X1792"/>
      <c r="Y1792"/>
      <c r="Z1792"/>
    </row>
    <row r="1793" spans="21:26" x14ac:dyDescent="0.25">
      <c r="U1793"/>
      <c r="V1793"/>
      <c r="W1793"/>
      <c r="X1793"/>
      <c r="Y1793"/>
      <c r="Z1793"/>
    </row>
    <row r="1794" spans="21:26" x14ac:dyDescent="0.25">
      <c r="U1794"/>
      <c r="V1794"/>
      <c r="W1794"/>
      <c r="X1794"/>
      <c r="Y1794"/>
      <c r="Z1794"/>
    </row>
    <row r="1795" spans="21:26" x14ac:dyDescent="0.25">
      <c r="U1795"/>
      <c r="V1795"/>
      <c r="W1795"/>
      <c r="X1795"/>
      <c r="Y1795"/>
      <c r="Z1795"/>
    </row>
    <row r="1796" spans="21:26" x14ac:dyDescent="0.25">
      <c r="U1796"/>
      <c r="V1796"/>
      <c r="W1796"/>
      <c r="X1796"/>
      <c r="Y1796"/>
      <c r="Z1796"/>
    </row>
    <row r="1797" spans="21:26" x14ac:dyDescent="0.25">
      <c r="U1797"/>
      <c r="V1797"/>
      <c r="W1797"/>
      <c r="X1797"/>
      <c r="Y1797"/>
      <c r="Z1797"/>
    </row>
    <row r="1798" spans="21:26" x14ac:dyDescent="0.25">
      <c r="U1798"/>
      <c r="V1798"/>
      <c r="W1798"/>
      <c r="X1798"/>
      <c r="Y1798"/>
      <c r="Z1798"/>
    </row>
    <row r="1799" spans="21:26" x14ac:dyDescent="0.25">
      <c r="U1799"/>
      <c r="V1799"/>
      <c r="W1799"/>
      <c r="X1799"/>
      <c r="Y1799"/>
      <c r="Z1799"/>
    </row>
    <row r="1800" spans="21:26" x14ac:dyDescent="0.25">
      <c r="U1800"/>
      <c r="V1800"/>
      <c r="W1800"/>
      <c r="X1800"/>
      <c r="Y1800"/>
      <c r="Z1800"/>
    </row>
    <row r="1801" spans="21:26" x14ac:dyDescent="0.25">
      <c r="U1801"/>
      <c r="V1801"/>
      <c r="W1801"/>
      <c r="X1801"/>
      <c r="Y1801"/>
      <c r="Z1801"/>
    </row>
    <row r="1802" spans="21:26" x14ac:dyDescent="0.25">
      <c r="U1802"/>
      <c r="V1802"/>
      <c r="W1802"/>
      <c r="X1802"/>
      <c r="Y1802"/>
      <c r="Z1802"/>
    </row>
    <row r="1803" spans="21:26" x14ac:dyDescent="0.25">
      <c r="U1803"/>
      <c r="V1803"/>
      <c r="W1803"/>
      <c r="X1803"/>
      <c r="Y1803"/>
      <c r="Z1803"/>
    </row>
    <row r="1804" spans="21:26" x14ac:dyDescent="0.25">
      <c r="U1804"/>
      <c r="V1804"/>
      <c r="W1804"/>
      <c r="X1804"/>
      <c r="Y1804"/>
      <c r="Z1804"/>
    </row>
    <row r="1805" spans="21:26" x14ac:dyDescent="0.25">
      <c r="U1805"/>
      <c r="V1805"/>
      <c r="W1805"/>
      <c r="X1805"/>
      <c r="Y1805"/>
      <c r="Z1805"/>
    </row>
    <row r="1806" spans="21:26" x14ac:dyDescent="0.25">
      <c r="U1806"/>
      <c r="V1806"/>
      <c r="W1806"/>
      <c r="X1806"/>
      <c r="Y1806"/>
      <c r="Z1806"/>
    </row>
    <row r="1807" spans="21:26" x14ac:dyDescent="0.25">
      <c r="U1807"/>
      <c r="V1807"/>
      <c r="W1807"/>
      <c r="X1807"/>
      <c r="Y1807"/>
      <c r="Z1807"/>
    </row>
    <row r="1808" spans="21:26" x14ac:dyDescent="0.25">
      <c r="U1808"/>
      <c r="V1808"/>
      <c r="W1808"/>
      <c r="X1808"/>
      <c r="Y1808"/>
      <c r="Z1808"/>
    </row>
    <row r="1809" spans="21:26" x14ac:dyDescent="0.25">
      <c r="U1809"/>
      <c r="V1809"/>
      <c r="W1809"/>
      <c r="X1809"/>
      <c r="Y1809"/>
      <c r="Z1809"/>
    </row>
    <row r="1810" spans="21:26" x14ac:dyDescent="0.25">
      <c r="U1810"/>
      <c r="V1810"/>
      <c r="W1810"/>
      <c r="X1810"/>
      <c r="Y1810"/>
      <c r="Z1810"/>
    </row>
    <row r="1811" spans="21:26" x14ac:dyDescent="0.25">
      <c r="U1811"/>
      <c r="V1811"/>
      <c r="W1811"/>
      <c r="X1811"/>
      <c r="Y1811"/>
      <c r="Z1811"/>
    </row>
    <row r="1812" spans="21:26" x14ac:dyDescent="0.25">
      <c r="U1812"/>
      <c r="V1812"/>
      <c r="W1812"/>
      <c r="X1812"/>
      <c r="Y1812"/>
      <c r="Z1812"/>
    </row>
    <row r="1813" spans="21:26" x14ac:dyDescent="0.25">
      <c r="U1813"/>
      <c r="V1813"/>
      <c r="W1813"/>
      <c r="X1813"/>
      <c r="Y1813"/>
      <c r="Z1813"/>
    </row>
    <row r="1814" spans="21:26" x14ac:dyDescent="0.25">
      <c r="U1814"/>
      <c r="V1814"/>
      <c r="W1814"/>
      <c r="X1814"/>
      <c r="Y1814"/>
      <c r="Z1814"/>
    </row>
    <row r="1815" spans="21:26" x14ac:dyDescent="0.25">
      <c r="U1815"/>
      <c r="V1815"/>
      <c r="W1815"/>
      <c r="X1815"/>
      <c r="Y1815"/>
      <c r="Z1815"/>
    </row>
    <row r="1816" spans="21:26" x14ac:dyDescent="0.25">
      <c r="U1816"/>
      <c r="V1816"/>
      <c r="W1816"/>
      <c r="X1816"/>
      <c r="Y1816"/>
      <c r="Z1816"/>
    </row>
    <row r="1817" spans="21:26" x14ac:dyDescent="0.25">
      <c r="U1817"/>
      <c r="V1817"/>
      <c r="W1817"/>
      <c r="X1817"/>
      <c r="Y1817"/>
      <c r="Z1817"/>
    </row>
    <row r="1818" spans="21:26" x14ac:dyDescent="0.25">
      <c r="U1818"/>
      <c r="V1818"/>
      <c r="W1818"/>
      <c r="X1818"/>
      <c r="Y1818"/>
      <c r="Z1818"/>
    </row>
    <row r="1819" spans="21:26" x14ac:dyDescent="0.25">
      <c r="U1819"/>
      <c r="V1819"/>
      <c r="W1819"/>
      <c r="X1819"/>
      <c r="Y1819"/>
      <c r="Z1819"/>
    </row>
    <row r="1820" spans="21:26" x14ac:dyDescent="0.25">
      <c r="U1820"/>
      <c r="V1820"/>
      <c r="W1820"/>
      <c r="X1820"/>
      <c r="Y1820"/>
      <c r="Z1820"/>
    </row>
    <row r="1821" spans="21:26" x14ac:dyDescent="0.25">
      <c r="U1821"/>
      <c r="V1821"/>
      <c r="W1821"/>
      <c r="X1821"/>
      <c r="Y1821"/>
      <c r="Z1821"/>
    </row>
    <row r="1822" spans="21:26" x14ac:dyDescent="0.25">
      <c r="U1822"/>
      <c r="V1822"/>
      <c r="W1822"/>
      <c r="X1822"/>
      <c r="Y1822"/>
      <c r="Z1822"/>
    </row>
    <row r="1823" spans="21:26" x14ac:dyDescent="0.25">
      <c r="U1823"/>
      <c r="V1823"/>
      <c r="W1823"/>
      <c r="X1823"/>
      <c r="Y1823"/>
      <c r="Z1823"/>
    </row>
    <row r="1824" spans="21:26" x14ac:dyDescent="0.25">
      <c r="U1824"/>
      <c r="V1824"/>
      <c r="W1824"/>
      <c r="X1824"/>
      <c r="Y1824"/>
      <c r="Z1824"/>
    </row>
    <row r="1825" spans="21:26" x14ac:dyDescent="0.25">
      <c r="U1825"/>
      <c r="V1825"/>
      <c r="W1825"/>
      <c r="X1825"/>
      <c r="Y1825"/>
      <c r="Z1825"/>
    </row>
    <row r="1826" spans="21:26" x14ac:dyDescent="0.25">
      <c r="U1826"/>
      <c r="V1826"/>
      <c r="W1826"/>
      <c r="X1826"/>
      <c r="Y1826"/>
      <c r="Z1826"/>
    </row>
    <row r="1827" spans="21:26" x14ac:dyDescent="0.25">
      <c r="U1827"/>
      <c r="V1827"/>
      <c r="W1827"/>
      <c r="X1827"/>
      <c r="Y1827"/>
      <c r="Z1827"/>
    </row>
    <row r="1828" spans="21:26" x14ac:dyDescent="0.25">
      <c r="U1828"/>
      <c r="V1828"/>
      <c r="W1828"/>
      <c r="X1828"/>
      <c r="Y1828"/>
      <c r="Z1828"/>
    </row>
    <row r="1829" spans="21:26" x14ac:dyDescent="0.25">
      <c r="U1829"/>
      <c r="V1829"/>
      <c r="W1829"/>
      <c r="X1829"/>
      <c r="Y1829"/>
      <c r="Z1829"/>
    </row>
    <row r="1830" spans="21:26" x14ac:dyDescent="0.25">
      <c r="U1830"/>
      <c r="V1830"/>
      <c r="W1830"/>
      <c r="X1830"/>
      <c r="Y1830"/>
      <c r="Z1830"/>
    </row>
    <row r="1831" spans="21:26" x14ac:dyDescent="0.25">
      <c r="U1831"/>
      <c r="V1831"/>
      <c r="W1831"/>
      <c r="X1831"/>
      <c r="Y1831"/>
      <c r="Z1831"/>
    </row>
    <row r="1832" spans="21:26" x14ac:dyDescent="0.25">
      <c r="U1832"/>
      <c r="V1832"/>
      <c r="W1832"/>
      <c r="X1832"/>
      <c r="Y1832"/>
      <c r="Z1832"/>
    </row>
    <row r="1833" spans="21:26" x14ac:dyDescent="0.25">
      <c r="U1833"/>
      <c r="V1833"/>
      <c r="W1833"/>
      <c r="X1833"/>
      <c r="Y1833"/>
      <c r="Z1833"/>
    </row>
    <row r="1834" spans="21:26" x14ac:dyDescent="0.25">
      <c r="U1834"/>
      <c r="V1834"/>
      <c r="W1834"/>
      <c r="X1834"/>
      <c r="Y1834"/>
      <c r="Z1834"/>
    </row>
    <row r="1835" spans="21:26" x14ac:dyDescent="0.25">
      <c r="U1835"/>
      <c r="V1835"/>
      <c r="W1835"/>
      <c r="X1835"/>
      <c r="Y1835"/>
      <c r="Z1835"/>
    </row>
    <row r="1836" spans="21:26" x14ac:dyDescent="0.25">
      <c r="U1836"/>
      <c r="V1836"/>
      <c r="W1836"/>
      <c r="X1836"/>
      <c r="Y1836"/>
      <c r="Z1836"/>
    </row>
    <row r="1837" spans="21:26" x14ac:dyDescent="0.25">
      <c r="U1837"/>
      <c r="V1837"/>
      <c r="W1837"/>
      <c r="X1837"/>
      <c r="Y1837"/>
      <c r="Z1837"/>
    </row>
    <row r="1838" spans="21:26" x14ac:dyDescent="0.25">
      <c r="U1838"/>
      <c r="V1838"/>
      <c r="W1838"/>
      <c r="X1838"/>
      <c r="Y1838"/>
      <c r="Z1838"/>
    </row>
    <row r="1839" spans="21:26" x14ac:dyDescent="0.25">
      <c r="U1839"/>
      <c r="V1839"/>
      <c r="W1839"/>
      <c r="X1839"/>
      <c r="Y1839"/>
      <c r="Z1839"/>
    </row>
    <row r="1840" spans="21:26" x14ac:dyDescent="0.25">
      <c r="U1840"/>
      <c r="V1840"/>
      <c r="W1840"/>
      <c r="X1840"/>
      <c r="Y1840"/>
      <c r="Z1840"/>
    </row>
    <row r="1841" spans="21:26" x14ac:dyDescent="0.25">
      <c r="U1841"/>
      <c r="V1841"/>
      <c r="W1841"/>
      <c r="X1841"/>
      <c r="Y1841"/>
      <c r="Z1841"/>
    </row>
    <row r="1842" spans="21:26" x14ac:dyDescent="0.25">
      <c r="U1842"/>
      <c r="V1842"/>
      <c r="W1842"/>
      <c r="X1842"/>
      <c r="Y1842"/>
      <c r="Z1842"/>
    </row>
    <row r="1843" spans="21:26" x14ac:dyDescent="0.25">
      <c r="U1843"/>
      <c r="V1843"/>
      <c r="W1843"/>
      <c r="X1843"/>
      <c r="Y1843"/>
      <c r="Z1843"/>
    </row>
    <row r="1844" spans="21:26" x14ac:dyDescent="0.25">
      <c r="U1844"/>
      <c r="V1844"/>
      <c r="W1844"/>
      <c r="X1844"/>
      <c r="Y1844"/>
      <c r="Z1844"/>
    </row>
    <row r="1845" spans="21:26" x14ac:dyDescent="0.25">
      <c r="U1845"/>
      <c r="V1845"/>
      <c r="W1845"/>
      <c r="X1845"/>
      <c r="Y1845"/>
      <c r="Z1845"/>
    </row>
    <row r="1846" spans="21:26" x14ac:dyDescent="0.25">
      <c r="U1846"/>
      <c r="V1846"/>
      <c r="W1846"/>
      <c r="X1846"/>
      <c r="Y1846"/>
      <c r="Z1846"/>
    </row>
    <row r="1847" spans="21:26" x14ac:dyDescent="0.25">
      <c r="U1847"/>
      <c r="V1847"/>
      <c r="W1847"/>
      <c r="X1847"/>
      <c r="Y1847"/>
      <c r="Z1847"/>
    </row>
    <row r="1848" spans="21:26" x14ac:dyDescent="0.25">
      <c r="U1848"/>
      <c r="V1848"/>
      <c r="W1848"/>
      <c r="X1848"/>
      <c r="Y1848"/>
      <c r="Z1848"/>
    </row>
    <row r="1849" spans="21:26" x14ac:dyDescent="0.25">
      <c r="U1849"/>
      <c r="V1849"/>
      <c r="W1849"/>
      <c r="X1849"/>
      <c r="Y1849"/>
      <c r="Z1849"/>
    </row>
    <row r="1850" spans="21:26" x14ac:dyDescent="0.25">
      <c r="U1850"/>
      <c r="V1850"/>
      <c r="W1850"/>
      <c r="X1850"/>
      <c r="Y1850"/>
      <c r="Z1850"/>
    </row>
    <row r="1851" spans="21:26" x14ac:dyDescent="0.25">
      <c r="U1851"/>
      <c r="V1851"/>
      <c r="W1851"/>
      <c r="X1851"/>
      <c r="Y1851"/>
      <c r="Z1851"/>
    </row>
    <row r="1852" spans="21:26" x14ac:dyDescent="0.25">
      <c r="U1852"/>
      <c r="V1852"/>
      <c r="W1852"/>
      <c r="X1852"/>
      <c r="Y1852"/>
      <c r="Z1852"/>
    </row>
    <row r="1853" spans="21:26" x14ac:dyDescent="0.25">
      <c r="U1853"/>
      <c r="V1853"/>
      <c r="W1853"/>
      <c r="X1853"/>
      <c r="Y1853"/>
      <c r="Z1853"/>
    </row>
    <row r="1854" spans="21:26" x14ac:dyDescent="0.25">
      <c r="U1854"/>
      <c r="V1854"/>
      <c r="W1854"/>
      <c r="X1854"/>
      <c r="Y1854"/>
      <c r="Z1854"/>
    </row>
    <row r="1855" spans="21:26" x14ac:dyDescent="0.25">
      <c r="U1855"/>
      <c r="V1855"/>
      <c r="W1855"/>
      <c r="X1855"/>
      <c r="Y1855"/>
      <c r="Z1855"/>
    </row>
    <row r="1856" spans="21:26" x14ac:dyDescent="0.25">
      <c r="U1856"/>
      <c r="V1856"/>
      <c r="W1856"/>
      <c r="X1856"/>
      <c r="Y1856"/>
      <c r="Z1856"/>
    </row>
    <row r="1857" spans="21:26" x14ac:dyDescent="0.25">
      <c r="U1857"/>
      <c r="V1857"/>
      <c r="W1857"/>
      <c r="X1857"/>
      <c r="Y1857"/>
      <c r="Z1857"/>
    </row>
    <row r="1858" spans="21:26" x14ac:dyDescent="0.25">
      <c r="U1858"/>
      <c r="V1858"/>
      <c r="W1858"/>
      <c r="X1858"/>
      <c r="Y1858"/>
      <c r="Z1858"/>
    </row>
    <row r="1859" spans="21:26" x14ac:dyDescent="0.25">
      <c r="U1859"/>
      <c r="V1859"/>
      <c r="W1859"/>
      <c r="X1859"/>
      <c r="Y1859"/>
      <c r="Z1859"/>
    </row>
    <row r="1860" spans="21:26" x14ac:dyDescent="0.25">
      <c r="U1860"/>
      <c r="V1860"/>
      <c r="W1860"/>
      <c r="X1860"/>
      <c r="Y1860"/>
      <c r="Z1860"/>
    </row>
    <row r="1861" spans="21:26" x14ac:dyDescent="0.25">
      <c r="U1861"/>
      <c r="V1861"/>
      <c r="W1861"/>
      <c r="X1861"/>
      <c r="Y1861"/>
      <c r="Z1861"/>
    </row>
    <row r="1862" spans="21:26" x14ac:dyDescent="0.25">
      <c r="U1862"/>
      <c r="V1862"/>
      <c r="W1862"/>
      <c r="X1862"/>
      <c r="Y1862"/>
      <c r="Z1862"/>
    </row>
    <row r="1863" spans="21:26" x14ac:dyDescent="0.25">
      <c r="U1863"/>
      <c r="V1863"/>
      <c r="W1863"/>
      <c r="X1863"/>
      <c r="Y1863"/>
      <c r="Z1863"/>
    </row>
    <row r="1864" spans="21:26" x14ac:dyDescent="0.25">
      <c r="U1864"/>
      <c r="V1864"/>
      <c r="W1864"/>
      <c r="X1864"/>
      <c r="Y1864"/>
      <c r="Z1864"/>
    </row>
    <row r="1865" spans="21:26" x14ac:dyDescent="0.25">
      <c r="U1865"/>
      <c r="V1865"/>
      <c r="W1865"/>
      <c r="X1865"/>
      <c r="Y1865"/>
      <c r="Z1865"/>
    </row>
    <row r="1866" spans="21:26" x14ac:dyDescent="0.25">
      <c r="U1866"/>
      <c r="V1866"/>
      <c r="W1866"/>
      <c r="X1866"/>
      <c r="Y1866"/>
      <c r="Z1866"/>
    </row>
    <row r="1867" spans="21:26" x14ac:dyDescent="0.25">
      <c r="U1867"/>
      <c r="V1867"/>
      <c r="W1867"/>
      <c r="X1867"/>
      <c r="Y1867"/>
      <c r="Z1867"/>
    </row>
    <row r="1868" spans="21:26" x14ac:dyDescent="0.25">
      <c r="U1868"/>
      <c r="V1868"/>
      <c r="W1868"/>
      <c r="X1868"/>
      <c r="Y1868"/>
      <c r="Z1868"/>
    </row>
    <row r="1869" spans="21:26" x14ac:dyDescent="0.25">
      <c r="U1869"/>
      <c r="V1869"/>
      <c r="W1869"/>
      <c r="X1869"/>
      <c r="Y1869"/>
      <c r="Z1869"/>
    </row>
    <row r="1870" spans="21:26" x14ac:dyDescent="0.25">
      <c r="U1870"/>
      <c r="V1870"/>
      <c r="W1870"/>
      <c r="X1870"/>
      <c r="Y1870"/>
      <c r="Z1870"/>
    </row>
    <row r="1871" spans="21:26" x14ac:dyDescent="0.25">
      <c r="U1871"/>
      <c r="V1871"/>
      <c r="W1871"/>
      <c r="X1871"/>
      <c r="Y1871"/>
      <c r="Z1871"/>
    </row>
    <row r="1872" spans="21:26" x14ac:dyDescent="0.25">
      <c r="U1872"/>
      <c r="V1872"/>
      <c r="W1872"/>
      <c r="X1872"/>
      <c r="Y1872"/>
      <c r="Z1872"/>
    </row>
    <row r="1873" spans="21:26" x14ac:dyDescent="0.25">
      <c r="U1873"/>
      <c r="V1873"/>
      <c r="W1873"/>
      <c r="X1873"/>
      <c r="Y1873"/>
      <c r="Z1873"/>
    </row>
    <row r="1874" spans="21:26" x14ac:dyDescent="0.25">
      <c r="U1874"/>
      <c r="V1874"/>
      <c r="W1874"/>
      <c r="X1874"/>
      <c r="Y1874"/>
      <c r="Z1874"/>
    </row>
    <row r="1875" spans="21:26" x14ac:dyDescent="0.25">
      <c r="U1875"/>
      <c r="V1875"/>
      <c r="W1875"/>
      <c r="X1875"/>
      <c r="Y1875"/>
      <c r="Z1875"/>
    </row>
    <row r="1876" spans="21:26" x14ac:dyDescent="0.25">
      <c r="U1876"/>
      <c r="V1876"/>
      <c r="W1876"/>
      <c r="X1876"/>
      <c r="Y1876"/>
      <c r="Z1876"/>
    </row>
    <row r="1877" spans="21:26" x14ac:dyDescent="0.25">
      <c r="U1877"/>
      <c r="V1877"/>
      <c r="W1877"/>
      <c r="X1877"/>
      <c r="Y1877"/>
      <c r="Z1877"/>
    </row>
    <row r="1878" spans="21:26" x14ac:dyDescent="0.25">
      <c r="U1878"/>
      <c r="V1878"/>
      <c r="W1878"/>
      <c r="X1878"/>
      <c r="Y1878"/>
      <c r="Z1878"/>
    </row>
    <row r="1879" spans="21:26" x14ac:dyDescent="0.25">
      <c r="U1879"/>
      <c r="V1879"/>
      <c r="W1879"/>
      <c r="X1879"/>
      <c r="Y1879"/>
      <c r="Z1879"/>
    </row>
    <row r="1880" spans="21:26" x14ac:dyDescent="0.25">
      <c r="U1880"/>
      <c r="V1880"/>
      <c r="W1880"/>
      <c r="X1880"/>
      <c r="Y1880"/>
      <c r="Z1880"/>
    </row>
    <row r="1881" spans="21:26" x14ac:dyDescent="0.25">
      <c r="U1881"/>
      <c r="V1881"/>
      <c r="W1881"/>
      <c r="X1881"/>
      <c r="Y1881"/>
      <c r="Z1881"/>
    </row>
    <row r="1882" spans="21:26" x14ac:dyDescent="0.25">
      <c r="U1882"/>
      <c r="V1882"/>
      <c r="W1882"/>
      <c r="X1882"/>
      <c r="Y1882"/>
      <c r="Z1882"/>
    </row>
    <row r="1883" spans="21:26" x14ac:dyDescent="0.25">
      <c r="U1883"/>
      <c r="V1883"/>
      <c r="W1883"/>
      <c r="X1883"/>
      <c r="Y1883"/>
      <c r="Z1883"/>
    </row>
    <row r="1884" spans="21:26" x14ac:dyDescent="0.25">
      <c r="U1884"/>
      <c r="V1884"/>
      <c r="W1884"/>
      <c r="X1884"/>
      <c r="Y1884"/>
      <c r="Z1884"/>
    </row>
    <row r="1885" spans="21:26" x14ac:dyDescent="0.25">
      <c r="U1885"/>
      <c r="V1885"/>
      <c r="W1885"/>
      <c r="X1885"/>
      <c r="Y1885"/>
      <c r="Z1885"/>
    </row>
    <row r="1886" spans="21:26" x14ac:dyDescent="0.25">
      <c r="U1886"/>
      <c r="V1886"/>
      <c r="W1886"/>
      <c r="X1886"/>
      <c r="Y1886"/>
      <c r="Z1886"/>
    </row>
    <row r="1887" spans="21:26" x14ac:dyDescent="0.25">
      <c r="U1887"/>
      <c r="V1887"/>
      <c r="W1887"/>
      <c r="X1887"/>
      <c r="Y1887"/>
      <c r="Z1887"/>
    </row>
    <row r="1888" spans="21:26" x14ac:dyDescent="0.25">
      <c r="U1888"/>
      <c r="V1888"/>
      <c r="W1888"/>
      <c r="X1888"/>
      <c r="Y1888"/>
      <c r="Z1888"/>
    </row>
    <row r="1889" spans="21:26" x14ac:dyDescent="0.25">
      <c r="U1889"/>
      <c r="V1889"/>
      <c r="W1889"/>
      <c r="X1889"/>
      <c r="Y1889"/>
      <c r="Z1889"/>
    </row>
    <row r="1890" spans="21:26" x14ac:dyDescent="0.25">
      <c r="U1890"/>
      <c r="V1890"/>
      <c r="W1890"/>
      <c r="X1890"/>
      <c r="Y1890"/>
      <c r="Z1890"/>
    </row>
    <row r="1891" spans="21:26" x14ac:dyDescent="0.25">
      <c r="U1891"/>
      <c r="V1891"/>
      <c r="W1891"/>
      <c r="X1891"/>
      <c r="Y1891"/>
      <c r="Z1891"/>
    </row>
    <row r="1892" spans="21:26" x14ac:dyDescent="0.25">
      <c r="U1892"/>
      <c r="V1892"/>
      <c r="W1892"/>
      <c r="X1892"/>
      <c r="Y1892"/>
      <c r="Z1892"/>
    </row>
    <row r="1893" spans="21:26" x14ac:dyDescent="0.25">
      <c r="U1893"/>
      <c r="V1893"/>
      <c r="W1893"/>
      <c r="X1893"/>
      <c r="Y1893"/>
      <c r="Z1893"/>
    </row>
    <row r="1894" spans="21:26" x14ac:dyDescent="0.25">
      <c r="U1894"/>
      <c r="V1894"/>
      <c r="W1894"/>
      <c r="X1894"/>
      <c r="Y1894"/>
      <c r="Z1894"/>
    </row>
    <row r="1895" spans="21:26" x14ac:dyDescent="0.25">
      <c r="U1895"/>
      <c r="V1895"/>
      <c r="W1895"/>
      <c r="X1895"/>
      <c r="Y1895"/>
      <c r="Z1895"/>
    </row>
    <row r="1896" spans="21:26" x14ac:dyDescent="0.25">
      <c r="U1896"/>
      <c r="V1896"/>
      <c r="W1896"/>
      <c r="X1896"/>
      <c r="Y1896"/>
      <c r="Z1896"/>
    </row>
    <row r="1897" spans="21:26" x14ac:dyDescent="0.25">
      <c r="U1897"/>
      <c r="V1897"/>
      <c r="W1897"/>
      <c r="X1897"/>
      <c r="Y1897"/>
      <c r="Z1897"/>
    </row>
    <row r="1898" spans="21:26" x14ac:dyDescent="0.25">
      <c r="U1898"/>
      <c r="V1898"/>
      <c r="W1898"/>
      <c r="X1898"/>
      <c r="Y1898"/>
      <c r="Z1898"/>
    </row>
    <row r="1899" spans="21:26" x14ac:dyDescent="0.25">
      <c r="U1899"/>
      <c r="V1899"/>
      <c r="W1899"/>
      <c r="X1899"/>
      <c r="Y1899"/>
      <c r="Z1899"/>
    </row>
    <row r="1900" spans="21:26" x14ac:dyDescent="0.25">
      <c r="U1900"/>
      <c r="V1900"/>
      <c r="W1900"/>
      <c r="X1900"/>
      <c r="Y1900"/>
      <c r="Z1900"/>
    </row>
    <row r="1901" spans="21:26" x14ac:dyDescent="0.25">
      <c r="U1901"/>
      <c r="V1901"/>
      <c r="W1901"/>
      <c r="X1901"/>
      <c r="Y1901"/>
      <c r="Z1901"/>
    </row>
    <row r="1902" spans="21:26" x14ac:dyDescent="0.25">
      <c r="U1902"/>
      <c r="V1902"/>
      <c r="W1902"/>
      <c r="X1902"/>
      <c r="Y1902"/>
      <c r="Z1902"/>
    </row>
    <row r="1903" spans="21:26" x14ac:dyDescent="0.25">
      <c r="U1903"/>
      <c r="V1903"/>
      <c r="W1903"/>
      <c r="X1903"/>
      <c r="Y1903"/>
      <c r="Z1903"/>
    </row>
    <row r="1904" spans="21:26" x14ac:dyDescent="0.25">
      <c r="U1904"/>
      <c r="V1904"/>
      <c r="W1904"/>
      <c r="X1904"/>
      <c r="Y1904"/>
      <c r="Z1904"/>
    </row>
    <row r="1905" spans="21:26" x14ac:dyDescent="0.25">
      <c r="U1905"/>
      <c r="V1905"/>
      <c r="W1905"/>
      <c r="X1905"/>
      <c r="Y1905"/>
      <c r="Z1905"/>
    </row>
    <row r="1906" spans="21:26" x14ac:dyDescent="0.25">
      <c r="U1906"/>
      <c r="V1906"/>
      <c r="W1906"/>
      <c r="X1906"/>
      <c r="Y1906"/>
      <c r="Z1906"/>
    </row>
    <row r="1907" spans="21:26" x14ac:dyDescent="0.25">
      <c r="U1907"/>
      <c r="V1907"/>
      <c r="W1907"/>
      <c r="X1907"/>
      <c r="Y1907"/>
      <c r="Z1907"/>
    </row>
    <row r="1908" spans="21:26" x14ac:dyDescent="0.25">
      <c r="U1908"/>
      <c r="V1908"/>
      <c r="W1908"/>
      <c r="X1908"/>
      <c r="Y1908"/>
      <c r="Z1908"/>
    </row>
    <row r="1909" spans="21:26" x14ac:dyDescent="0.25">
      <c r="U1909"/>
      <c r="V1909"/>
      <c r="W1909"/>
      <c r="X1909"/>
      <c r="Y1909"/>
      <c r="Z1909"/>
    </row>
    <row r="1910" spans="21:26" x14ac:dyDescent="0.25">
      <c r="U1910"/>
      <c r="V1910"/>
      <c r="W1910"/>
      <c r="X1910"/>
      <c r="Y1910"/>
      <c r="Z1910"/>
    </row>
    <row r="1911" spans="21:26" x14ac:dyDescent="0.25">
      <c r="U1911"/>
      <c r="V1911"/>
      <c r="W1911"/>
      <c r="X1911"/>
      <c r="Y1911"/>
      <c r="Z1911"/>
    </row>
    <row r="1912" spans="21:26" x14ac:dyDescent="0.25">
      <c r="U1912"/>
      <c r="V1912"/>
      <c r="W1912"/>
      <c r="X1912"/>
      <c r="Y1912"/>
      <c r="Z1912"/>
    </row>
    <row r="1913" spans="21:26" x14ac:dyDescent="0.25">
      <c r="U1913"/>
      <c r="V1913"/>
      <c r="W1913"/>
      <c r="X1913"/>
      <c r="Y1913"/>
      <c r="Z1913"/>
    </row>
    <row r="1914" spans="21:26" x14ac:dyDescent="0.25">
      <c r="U1914"/>
      <c r="V1914"/>
      <c r="W1914"/>
      <c r="X1914"/>
      <c r="Y1914"/>
      <c r="Z1914"/>
    </row>
    <row r="1915" spans="21:26" x14ac:dyDescent="0.25">
      <c r="U1915"/>
      <c r="V1915"/>
      <c r="W1915"/>
      <c r="X1915"/>
      <c r="Y1915"/>
      <c r="Z1915"/>
    </row>
    <row r="1916" spans="21:26" x14ac:dyDescent="0.25">
      <c r="U1916"/>
      <c r="V1916"/>
      <c r="W1916"/>
      <c r="X1916"/>
      <c r="Y1916"/>
      <c r="Z1916"/>
    </row>
    <row r="1917" spans="21:26" x14ac:dyDescent="0.25">
      <c r="U1917"/>
      <c r="V1917"/>
      <c r="W1917"/>
      <c r="X1917"/>
      <c r="Y1917"/>
      <c r="Z1917"/>
    </row>
    <row r="1918" spans="21:26" x14ac:dyDescent="0.25">
      <c r="U1918"/>
      <c r="V1918"/>
      <c r="W1918"/>
      <c r="X1918"/>
      <c r="Y1918"/>
      <c r="Z1918"/>
    </row>
    <row r="1919" spans="21:26" x14ac:dyDescent="0.25">
      <c r="U1919"/>
      <c r="V1919"/>
      <c r="W1919"/>
      <c r="X1919"/>
      <c r="Y1919"/>
      <c r="Z1919"/>
    </row>
    <row r="1920" spans="21:26" x14ac:dyDescent="0.25">
      <c r="U1920"/>
      <c r="V1920"/>
      <c r="W1920"/>
      <c r="X1920"/>
      <c r="Y1920"/>
      <c r="Z1920"/>
    </row>
    <row r="1921" spans="21:26" x14ac:dyDescent="0.25">
      <c r="U1921"/>
      <c r="V1921"/>
      <c r="W1921"/>
      <c r="X1921"/>
      <c r="Y1921"/>
      <c r="Z1921"/>
    </row>
    <row r="1922" spans="21:26" x14ac:dyDescent="0.25">
      <c r="U1922"/>
      <c r="V1922"/>
      <c r="W1922"/>
      <c r="X1922"/>
      <c r="Y1922"/>
      <c r="Z1922"/>
    </row>
    <row r="1923" spans="21:26" x14ac:dyDescent="0.25">
      <c r="U1923"/>
      <c r="V1923"/>
      <c r="W1923"/>
      <c r="X1923"/>
      <c r="Y1923"/>
      <c r="Z1923"/>
    </row>
    <row r="1924" spans="21:26" x14ac:dyDescent="0.25">
      <c r="U1924"/>
      <c r="V1924"/>
      <c r="W1924"/>
      <c r="X1924"/>
      <c r="Y1924"/>
      <c r="Z1924"/>
    </row>
    <row r="1925" spans="21:26" x14ac:dyDescent="0.25">
      <c r="U1925"/>
      <c r="V1925"/>
      <c r="W1925"/>
      <c r="X1925"/>
      <c r="Y1925"/>
      <c r="Z1925"/>
    </row>
    <row r="1926" spans="21:26" x14ac:dyDescent="0.25">
      <c r="U1926"/>
      <c r="V1926"/>
      <c r="W1926"/>
      <c r="X1926"/>
      <c r="Y1926"/>
      <c r="Z1926"/>
    </row>
    <row r="1927" spans="21:26" x14ac:dyDescent="0.25">
      <c r="U1927"/>
      <c r="V1927"/>
      <c r="W1927"/>
      <c r="X1927"/>
      <c r="Y1927"/>
      <c r="Z1927"/>
    </row>
    <row r="1928" spans="21:26" x14ac:dyDescent="0.25">
      <c r="U1928"/>
      <c r="V1928"/>
      <c r="W1928"/>
      <c r="X1928"/>
      <c r="Y1928"/>
      <c r="Z1928"/>
    </row>
    <row r="1929" spans="21:26" x14ac:dyDescent="0.25">
      <c r="U1929"/>
      <c r="V1929"/>
      <c r="W1929"/>
      <c r="X1929"/>
      <c r="Y1929"/>
      <c r="Z1929"/>
    </row>
    <row r="1930" spans="21:26" x14ac:dyDescent="0.25">
      <c r="U1930"/>
      <c r="V1930"/>
      <c r="W1930"/>
      <c r="X1930"/>
      <c r="Y1930"/>
      <c r="Z1930"/>
    </row>
    <row r="1931" spans="21:26" x14ac:dyDescent="0.25">
      <c r="U1931"/>
      <c r="V1931"/>
      <c r="W1931"/>
      <c r="X1931"/>
      <c r="Y1931"/>
      <c r="Z1931"/>
    </row>
    <row r="1932" spans="21:26" x14ac:dyDescent="0.25">
      <c r="U1932"/>
      <c r="V1932"/>
      <c r="W1932"/>
      <c r="X1932"/>
      <c r="Y1932"/>
      <c r="Z1932"/>
    </row>
    <row r="1933" spans="21:26" x14ac:dyDescent="0.25">
      <c r="U1933"/>
      <c r="V1933"/>
      <c r="W1933"/>
      <c r="X1933"/>
      <c r="Y1933"/>
      <c r="Z1933"/>
    </row>
    <row r="1934" spans="21:26" x14ac:dyDescent="0.25">
      <c r="U1934"/>
      <c r="V1934"/>
      <c r="W1934"/>
      <c r="X1934"/>
      <c r="Y1934"/>
      <c r="Z1934"/>
    </row>
    <row r="1935" spans="21:26" x14ac:dyDescent="0.25">
      <c r="U1935"/>
      <c r="V1935"/>
      <c r="W1935"/>
      <c r="X1935"/>
      <c r="Y1935"/>
      <c r="Z1935"/>
    </row>
    <row r="1936" spans="21:26" x14ac:dyDescent="0.25">
      <c r="U1936"/>
      <c r="V1936"/>
      <c r="W1936"/>
      <c r="X1936"/>
      <c r="Y1936"/>
      <c r="Z1936"/>
    </row>
    <row r="1937" spans="21:26" x14ac:dyDescent="0.25">
      <c r="U1937"/>
      <c r="V1937"/>
      <c r="W1937"/>
      <c r="X1937"/>
      <c r="Y1937"/>
      <c r="Z1937"/>
    </row>
    <row r="1938" spans="21:26" x14ac:dyDescent="0.25">
      <c r="U1938"/>
      <c r="V1938"/>
      <c r="W1938"/>
      <c r="X1938"/>
      <c r="Y1938"/>
      <c r="Z1938"/>
    </row>
    <row r="1939" spans="21:26" x14ac:dyDescent="0.25">
      <c r="U1939"/>
      <c r="V1939"/>
      <c r="W1939"/>
      <c r="X1939"/>
      <c r="Y1939"/>
      <c r="Z1939"/>
    </row>
    <row r="1940" spans="21:26" x14ac:dyDescent="0.25">
      <c r="U1940"/>
      <c r="V1940"/>
      <c r="W1940"/>
      <c r="X1940"/>
      <c r="Y1940"/>
      <c r="Z1940"/>
    </row>
    <row r="1941" spans="21:26" x14ac:dyDescent="0.25">
      <c r="U1941"/>
      <c r="V1941"/>
      <c r="W1941"/>
      <c r="X1941"/>
      <c r="Y1941"/>
      <c r="Z1941"/>
    </row>
    <row r="1942" spans="21:26" x14ac:dyDescent="0.25">
      <c r="U1942"/>
      <c r="V1942"/>
      <c r="W1942"/>
      <c r="X1942"/>
      <c r="Y1942"/>
      <c r="Z1942"/>
    </row>
    <row r="1943" spans="21:26" x14ac:dyDescent="0.25">
      <c r="U1943"/>
      <c r="V1943"/>
      <c r="W1943"/>
      <c r="X1943"/>
      <c r="Y1943"/>
      <c r="Z1943"/>
    </row>
    <row r="1944" spans="21:26" x14ac:dyDescent="0.25">
      <c r="U1944"/>
      <c r="V1944"/>
      <c r="W1944"/>
      <c r="X1944"/>
      <c r="Y1944"/>
      <c r="Z1944"/>
    </row>
    <row r="1945" spans="21:26" x14ac:dyDescent="0.25">
      <c r="U1945"/>
      <c r="V1945"/>
      <c r="W1945"/>
      <c r="X1945"/>
      <c r="Y1945"/>
      <c r="Z1945"/>
    </row>
    <row r="1946" spans="21:26" x14ac:dyDescent="0.25">
      <c r="U1946"/>
      <c r="V1946"/>
      <c r="W1946"/>
      <c r="X1946"/>
      <c r="Y1946"/>
      <c r="Z1946"/>
    </row>
    <row r="1947" spans="21:26" x14ac:dyDescent="0.25">
      <c r="U1947"/>
      <c r="V1947"/>
      <c r="W1947"/>
      <c r="X1947"/>
      <c r="Y1947"/>
      <c r="Z1947"/>
    </row>
    <row r="1948" spans="21:26" x14ac:dyDescent="0.25">
      <c r="U1948"/>
      <c r="V1948"/>
      <c r="W1948"/>
      <c r="X1948"/>
      <c r="Y1948"/>
      <c r="Z1948"/>
    </row>
    <row r="1949" spans="21:26" x14ac:dyDescent="0.25">
      <c r="U1949"/>
      <c r="V1949"/>
      <c r="W1949"/>
      <c r="X1949"/>
      <c r="Y1949"/>
      <c r="Z1949"/>
    </row>
    <row r="1950" spans="21:26" x14ac:dyDescent="0.25">
      <c r="U1950"/>
      <c r="V1950"/>
      <c r="W1950"/>
      <c r="X1950"/>
      <c r="Y1950"/>
      <c r="Z1950"/>
    </row>
    <row r="1951" spans="21:26" x14ac:dyDescent="0.25">
      <c r="U1951"/>
      <c r="V1951"/>
      <c r="W1951"/>
      <c r="X1951"/>
      <c r="Y1951"/>
      <c r="Z1951"/>
    </row>
    <row r="1952" spans="21:26" x14ac:dyDescent="0.25">
      <c r="U1952"/>
      <c r="V1952"/>
      <c r="W1952"/>
      <c r="X1952"/>
      <c r="Y1952"/>
      <c r="Z1952"/>
    </row>
    <row r="1953" spans="21:26" x14ac:dyDescent="0.25">
      <c r="U1953"/>
      <c r="V1953"/>
      <c r="W1953"/>
      <c r="X1953"/>
      <c r="Y1953"/>
      <c r="Z1953"/>
    </row>
    <row r="1954" spans="21:26" x14ac:dyDescent="0.25">
      <c r="U1954"/>
      <c r="V1954"/>
      <c r="W1954"/>
      <c r="X1954"/>
      <c r="Y1954"/>
      <c r="Z1954"/>
    </row>
    <row r="1955" spans="21:26" x14ac:dyDescent="0.25">
      <c r="U1955"/>
      <c r="V1955"/>
      <c r="W1955"/>
      <c r="X1955"/>
      <c r="Y1955"/>
      <c r="Z1955"/>
    </row>
    <row r="1956" spans="21:26" x14ac:dyDescent="0.25">
      <c r="U1956"/>
      <c r="V1956"/>
      <c r="W1956"/>
      <c r="X1956"/>
      <c r="Y1956"/>
      <c r="Z1956"/>
    </row>
    <row r="1957" spans="21:26" x14ac:dyDescent="0.25">
      <c r="U1957"/>
      <c r="V1957"/>
      <c r="W1957"/>
      <c r="X1957"/>
      <c r="Y1957"/>
      <c r="Z1957"/>
    </row>
    <row r="1958" spans="21:26" x14ac:dyDescent="0.25">
      <c r="U1958"/>
      <c r="V1958"/>
      <c r="W1958"/>
      <c r="X1958"/>
      <c r="Y1958"/>
      <c r="Z1958"/>
    </row>
    <row r="1959" spans="21:26" x14ac:dyDescent="0.25">
      <c r="U1959"/>
      <c r="V1959"/>
      <c r="W1959"/>
      <c r="X1959"/>
      <c r="Y1959"/>
      <c r="Z1959"/>
    </row>
    <row r="1960" spans="21:26" x14ac:dyDescent="0.25">
      <c r="U1960"/>
      <c r="V1960"/>
      <c r="W1960"/>
      <c r="X1960"/>
      <c r="Y1960"/>
      <c r="Z1960"/>
    </row>
    <row r="1961" spans="21:26" x14ac:dyDescent="0.25">
      <c r="U1961"/>
      <c r="V1961"/>
      <c r="W1961"/>
      <c r="X1961"/>
      <c r="Y1961"/>
      <c r="Z1961"/>
    </row>
    <row r="1962" spans="21:26" x14ac:dyDescent="0.25">
      <c r="U1962"/>
      <c r="V1962"/>
      <c r="W1962"/>
      <c r="X1962"/>
      <c r="Y1962"/>
      <c r="Z1962"/>
    </row>
    <row r="1963" spans="21:26" x14ac:dyDescent="0.25">
      <c r="U1963"/>
      <c r="V1963"/>
      <c r="W1963"/>
      <c r="X1963"/>
      <c r="Y1963"/>
      <c r="Z1963"/>
    </row>
    <row r="1964" spans="21:26" x14ac:dyDescent="0.25">
      <c r="U1964"/>
      <c r="V1964"/>
      <c r="W1964"/>
      <c r="X1964"/>
      <c r="Y1964"/>
      <c r="Z1964"/>
    </row>
    <row r="1965" spans="21:26" x14ac:dyDescent="0.25">
      <c r="U1965"/>
      <c r="V1965"/>
      <c r="W1965"/>
      <c r="X1965"/>
      <c r="Y1965"/>
      <c r="Z1965"/>
    </row>
    <row r="1966" spans="21:26" x14ac:dyDescent="0.25">
      <c r="U1966"/>
      <c r="V1966"/>
      <c r="W1966"/>
      <c r="X1966"/>
      <c r="Y1966"/>
      <c r="Z1966"/>
    </row>
    <row r="1967" spans="21:26" x14ac:dyDescent="0.25">
      <c r="U1967"/>
      <c r="V1967"/>
      <c r="W1967"/>
      <c r="X1967"/>
      <c r="Y1967"/>
      <c r="Z1967"/>
    </row>
    <row r="1968" spans="21:26" x14ac:dyDescent="0.25">
      <c r="U1968"/>
      <c r="V1968"/>
      <c r="W1968"/>
      <c r="X1968"/>
      <c r="Y1968"/>
      <c r="Z1968"/>
    </row>
    <row r="1969" spans="21:26" x14ac:dyDescent="0.25">
      <c r="U1969"/>
      <c r="V1969"/>
      <c r="W1969"/>
      <c r="X1969"/>
      <c r="Y1969"/>
      <c r="Z1969"/>
    </row>
    <row r="1970" spans="21:26" x14ac:dyDescent="0.25">
      <c r="U1970"/>
      <c r="V1970"/>
      <c r="W1970"/>
      <c r="X1970"/>
      <c r="Y1970"/>
      <c r="Z1970"/>
    </row>
    <row r="1971" spans="21:26" x14ac:dyDescent="0.25">
      <c r="U1971"/>
      <c r="V1971"/>
      <c r="W1971"/>
      <c r="X1971"/>
      <c r="Y1971"/>
      <c r="Z1971"/>
    </row>
    <row r="1972" spans="21:26" x14ac:dyDescent="0.25">
      <c r="U1972"/>
      <c r="V1972"/>
      <c r="W1972"/>
      <c r="X1972"/>
      <c r="Y1972"/>
      <c r="Z1972"/>
    </row>
    <row r="1973" spans="21:26" x14ac:dyDescent="0.25">
      <c r="U1973"/>
      <c r="V1973"/>
      <c r="W1973"/>
      <c r="X1973"/>
      <c r="Y1973"/>
      <c r="Z1973"/>
    </row>
    <row r="1974" spans="21:26" x14ac:dyDescent="0.25">
      <c r="U1974"/>
      <c r="V1974"/>
      <c r="W1974"/>
      <c r="X1974"/>
      <c r="Y1974"/>
      <c r="Z1974"/>
    </row>
    <row r="1975" spans="21:26" x14ac:dyDescent="0.25">
      <c r="U1975"/>
      <c r="V1975"/>
      <c r="W1975"/>
      <c r="X1975"/>
      <c r="Y1975"/>
      <c r="Z1975"/>
    </row>
    <row r="1976" spans="21:26" x14ac:dyDescent="0.25">
      <c r="U1976"/>
      <c r="V1976"/>
      <c r="W1976"/>
      <c r="X1976"/>
      <c r="Y1976"/>
      <c r="Z1976"/>
    </row>
    <row r="1977" spans="21:26" x14ac:dyDescent="0.25">
      <c r="U1977"/>
      <c r="V1977"/>
      <c r="W1977"/>
      <c r="X1977"/>
      <c r="Y1977"/>
      <c r="Z1977"/>
    </row>
    <row r="1978" spans="21:26" x14ac:dyDescent="0.25">
      <c r="U1978"/>
      <c r="V1978"/>
      <c r="W1978"/>
      <c r="X1978"/>
      <c r="Y1978"/>
      <c r="Z1978"/>
    </row>
    <row r="1979" spans="21:26" x14ac:dyDescent="0.25">
      <c r="U1979"/>
      <c r="V1979"/>
      <c r="W1979"/>
      <c r="X1979"/>
      <c r="Y1979"/>
      <c r="Z1979"/>
    </row>
    <row r="1980" spans="21:26" x14ac:dyDescent="0.25">
      <c r="U1980"/>
      <c r="V1980"/>
      <c r="W1980"/>
      <c r="X1980"/>
      <c r="Y1980"/>
      <c r="Z1980"/>
    </row>
    <row r="1981" spans="21:26" x14ac:dyDescent="0.25">
      <c r="U1981"/>
      <c r="V1981"/>
      <c r="W1981"/>
      <c r="X1981"/>
      <c r="Y1981"/>
      <c r="Z1981"/>
    </row>
    <row r="1982" spans="21:26" x14ac:dyDescent="0.25">
      <c r="U1982"/>
      <c r="V1982"/>
      <c r="W1982"/>
      <c r="X1982"/>
      <c r="Y1982"/>
      <c r="Z1982"/>
    </row>
    <row r="1983" spans="21:26" x14ac:dyDescent="0.25">
      <c r="U1983"/>
      <c r="V1983"/>
      <c r="W1983"/>
      <c r="X1983"/>
      <c r="Y1983"/>
      <c r="Z1983"/>
    </row>
    <row r="1984" spans="21:26" x14ac:dyDescent="0.25">
      <c r="U1984"/>
      <c r="V1984"/>
      <c r="W1984"/>
      <c r="X1984"/>
      <c r="Y1984"/>
      <c r="Z1984"/>
    </row>
    <row r="1985" spans="21:26" x14ac:dyDescent="0.25">
      <c r="U1985"/>
      <c r="V1985"/>
      <c r="W1985"/>
      <c r="X1985"/>
      <c r="Y1985"/>
      <c r="Z1985"/>
    </row>
    <row r="1986" spans="21:26" x14ac:dyDescent="0.25">
      <c r="U1986"/>
      <c r="V1986"/>
      <c r="W1986"/>
      <c r="X1986"/>
      <c r="Y1986"/>
      <c r="Z1986"/>
    </row>
    <row r="1987" spans="21:26" x14ac:dyDescent="0.25">
      <c r="U1987"/>
      <c r="V1987"/>
      <c r="W1987"/>
      <c r="X1987"/>
      <c r="Y1987"/>
      <c r="Z1987"/>
    </row>
    <row r="1988" spans="21:26" x14ac:dyDescent="0.25">
      <c r="U1988"/>
      <c r="V1988"/>
      <c r="W1988"/>
      <c r="X1988"/>
      <c r="Y1988"/>
      <c r="Z1988"/>
    </row>
    <row r="1989" spans="21:26" x14ac:dyDescent="0.25">
      <c r="U1989"/>
      <c r="V1989"/>
      <c r="W1989"/>
      <c r="X1989"/>
      <c r="Y1989"/>
      <c r="Z1989"/>
    </row>
    <row r="1990" spans="21:26" x14ac:dyDescent="0.25">
      <c r="U1990"/>
      <c r="V1990"/>
      <c r="W1990"/>
      <c r="X1990"/>
      <c r="Y1990"/>
      <c r="Z1990"/>
    </row>
    <row r="1991" spans="21:26" x14ac:dyDescent="0.25">
      <c r="U1991"/>
      <c r="V1991"/>
      <c r="W1991"/>
      <c r="X1991"/>
      <c r="Y1991"/>
      <c r="Z1991"/>
    </row>
    <row r="1992" spans="21:26" x14ac:dyDescent="0.25">
      <c r="U1992"/>
      <c r="V1992"/>
      <c r="W1992"/>
      <c r="X1992"/>
      <c r="Y1992"/>
      <c r="Z1992"/>
    </row>
    <row r="1993" spans="21:26" x14ac:dyDescent="0.25">
      <c r="U1993"/>
      <c r="V1993"/>
      <c r="W1993"/>
      <c r="X1993"/>
      <c r="Y1993"/>
      <c r="Z1993"/>
    </row>
    <row r="1994" spans="21:26" x14ac:dyDescent="0.25">
      <c r="U1994"/>
      <c r="V1994"/>
      <c r="W1994"/>
      <c r="X1994"/>
      <c r="Y1994"/>
      <c r="Z1994"/>
    </row>
    <row r="1995" spans="21:26" x14ac:dyDescent="0.25">
      <c r="U1995"/>
      <c r="V1995"/>
      <c r="W1995"/>
      <c r="X1995"/>
      <c r="Y1995"/>
      <c r="Z1995"/>
    </row>
    <row r="1996" spans="21:26" x14ac:dyDescent="0.25">
      <c r="U1996"/>
      <c r="V1996"/>
      <c r="W1996"/>
      <c r="X1996"/>
      <c r="Y1996"/>
      <c r="Z1996"/>
    </row>
    <row r="1997" spans="21:26" x14ac:dyDescent="0.25">
      <c r="U1997"/>
      <c r="V1997"/>
      <c r="W1997"/>
      <c r="X1997"/>
      <c r="Y1997"/>
      <c r="Z1997"/>
    </row>
    <row r="1998" spans="21:26" x14ac:dyDescent="0.25">
      <c r="U1998"/>
      <c r="V1998"/>
      <c r="W1998"/>
      <c r="X1998"/>
      <c r="Y1998"/>
      <c r="Z1998"/>
    </row>
    <row r="1999" spans="21:26" x14ac:dyDescent="0.25">
      <c r="U1999"/>
      <c r="V1999"/>
      <c r="W1999"/>
      <c r="X1999"/>
      <c r="Y1999"/>
      <c r="Z1999"/>
    </row>
    <row r="2000" spans="21:26" x14ac:dyDescent="0.25">
      <c r="U2000"/>
      <c r="V2000"/>
      <c r="W2000"/>
      <c r="X2000"/>
      <c r="Y2000"/>
      <c r="Z2000"/>
    </row>
    <row r="2001" spans="21:26" x14ac:dyDescent="0.25">
      <c r="U2001"/>
      <c r="V2001"/>
      <c r="W2001"/>
      <c r="X2001"/>
      <c r="Y2001"/>
      <c r="Z2001"/>
    </row>
    <row r="2002" spans="21:26" x14ac:dyDescent="0.25">
      <c r="U2002"/>
      <c r="V2002"/>
      <c r="W2002"/>
      <c r="X2002"/>
      <c r="Y2002"/>
      <c r="Z2002"/>
    </row>
    <row r="2003" spans="21:26" x14ac:dyDescent="0.25">
      <c r="U2003"/>
      <c r="V2003"/>
      <c r="W2003"/>
      <c r="X2003"/>
      <c r="Y2003"/>
      <c r="Z2003"/>
    </row>
    <row r="2004" spans="21:26" x14ac:dyDescent="0.25">
      <c r="U2004"/>
      <c r="V2004"/>
      <c r="W2004"/>
      <c r="X2004"/>
      <c r="Y2004"/>
      <c r="Z2004"/>
    </row>
    <row r="2005" spans="21:26" x14ac:dyDescent="0.25">
      <c r="U2005"/>
      <c r="V2005"/>
      <c r="W2005"/>
      <c r="X2005"/>
      <c r="Y2005"/>
      <c r="Z2005"/>
    </row>
    <row r="2006" spans="21:26" x14ac:dyDescent="0.25">
      <c r="U2006"/>
      <c r="V2006"/>
      <c r="W2006"/>
      <c r="X2006"/>
      <c r="Y2006"/>
      <c r="Z2006"/>
    </row>
    <row r="2007" spans="21:26" x14ac:dyDescent="0.25">
      <c r="U2007"/>
      <c r="V2007"/>
      <c r="W2007"/>
      <c r="X2007"/>
      <c r="Y2007"/>
      <c r="Z2007"/>
    </row>
    <row r="2008" spans="21:26" x14ac:dyDescent="0.25">
      <c r="U2008"/>
      <c r="V2008"/>
      <c r="W2008"/>
      <c r="X2008"/>
      <c r="Y2008"/>
      <c r="Z2008"/>
    </row>
    <row r="2009" spans="21:26" x14ac:dyDescent="0.25">
      <c r="U2009"/>
      <c r="V2009"/>
      <c r="W2009"/>
      <c r="X2009"/>
      <c r="Y2009"/>
      <c r="Z2009"/>
    </row>
    <row r="2010" spans="21:26" x14ac:dyDescent="0.25">
      <c r="U2010"/>
      <c r="V2010"/>
      <c r="W2010"/>
      <c r="X2010"/>
      <c r="Y2010"/>
      <c r="Z2010"/>
    </row>
    <row r="2011" spans="21:26" x14ac:dyDescent="0.25">
      <c r="U2011"/>
      <c r="V2011"/>
      <c r="W2011"/>
      <c r="X2011"/>
      <c r="Y2011"/>
      <c r="Z2011"/>
    </row>
    <row r="2012" spans="21:26" x14ac:dyDescent="0.25">
      <c r="U2012"/>
      <c r="V2012"/>
      <c r="W2012"/>
      <c r="X2012"/>
      <c r="Y2012"/>
      <c r="Z2012"/>
    </row>
    <row r="2013" spans="21:26" x14ac:dyDescent="0.25">
      <c r="U2013"/>
      <c r="V2013"/>
      <c r="W2013"/>
      <c r="X2013"/>
      <c r="Y2013"/>
      <c r="Z2013"/>
    </row>
    <row r="2014" spans="21:26" x14ac:dyDescent="0.25">
      <c r="U2014"/>
      <c r="V2014"/>
      <c r="W2014"/>
      <c r="X2014"/>
      <c r="Y2014"/>
      <c r="Z2014"/>
    </row>
    <row r="2015" spans="21:26" x14ac:dyDescent="0.25">
      <c r="U2015"/>
      <c r="V2015"/>
      <c r="W2015"/>
      <c r="X2015"/>
      <c r="Y2015"/>
      <c r="Z2015"/>
    </row>
    <row r="2016" spans="21:26" x14ac:dyDescent="0.25">
      <c r="U2016"/>
      <c r="V2016"/>
      <c r="W2016"/>
      <c r="X2016"/>
      <c r="Y2016"/>
      <c r="Z2016"/>
    </row>
    <row r="2017" spans="21:26" x14ac:dyDescent="0.25">
      <c r="U2017"/>
      <c r="V2017"/>
      <c r="W2017"/>
      <c r="X2017"/>
      <c r="Y2017"/>
      <c r="Z2017"/>
    </row>
    <row r="2018" spans="21:26" x14ac:dyDescent="0.25">
      <c r="U2018"/>
      <c r="V2018"/>
      <c r="W2018"/>
      <c r="X2018"/>
      <c r="Y2018"/>
      <c r="Z2018"/>
    </row>
    <row r="2019" spans="21:26" x14ac:dyDescent="0.25">
      <c r="U2019"/>
      <c r="V2019"/>
      <c r="W2019"/>
      <c r="X2019"/>
      <c r="Y2019"/>
      <c r="Z2019"/>
    </row>
    <row r="2020" spans="21:26" x14ac:dyDescent="0.25">
      <c r="U2020"/>
      <c r="V2020"/>
      <c r="W2020"/>
      <c r="X2020"/>
      <c r="Y2020"/>
      <c r="Z2020"/>
    </row>
    <row r="2021" spans="21:26" x14ac:dyDescent="0.25">
      <c r="U2021"/>
      <c r="V2021"/>
      <c r="W2021"/>
      <c r="X2021"/>
      <c r="Y2021"/>
      <c r="Z2021"/>
    </row>
    <row r="2022" spans="21:26" x14ac:dyDescent="0.25">
      <c r="U2022"/>
      <c r="V2022"/>
      <c r="W2022"/>
      <c r="X2022"/>
      <c r="Y2022"/>
      <c r="Z2022"/>
    </row>
    <row r="2023" spans="21:26" x14ac:dyDescent="0.25">
      <c r="U2023"/>
      <c r="V2023"/>
      <c r="W2023"/>
      <c r="X2023"/>
      <c r="Y2023"/>
      <c r="Z2023"/>
    </row>
    <row r="2024" spans="21:26" x14ac:dyDescent="0.25">
      <c r="U2024"/>
      <c r="V2024"/>
      <c r="W2024"/>
      <c r="X2024"/>
      <c r="Y2024"/>
      <c r="Z2024"/>
    </row>
    <row r="2025" spans="21:26" x14ac:dyDescent="0.25">
      <c r="U2025"/>
      <c r="V2025"/>
      <c r="W2025"/>
      <c r="X2025"/>
      <c r="Y2025"/>
      <c r="Z2025"/>
    </row>
    <row r="2026" spans="21:26" x14ac:dyDescent="0.25">
      <c r="U2026"/>
      <c r="V2026"/>
      <c r="W2026"/>
      <c r="X2026"/>
      <c r="Y2026"/>
      <c r="Z2026"/>
    </row>
    <row r="2027" spans="21:26" x14ac:dyDescent="0.25">
      <c r="U2027"/>
      <c r="V2027"/>
      <c r="W2027"/>
      <c r="X2027"/>
      <c r="Y2027"/>
      <c r="Z2027"/>
    </row>
    <row r="2028" spans="21:26" x14ac:dyDescent="0.25">
      <c r="U2028"/>
      <c r="V2028"/>
      <c r="W2028"/>
      <c r="X2028"/>
      <c r="Y2028"/>
      <c r="Z2028"/>
    </row>
    <row r="2029" spans="21:26" x14ac:dyDescent="0.25">
      <c r="U2029"/>
      <c r="V2029"/>
      <c r="W2029"/>
      <c r="X2029"/>
      <c r="Y2029"/>
      <c r="Z2029"/>
    </row>
    <row r="2030" spans="21:26" x14ac:dyDescent="0.25">
      <c r="U2030"/>
      <c r="V2030"/>
      <c r="W2030"/>
      <c r="X2030"/>
      <c r="Y2030"/>
      <c r="Z2030"/>
    </row>
    <row r="2031" spans="21:26" x14ac:dyDescent="0.25">
      <c r="U2031"/>
      <c r="V2031"/>
      <c r="W2031"/>
      <c r="X2031"/>
      <c r="Y2031"/>
      <c r="Z2031"/>
    </row>
    <row r="2032" spans="21:26" x14ac:dyDescent="0.25">
      <c r="U2032"/>
      <c r="V2032"/>
      <c r="W2032"/>
      <c r="X2032"/>
      <c r="Y2032"/>
      <c r="Z2032"/>
    </row>
    <row r="2033" spans="21:26" x14ac:dyDescent="0.25">
      <c r="U2033"/>
      <c r="V2033"/>
      <c r="W2033"/>
      <c r="X2033"/>
      <c r="Y2033"/>
      <c r="Z2033"/>
    </row>
    <row r="2034" spans="21:26" x14ac:dyDescent="0.25">
      <c r="U2034"/>
      <c r="V2034"/>
      <c r="W2034"/>
      <c r="X2034"/>
      <c r="Y2034"/>
      <c r="Z2034"/>
    </row>
    <row r="2035" spans="21:26" x14ac:dyDescent="0.25">
      <c r="U2035"/>
      <c r="V2035"/>
      <c r="W2035"/>
      <c r="X2035"/>
      <c r="Y2035"/>
      <c r="Z2035"/>
    </row>
    <row r="2036" spans="21:26" x14ac:dyDescent="0.25">
      <c r="U2036"/>
      <c r="V2036"/>
      <c r="W2036"/>
      <c r="X2036"/>
      <c r="Y2036"/>
      <c r="Z2036"/>
    </row>
    <row r="2037" spans="21:26" x14ac:dyDescent="0.25">
      <c r="U2037"/>
      <c r="V2037"/>
      <c r="W2037"/>
      <c r="X2037"/>
      <c r="Y2037"/>
      <c r="Z2037"/>
    </row>
    <row r="2038" spans="21:26" x14ac:dyDescent="0.25">
      <c r="U2038"/>
      <c r="V2038"/>
      <c r="W2038"/>
      <c r="X2038"/>
      <c r="Y2038"/>
      <c r="Z2038"/>
    </row>
    <row r="2039" spans="21:26" x14ac:dyDescent="0.25">
      <c r="U2039"/>
      <c r="V2039"/>
      <c r="W2039"/>
      <c r="X2039"/>
      <c r="Y2039"/>
      <c r="Z2039"/>
    </row>
    <row r="2040" spans="21:26" x14ac:dyDescent="0.25">
      <c r="U2040"/>
      <c r="V2040"/>
      <c r="W2040"/>
      <c r="X2040"/>
      <c r="Y2040"/>
      <c r="Z2040"/>
    </row>
    <row r="2041" spans="21:26" x14ac:dyDescent="0.25">
      <c r="U2041"/>
      <c r="V2041"/>
      <c r="W2041"/>
      <c r="X2041"/>
      <c r="Y2041"/>
      <c r="Z2041"/>
    </row>
    <row r="2042" spans="21:26" x14ac:dyDescent="0.25">
      <c r="U2042"/>
      <c r="V2042"/>
      <c r="W2042"/>
      <c r="X2042"/>
      <c r="Y2042"/>
      <c r="Z2042"/>
    </row>
    <row r="2043" spans="21:26" x14ac:dyDescent="0.25">
      <c r="U2043"/>
      <c r="V2043"/>
      <c r="W2043"/>
      <c r="X2043"/>
      <c r="Y2043"/>
      <c r="Z2043"/>
    </row>
    <row r="2044" spans="21:26" x14ac:dyDescent="0.25">
      <c r="U2044"/>
      <c r="V2044"/>
      <c r="W2044"/>
      <c r="X2044"/>
      <c r="Y2044"/>
      <c r="Z2044"/>
    </row>
    <row r="2045" spans="21:26" x14ac:dyDescent="0.25">
      <c r="U2045"/>
      <c r="V2045"/>
      <c r="W2045"/>
      <c r="X2045"/>
      <c r="Y2045"/>
      <c r="Z2045"/>
    </row>
    <row r="2046" spans="21:26" x14ac:dyDescent="0.25">
      <c r="U2046"/>
      <c r="V2046"/>
      <c r="W2046"/>
      <c r="X2046"/>
      <c r="Y2046"/>
      <c r="Z2046"/>
    </row>
    <row r="2047" spans="21:26" x14ac:dyDescent="0.25">
      <c r="U2047"/>
      <c r="V2047"/>
      <c r="W2047"/>
      <c r="X2047"/>
      <c r="Y2047"/>
      <c r="Z2047"/>
    </row>
    <row r="2048" spans="21:26" x14ac:dyDescent="0.25">
      <c r="U2048"/>
      <c r="V2048"/>
      <c r="W2048"/>
      <c r="X2048"/>
      <c r="Y2048"/>
      <c r="Z2048"/>
    </row>
    <row r="2049" spans="21:26" x14ac:dyDescent="0.25">
      <c r="U2049"/>
      <c r="V2049"/>
      <c r="W2049"/>
      <c r="X2049"/>
      <c r="Y2049"/>
      <c r="Z2049"/>
    </row>
    <row r="2050" spans="21:26" x14ac:dyDescent="0.25">
      <c r="U2050"/>
      <c r="V2050"/>
      <c r="W2050"/>
      <c r="X2050"/>
      <c r="Y2050"/>
      <c r="Z2050"/>
    </row>
    <row r="2051" spans="21:26" x14ac:dyDescent="0.25">
      <c r="U2051"/>
      <c r="V2051"/>
      <c r="W2051"/>
      <c r="X2051"/>
      <c r="Y2051"/>
      <c r="Z2051"/>
    </row>
    <row r="2052" spans="21:26" x14ac:dyDescent="0.25">
      <c r="U2052"/>
      <c r="V2052"/>
      <c r="W2052"/>
      <c r="X2052"/>
      <c r="Y2052"/>
      <c r="Z2052"/>
    </row>
    <row r="2053" spans="21:26" x14ac:dyDescent="0.25">
      <c r="U2053"/>
      <c r="V2053"/>
      <c r="W2053"/>
      <c r="X2053"/>
      <c r="Y2053"/>
      <c r="Z2053"/>
    </row>
    <row r="2054" spans="21:26" x14ac:dyDescent="0.25">
      <c r="U2054"/>
      <c r="V2054"/>
      <c r="W2054"/>
      <c r="X2054"/>
      <c r="Y2054"/>
      <c r="Z2054"/>
    </row>
    <row r="2055" spans="21:26" x14ac:dyDescent="0.25">
      <c r="U2055"/>
      <c r="V2055"/>
      <c r="W2055"/>
      <c r="X2055"/>
      <c r="Y2055"/>
      <c r="Z2055"/>
    </row>
    <row r="2056" spans="21:26" x14ac:dyDescent="0.25">
      <c r="U2056"/>
      <c r="V2056"/>
      <c r="W2056"/>
      <c r="X2056"/>
      <c r="Y2056"/>
      <c r="Z2056"/>
    </row>
    <row r="2057" spans="21:26" x14ac:dyDescent="0.25">
      <c r="U2057"/>
      <c r="V2057"/>
      <c r="W2057"/>
      <c r="X2057"/>
      <c r="Y2057"/>
      <c r="Z2057"/>
    </row>
    <row r="2058" spans="21:26" x14ac:dyDescent="0.25">
      <c r="U2058"/>
      <c r="V2058"/>
      <c r="W2058"/>
      <c r="X2058"/>
      <c r="Y2058"/>
      <c r="Z2058"/>
    </row>
    <row r="2059" spans="21:26" x14ac:dyDescent="0.25">
      <c r="U2059"/>
      <c r="V2059"/>
      <c r="W2059"/>
      <c r="X2059"/>
      <c r="Y2059"/>
      <c r="Z2059"/>
    </row>
    <row r="2060" spans="21:26" x14ac:dyDescent="0.25">
      <c r="U2060"/>
      <c r="V2060"/>
      <c r="W2060"/>
      <c r="X2060"/>
      <c r="Y2060"/>
      <c r="Z2060"/>
    </row>
    <row r="2061" spans="21:26" x14ac:dyDescent="0.25">
      <c r="U2061"/>
      <c r="V2061"/>
      <c r="W2061"/>
      <c r="X2061"/>
      <c r="Y2061"/>
      <c r="Z2061"/>
    </row>
    <row r="2062" spans="21:26" x14ac:dyDescent="0.25">
      <c r="U2062"/>
      <c r="V2062"/>
      <c r="W2062"/>
      <c r="X2062"/>
      <c r="Y2062"/>
      <c r="Z2062"/>
    </row>
    <row r="2063" spans="21:26" x14ac:dyDescent="0.25">
      <c r="U2063"/>
      <c r="V2063"/>
      <c r="W2063"/>
      <c r="X2063"/>
      <c r="Y2063"/>
      <c r="Z2063"/>
    </row>
    <row r="2064" spans="21:26" x14ac:dyDescent="0.25">
      <c r="U2064"/>
      <c r="V2064"/>
      <c r="W2064"/>
      <c r="X2064"/>
      <c r="Y2064"/>
      <c r="Z2064"/>
    </row>
    <row r="2065" spans="21:26" x14ac:dyDescent="0.25">
      <c r="U2065"/>
      <c r="V2065"/>
      <c r="W2065"/>
      <c r="X2065"/>
      <c r="Y2065"/>
      <c r="Z2065"/>
    </row>
    <row r="2066" spans="21:26" x14ac:dyDescent="0.25">
      <c r="U2066"/>
      <c r="V2066"/>
      <c r="W2066"/>
      <c r="X2066"/>
      <c r="Y2066"/>
      <c r="Z2066"/>
    </row>
    <row r="2067" spans="21:26" x14ac:dyDescent="0.25">
      <c r="U2067"/>
      <c r="V2067"/>
      <c r="W2067"/>
      <c r="X2067"/>
      <c r="Y2067"/>
      <c r="Z2067"/>
    </row>
    <row r="2068" spans="21:26" x14ac:dyDescent="0.25">
      <c r="U2068"/>
      <c r="V2068"/>
      <c r="W2068"/>
      <c r="X2068"/>
      <c r="Y2068"/>
      <c r="Z2068"/>
    </row>
    <row r="2069" spans="21:26" x14ac:dyDescent="0.25">
      <c r="U2069"/>
      <c r="V2069"/>
      <c r="W2069"/>
      <c r="X2069"/>
      <c r="Y2069"/>
      <c r="Z2069"/>
    </row>
    <row r="2070" spans="21:26" x14ac:dyDescent="0.25">
      <c r="U2070"/>
      <c r="V2070"/>
      <c r="W2070"/>
      <c r="X2070"/>
      <c r="Y2070"/>
      <c r="Z2070"/>
    </row>
    <row r="2071" spans="21:26" x14ac:dyDescent="0.25">
      <c r="U2071"/>
      <c r="V2071"/>
      <c r="W2071"/>
      <c r="X2071"/>
      <c r="Y2071"/>
      <c r="Z2071"/>
    </row>
    <row r="2072" spans="21:26" x14ac:dyDescent="0.25">
      <c r="U2072"/>
      <c r="V2072"/>
      <c r="W2072"/>
      <c r="X2072"/>
      <c r="Y2072"/>
      <c r="Z2072"/>
    </row>
    <row r="2073" spans="21:26" x14ac:dyDescent="0.25">
      <c r="U2073"/>
      <c r="V2073"/>
      <c r="W2073"/>
      <c r="X2073"/>
      <c r="Y2073"/>
      <c r="Z2073"/>
    </row>
    <row r="2074" spans="21:26" x14ac:dyDescent="0.25">
      <c r="U2074"/>
      <c r="V2074"/>
      <c r="W2074"/>
      <c r="X2074"/>
      <c r="Y2074"/>
      <c r="Z2074"/>
    </row>
    <row r="2075" spans="21:26" x14ac:dyDescent="0.25">
      <c r="U2075"/>
      <c r="V2075"/>
      <c r="W2075"/>
      <c r="X2075"/>
      <c r="Y2075"/>
      <c r="Z2075"/>
    </row>
    <row r="2076" spans="21:26" x14ac:dyDescent="0.25">
      <c r="U2076"/>
      <c r="V2076"/>
      <c r="W2076"/>
      <c r="X2076"/>
      <c r="Y2076"/>
      <c r="Z2076"/>
    </row>
    <row r="2077" spans="21:26" x14ac:dyDescent="0.25">
      <c r="U2077"/>
      <c r="V2077"/>
      <c r="W2077"/>
      <c r="X2077"/>
      <c r="Y2077"/>
      <c r="Z2077"/>
    </row>
    <row r="2078" spans="21:26" x14ac:dyDescent="0.25">
      <c r="U2078"/>
      <c r="V2078"/>
      <c r="W2078"/>
      <c r="X2078"/>
      <c r="Y2078"/>
      <c r="Z2078"/>
    </row>
    <row r="2079" spans="21:26" x14ac:dyDescent="0.25">
      <c r="U2079"/>
      <c r="V2079"/>
      <c r="W2079"/>
      <c r="X2079"/>
      <c r="Y2079"/>
      <c r="Z2079"/>
    </row>
    <row r="2080" spans="21:26" x14ac:dyDescent="0.25">
      <c r="U2080"/>
      <c r="V2080"/>
      <c r="W2080"/>
      <c r="X2080"/>
      <c r="Y2080"/>
      <c r="Z2080"/>
    </row>
    <row r="2081" spans="21:26" x14ac:dyDescent="0.25">
      <c r="U2081"/>
      <c r="V2081"/>
      <c r="W2081"/>
      <c r="X2081"/>
      <c r="Y2081"/>
      <c r="Z2081"/>
    </row>
    <row r="2082" spans="21:26" x14ac:dyDescent="0.25">
      <c r="U2082"/>
      <c r="V2082"/>
      <c r="W2082"/>
      <c r="X2082"/>
      <c r="Y2082"/>
      <c r="Z2082"/>
    </row>
    <row r="2083" spans="21:26" x14ac:dyDescent="0.25">
      <c r="U2083"/>
      <c r="V2083"/>
      <c r="W2083"/>
      <c r="X2083"/>
      <c r="Y2083"/>
      <c r="Z2083"/>
    </row>
    <row r="2084" spans="21:26" x14ac:dyDescent="0.25">
      <c r="U2084"/>
      <c r="V2084"/>
      <c r="W2084"/>
      <c r="X2084"/>
      <c r="Y2084"/>
      <c r="Z2084"/>
    </row>
    <row r="2085" spans="21:26" x14ac:dyDescent="0.25">
      <c r="U2085"/>
      <c r="V2085"/>
      <c r="W2085"/>
      <c r="X2085"/>
      <c r="Y2085"/>
      <c r="Z2085"/>
    </row>
    <row r="2086" spans="21:26" x14ac:dyDescent="0.25">
      <c r="U2086"/>
      <c r="V2086"/>
      <c r="W2086"/>
      <c r="X2086"/>
      <c r="Y2086"/>
      <c r="Z2086"/>
    </row>
    <row r="2087" spans="21:26" x14ac:dyDescent="0.25">
      <c r="U2087"/>
      <c r="V2087"/>
      <c r="W2087"/>
      <c r="X2087"/>
      <c r="Y2087"/>
      <c r="Z2087"/>
    </row>
    <row r="2088" spans="21:26" x14ac:dyDescent="0.25">
      <c r="U2088"/>
      <c r="V2088"/>
      <c r="W2088"/>
      <c r="X2088"/>
      <c r="Y2088"/>
      <c r="Z2088"/>
    </row>
    <row r="2089" spans="21:26" x14ac:dyDescent="0.25">
      <c r="U2089"/>
      <c r="V2089"/>
      <c r="W2089"/>
      <c r="X2089"/>
      <c r="Y2089"/>
      <c r="Z2089"/>
    </row>
    <row r="2090" spans="21:26" x14ac:dyDescent="0.25">
      <c r="U2090"/>
      <c r="V2090"/>
      <c r="W2090"/>
      <c r="X2090"/>
      <c r="Y2090"/>
      <c r="Z2090"/>
    </row>
    <row r="2091" spans="21:26" x14ac:dyDescent="0.25">
      <c r="U2091"/>
      <c r="V2091"/>
      <c r="W2091"/>
      <c r="X2091"/>
      <c r="Y2091"/>
      <c r="Z2091"/>
    </row>
    <row r="2092" spans="21:26" x14ac:dyDescent="0.25">
      <c r="U2092"/>
      <c r="V2092"/>
      <c r="W2092"/>
      <c r="X2092"/>
      <c r="Y2092"/>
      <c r="Z2092"/>
    </row>
    <row r="2093" spans="21:26" x14ac:dyDescent="0.25">
      <c r="U2093"/>
      <c r="V2093"/>
      <c r="W2093"/>
      <c r="X2093"/>
      <c r="Y2093"/>
      <c r="Z2093"/>
    </row>
    <row r="2094" spans="21:26" x14ac:dyDescent="0.25">
      <c r="U2094"/>
      <c r="V2094"/>
      <c r="W2094"/>
      <c r="X2094"/>
      <c r="Y2094"/>
      <c r="Z2094"/>
    </row>
    <row r="2095" spans="21:26" x14ac:dyDescent="0.25">
      <c r="U2095"/>
      <c r="V2095"/>
      <c r="W2095"/>
      <c r="X2095"/>
      <c r="Y2095"/>
      <c r="Z2095"/>
    </row>
    <row r="2096" spans="21:26" x14ac:dyDescent="0.25">
      <c r="U2096"/>
      <c r="V2096"/>
      <c r="W2096"/>
      <c r="X2096"/>
      <c r="Y2096"/>
      <c r="Z2096"/>
    </row>
    <row r="2097" spans="21:26" x14ac:dyDescent="0.25">
      <c r="U2097"/>
      <c r="V2097"/>
      <c r="W2097"/>
      <c r="X2097"/>
      <c r="Y2097"/>
      <c r="Z2097"/>
    </row>
    <row r="2098" spans="21:26" x14ac:dyDescent="0.25">
      <c r="U2098"/>
      <c r="V2098"/>
      <c r="W2098"/>
      <c r="X2098"/>
      <c r="Y2098"/>
      <c r="Z2098"/>
    </row>
    <row r="2099" spans="21:26" x14ac:dyDescent="0.25">
      <c r="U2099"/>
      <c r="V2099"/>
      <c r="W2099"/>
      <c r="X2099"/>
      <c r="Y2099"/>
      <c r="Z2099"/>
    </row>
    <row r="2100" spans="21:26" x14ac:dyDescent="0.25">
      <c r="U2100"/>
      <c r="V2100"/>
      <c r="W2100"/>
      <c r="X2100"/>
      <c r="Y2100"/>
      <c r="Z2100"/>
    </row>
    <row r="2101" spans="21:26" x14ac:dyDescent="0.25">
      <c r="U2101"/>
      <c r="V2101"/>
      <c r="W2101"/>
      <c r="X2101"/>
      <c r="Y2101"/>
      <c r="Z2101"/>
    </row>
    <row r="2102" spans="21:26" x14ac:dyDescent="0.25">
      <c r="U2102"/>
      <c r="V2102"/>
      <c r="W2102"/>
      <c r="X2102"/>
      <c r="Y2102"/>
      <c r="Z2102"/>
    </row>
    <row r="2103" spans="21:26" x14ac:dyDescent="0.25">
      <c r="U2103"/>
      <c r="V2103"/>
      <c r="W2103"/>
      <c r="X2103"/>
      <c r="Y2103"/>
      <c r="Z2103"/>
    </row>
    <row r="2104" spans="21:26" x14ac:dyDescent="0.25">
      <c r="U2104"/>
      <c r="V2104"/>
      <c r="W2104"/>
      <c r="X2104"/>
      <c r="Y2104"/>
      <c r="Z2104"/>
    </row>
    <row r="2105" spans="21:26" x14ac:dyDescent="0.25">
      <c r="U2105"/>
      <c r="V2105"/>
      <c r="W2105"/>
      <c r="X2105"/>
      <c r="Y2105"/>
      <c r="Z2105"/>
    </row>
    <row r="2106" spans="21:26" x14ac:dyDescent="0.25">
      <c r="U2106"/>
      <c r="V2106"/>
      <c r="W2106"/>
      <c r="X2106"/>
      <c r="Y2106"/>
      <c r="Z2106"/>
    </row>
    <row r="2107" spans="21:26" x14ac:dyDescent="0.25">
      <c r="U2107"/>
      <c r="V2107"/>
      <c r="W2107"/>
      <c r="X2107"/>
      <c r="Y2107"/>
      <c r="Z2107"/>
    </row>
    <row r="2108" spans="21:26" x14ac:dyDescent="0.25">
      <c r="U2108"/>
      <c r="V2108"/>
      <c r="W2108"/>
      <c r="X2108"/>
      <c r="Y2108"/>
      <c r="Z2108"/>
    </row>
    <row r="2109" spans="21:26" x14ac:dyDescent="0.25">
      <c r="U2109"/>
      <c r="V2109"/>
      <c r="W2109"/>
      <c r="X2109"/>
      <c r="Y2109"/>
      <c r="Z2109"/>
    </row>
    <row r="2110" spans="21:26" x14ac:dyDescent="0.25">
      <c r="U2110"/>
      <c r="V2110"/>
      <c r="W2110"/>
      <c r="X2110"/>
      <c r="Y2110"/>
      <c r="Z2110"/>
    </row>
    <row r="2111" spans="21:26" x14ac:dyDescent="0.25">
      <c r="U2111"/>
      <c r="V2111"/>
      <c r="W2111"/>
      <c r="X2111"/>
      <c r="Y2111"/>
      <c r="Z2111"/>
    </row>
    <row r="2112" spans="21:26" x14ac:dyDescent="0.25">
      <c r="U2112"/>
      <c r="V2112"/>
      <c r="W2112"/>
      <c r="X2112"/>
      <c r="Y2112"/>
      <c r="Z2112"/>
    </row>
    <row r="2113" spans="21:26" x14ac:dyDescent="0.25">
      <c r="U2113"/>
      <c r="V2113"/>
      <c r="W2113"/>
      <c r="X2113"/>
      <c r="Y2113"/>
      <c r="Z2113"/>
    </row>
    <row r="2114" spans="21:26" x14ac:dyDescent="0.25">
      <c r="U2114"/>
      <c r="V2114"/>
      <c r="W2114"/>
      <c r="X2114"/>
      <c r="Y2114"/>
      <c r="Z2114"/>
    </row>
    <row r="2115" spans="21:26" x14ac:dyDescent="0.25">
      <c r="U2115"/>
      <c r="V2115"/>
      <c r="W2115"/>
      <c r="X2115"/>
      <c r="Y2115"/>
      <c r="Z2115"/>
    </row>
    <row r="2116" spans="21:26" x14ac:dyDescent="0.25">
      <c r="U2116"/>
      <c r="V2116"/>
      <c r="W2116"/>
      <c r="X2116"/>
      <c r="Y2116"/>
      <c r="Z2116"/>
    </row>
    <row r="2117" spans="21:26" x14ac:dyDescent="0.25">
      <c r="U2117"/>
      <c r="V2117"/>
      <c r="W2117"/>
      <c r="X2117"/>
      <c r="Y2117"/>
      <c r="Z2117"/>
    </row>
    <row r="2118" spans="21:26" x14ac:dyDescent="0.25">
      <c r="U2118"/>
      <c r="V2118"/>
      <c r="W2118"/>
      <c r="X2118"/>
      <c r="Y2118"/>
      <c r="Z2118"/>
    </row>
    <row r="2119" spans="21:26" x14ac:dyDescent="0.25">
      <c r="U2119"/>
      <c r="V2119"/>
      <c r="W2119"/>
      <c r="X2119"/>
      <c r="Y2119"/>
      <c r="Z2119"/>
    </row>
    <row r="2120" spans="21:26" x14ac:dyDescent="0.25">
      <c r="U2120"/>
      <c r="V2120"/>
      <c r="W2120"/>
      <c r="X2120"/>
      <c r="Y2120"/>
      <c r="Z2120"/>
    </row>
    <row r="2121" spans="21:26" x14ac:dyDescent="0.25">
      <c r="U2121"/>
      <c r="V2121"/>
      <c r="W2121"/>
      <c r="X2121"/>
      <c r="Y2121"/>
      <c r="Z2121"/>
    </row>
    <row r="2122" spans="21:26" x14ac:dyDescent="0.25">
      <c r="U2122"/>
      <c r="V2122"/>
      <c r="W2122"/>
      <c r="X2122"/>
      <c r="Y2122"/>
      <c r="Z2122"/>
    </row>
    <row r="2123" spans="21:26" x14ac:dyDescent="0.25">
      <c r="U2123"/>
      <c r="V2123"/>
      <c r="W2123"/>
      <c r="X2123"/>
      <c r="Y2123"/>
      <c r="Z2123"/>
    </row>
    <row r="2124" spans="21:26" x14ac:dyDescent="0.25">
      <c r="U2124"/>
      <c r="V2124"/>
      <c r="W2124"/>
      <c r="X2124"/>
      <c r="Y2124"/>
      <c r="Z2124"/>
    </row>
    <row r="2125" spans="21:26" x14ac:dyDescent="0.25">
      <c r="U2125"/>
      <c r="V2125"/>
      <c r="W2125"/>
      <c r="X2125"/>
      <c r="Y2125"/>
      <c r="Z2125"/>
    </row>
    <row r="2126" spans="21:26" x14ac:dyDescent="0.25">
      <c r="U2126"/>
      <c r="V2126"/>
      <c r="W2126"/>
      <c r="X2126"/>
      <c r="Y2126"/>
      <c r="Z2126"/>
    </row>
    <row r="2127" spans="21:26" x14ac:dyDescent="0.25">
      <c r="U2127"/>
      <c r="V2127"/>
      <c r="W2127"/>
      <c r="X2127"/>
      <c r="Y2127"/>
      <c r="Z2127"/>
    </row>
    <row r="2128" spans="21:26" x14ac:dyDescent="0.25">
      <c r="U2128"/>
      <c r="V2128"/>
      <c r="W2128"/>
      <c r="X2128"/>
      <c r="Y2128"/>
      <c r="Z2128"/>
    </row>
    <row r="2129" spans="21:26" x14ac:dyDescent="0.25">
      <c r="U2129"/>
      <c r="V2129"/>
      <c r="W2129"/>
      <c r="X2129"/>
      <c r="Y2129"/>
      <c r="Z2129"/>
    </row>
    <row r="2130" spans="21:26" x14ac:dyDescent="0.25">
      <c r="U2130"/>
      <c r="V2130"/>
      <c r="W2130"/>
      <c r="X2130"/>
      <c r="Y2130"/>
      <c r="Z2130"/>
    </row>
    <row r="2131" spans="21:26" x14ac:dyDescent="0.25">
      <c r="U2131"/>
      <c r="V2131"/>
      <c r="W2131"/>
      <c r="X2131"/>
      <c r="Y2131"/>
      <c r="Z2131"/>
    </row>
    <row r="2132" spans="21:26" x14ac:dyDescent="0.25">
      <c r="U2132"/>
      <c r="V2132"/>
      <c r="W2132"/>
      <c r="X2132"/>
      <c r="Y2132"/>
      <c r="Z2132"/>
    </row>
    <row r="2133" spans="21:26" x14ac:dyDescent="0.25">
      <c r="U2133"/>
      <c r="V2133"/>
      <c r="W2133"/>
      <c r="X2133"/>
      <c r="Y2133"/>
      <c r="Z2133"/>
    </row>
    <row r="2134" spans="21:26" x14ac:dyDescent="0.25">
      <c r="U2134"/>
      <c r="V2134"/>
      <c r="W2134"/>
      <c r="X2134"/>
      <c r="Y2134"/>
      <c r="Z2134"/>
    </row>
    <row r="2135" spans="21:26" x14ac:dyDescent="0.25">
      <c r="U2135"/>
      <c r="V2135"/>
      <c r="W2135"/>
      <c r="X2135"/>
      <c r="Y2135"/>
      <c r="Z2135"/>
    </row>
    <row r="2136" spans="21:26" x14ac:dyDescent="0.25">
      <c r="U2136"/>
      <c r="V2136"/>
      <c r="W2136"/>
      <c r="X2136"/>
      <c r="Y2136"/>
      <c r="Z2136"/>
    </row>
    <row r="2137" spans="21:26" x14ac:dyDescent="0.25">
      <c r="U2137"/>
      <c r="V2137"/>
      <c r="W2137"/>
      <c r="X2137"/>
      <c r="Y2137"/>
      <c r="Z2137"/>
    </row>
    <row r="2138" spans="21:26" x14ac:dyDescent="0.25">
      <c r="U2138"/>
      <c r="V2138"/>
      <c r="W2138"/>
      <c r="X2138"/>
      <c r="Y2138"/>
      <c r="Z2138"/>
    </row>
    <row r="2139" spans="21:26" x14ac:dyDescent="0.25">
      <c r="U2139"/>
      <c r="V2139"/>
      <c r="W2139"/>
      <c r="X2139"/>
      <c r="Y2139"/>
      <c r="Z2139"/>
    </row>
    <row r="2140" spans="21:26" x14ac:dyDescent="0.25">
      <c r="U2140"/>
      <c r="V2140"/>
      <c r="W2140"/>
      <c r="X2140"/>
      <c r="Y2140"/>
      <c r="Z2140"/>
    </row>
    <row r="2141" spans="21:26" x14ac:dyDescent="0.25">
      <c r="U2141"/>
      <c r="V2141"/>
      <c r="W2141"/>
      <c r="X2141"/>
      <c r="Y2141"/>
      <c r="Z2141"/>
    </row>
    <row r="2142" spans="21:26" x14ac:dyDescent="0.25">
      <c r="U2142"/>
      <c r="V2142"/>
      <c r="W2142"/>
      <c r="X2142"/>
      <c r="Y2142"/>
      <c r="Z2142"/>
    </row>
    <row r="2143" spans="21:26" x14ac:dyDescent="0.25">
      <c r="U2143"/>
      <c r="V2143"/>
      <c r="W2143"/>
      <c r="X2143"/>
      <c r="Y2143"/>
      <c r="Z2143"/>
    </row>
    <row r="2144" spans="21:26" x14ac:dyDescent="0.25">
      <c r="U2144"/>
      <c r="V2144"/>
      <c r="W2144"/>
      <c r="X2144"/>
      <c r="Y2144"/>
      <c r="Z2144"/>
    </row>
    <row r="2145" spans="21:26" x14ac:dyDescent="0.25">
      <c r="U2145"/>
      <c r="V2145"/>
      <c r="W2145"/>
      <c r="X2145"/>
      <c r="Y2145"/>
      <c r="Z2145"/>
    </row>
    <row r="2146" spans="21:26" x14ac:dyDescent="0.25">
      <c r="U2146"/>
      <c r="V2146"/>
      <c r="W2146"/>
      <c r="X2146"/>
      <c r="Y2146"/>
      <c r="Z2146"/>
    </row>
    <row r="2147" spans="21:26" x14ac:dyDescent="0.25">
      <c r="U2147"/>
      <c r="V2147"/>
      <c r="W2147"/>
      <c r="X2147"/>
      <c r="Y2147"/>
      <c r="Z2147"/>
    </row>
    <row r="2148" spans="21:26" x14ac:dyDescent="0.25">
      <c r="U2148"/>
      <c r="V2148"/>
      <c r="W2148"/>
      <c r="X2148"/>
      <c r="Y2148"/>
      <c r="Z2148"/>
    </row>
    <row r="2149" spans="21:26" x14ac:dyDescent="0.25">
      <c r="U2149"/>
      <c r="V2149"/>
      <c r="W2149"/>
      <c r="X2149"/>
      <c r="Y2149"/>
      <c r="Z2149"/>
    </row>
    <row r="2150" spans="21:26" x14ac:dyDescent="0.25">
      <c r="U2150"/>
      <c r="V2150"/>
      <c r="W2150"/>
      <c r="X2150"/>
      <c r="Y2150"/>
      <c r="Z2150"/>
    </row>
    <row r="2151" spans="21:26" x14ac:dyDescent="0.25">
      <c r="U2151"/>
      <c r="V2151"/>
      <c r="W2151"/>
      <c r="X2151"/>
      <c r="Y2151"/>
      <c r="Z2151"/>
    </row>
    <row r="2152" spans="21:26" x14ac:dyDescent="0.25">
      <c r="U2152"/>
      <c r="V2152"/>
      <c r="W2152"/>
      <c r="X2152"/>
      <c r="Y2152"/>
      <c r="Z2152"/>
    </row>
    <row r="2153" spans="21:26" x14ac:dyDescent="0.25">
      <c r="U2153"/>
      <c r="V2153"/>
      <c r="W2153"/>
      <c r="X2153"/>
      <c r="Y2153"/>
      <c r="Z2153"/>
    </row>
    <row r="2154" spans="21:26" x14ac:dyDescent="0.25">
      <c r="U2154"/>
      <c r="V2154"/>
      <c r="W2154"/>
      <c r="X2154"/>
      <c r="Y2154"/>
      <c r="Z2154"/>
    </row>
    <row r="2155" spans="21:26" x14ac:dyDescent="0.25">
      <c r="U2155"/>
      <c r="V2155"/>
      <c r="W2155"/>
      <c r="X2155"/>
      <c r="Y2155"/>
      <c r="Z2155"/>
    </row>
    <row r="2156" spans="21:26" x14ac:dyDescent="0.25">
      <c r="U2156"/>
      <c r="V2156"/>
      <c r="W2156"/>
      <c r="X2156"/>
      <c r="Y2156"/>
      <c r="Z2156"/>
    </row>
    <row r="2157" spans="21:26" x14ac:dyDescent="0.25">
      <c r="U2157"/>
      <c r="V2157"/>
      <c r="W2157"/>
      <c r="X2157"/>
      <c r="Y2157"/>
      <c r="Z2157"/>
    </row>
    <row r="2158" spans="21:26" x14ac:dyDescent="0.25">
      <c r="U2158"/>
      <c r="V2158"/>
      <c r="W2158"/>
      <c r="X2158"/>
      <c r="Y2158"/>
      <c r="Z2158"/>
    </row>
    <row r="2159" spans="21:26" x14ac:dyDescent="0.25">
      <c r="U2159"/>
      <c r="V2159"/>
      <c r="W2159"/>
      <c r="X2159"/>
      <c r="Y2159"/>
      <c r="Z2159"/>
    </row>
    <row r="2160" spans="21:26" x14ac:dyDescent="0.25">
      <c r="U2160"/>
      <c r="V2160"/>
      <c r="W2160"/>
      <c r="X2160"/>
      <c r="Y2160"/>
      <c r="Z2160"/>
    </row>
    <row r="2161" spans="21:26" x14ac:dyDescent="0.25">
      <c r="U2161"/>
      <c r="V2161"/>
      <c r="W2161"/>
      <c r="X2161"/>
      <c r="Y2161"/>
      <c r="Z2161"/>
    </row>
    <row r="2162" spans="21:26" x14ac:dyDescent="0.25">
      <c r="U2162"/>
      <c r="V2162"/>
      <c r="W2162"/>
      <c r="X2162"/>
      <c r="Y2162"/>
      <c r="Z2162"/>
    </row>
    <row r="2163" spans="21:26" x14ac:dyDescent="0.25">
      <c r="U2163"/>
      <c r="V2163"/>
      <c r="W2163"/>
      <c r="X2163"/>
      <c r="Y2163"/>
      <c r="Z2163"/>
    </row>
    <row r="2164" spans="21:26" x14ac:dyDescent="0.25">
      <c r="U2164"/>
      <c r="V2164"/>
      <c r="W2164"/>
      <c r="X2164"/>
      <c r="Y2164"/>
      <c r="Z2164"/>
    </row>
    <row r="2165" spans="21:26" x14ac:dyDescent="0.25">
      <c r="U2165"/>
      <c r="V2165"/>
      <c r="W2165"/>
      <c r="X2165"/>
      <c r="Y2165"/>
      <c r="Z2165"/>
    </row>
    <row r="2166" spans="21:26" x14ac:dyDescent="0.25">
      <c r="U2166"/>
      <c r="V2166"/>
      <c r="W2166"/>
      <c r="X2166"/>
      <c r="Y2166"/>
      <c r="Z2166"/>
    </row>
    <row r="2167" spans="21:26" x14ac:dyDescent="0.25">
      <c r="U2167"/>
      <c r="V2167"/>
      <c r="W2167"/>
      <c r="X2167"/>
      <c r="Y2167"/>
      <c r="Z2167"/>
    </row>
    <row r="2168" spans="21:26" x14ac:dyDescent="0.25">
      <c r="U2168"/>
      <c r="V2168"/>
      <c r="W2168"/>
      <c r="X2168"/>
      <c r="Y2168"/>
      <c r="Z2168"/>
    </row>
    <row r="2169" spans="21:26" x14ac:dyDescent="0.25">
      <c r="U2169"/>
      <c r="V2169"/>
      <c r="W2169"/>
      <c r="X2169"/>
      <c r="Y2169"/>
      <c r="Z2169"/>
    </row>
    <row r="2170" spans="21:26" x14ac:dyDescent="0.25">
      <c r="U2170"/>
      <c r="V2170"/>
      <c r="W2170"/>
      <c r="X2170"/>
      <c r="Y2170"/>
      <c r="Z2170"/>
    </row>
    <row r="2171" spans="21:26" x14ac:dyDescent="0.25">
      <c r="U2171"/>
      <c r="V2171"/>
      <c r="W2171"/>
      <c r="X2171"/>
      <c r="Y2171"/>
      <c r="Z2171"/>
    </row>
    <row r="2172" spans="21:26" x14ac:dyDescent="0.25">
      <c r="U2172"/>
      <c r="V2172"/>
      <c r="W2172"/>
      <c r="X2172"/>
      <c r="Y2172"/>
      <c r="Z2172"/>
    </row>
    <row r="2173" spans="21:26" x14ac:dyDescent="0.25">
      <c r="U2173"/>
      <c r="V2173"/>
      <c r="W2173"/>
      <c r="X2173"/>
      <c r="Y2173"/>
      <c r="Z2173"/>
    </row>
    <row r="2174" spans="21:26" x14ac:dyDescent="0.25">
      <c r="U2174"/>
      <c r="V2174"/>
      <c r="W2174"/>
      <c r="X2174"/>
      <c r="Y2174"/>
      <c r="Z2174"/>
    </row>
    <row r="2175" spans="21:26" x14ac:dyDescent="0.25">
      <c r="U2175"/>
      <c r="V2175"/>
      <c r="W2175"/>
      <c r="X2175"/>
      <c r="Y2175"/>
      <c r="Z2175"/>
    </row>
    <row r="2176" spans="21:26" x14ac:dyDescent="0.25">
      <c r="U2176"/>
      <c r="V2176"/>
      <c r="W2176"/>
      <c r="X2176"/>
      <c r="Y2176"/>
      <c r="Z2176"/>
    </row>
    <row r="2177" spans="21:26" x14ac:dyDescent="0.25">
      <c r="U2177"/>
      <c r="V2177"/>
      <c r="W2177"/>
      <c r="X2177"/>
      <c r="Y2177"/>
      <c r="Z2177"/>
    </row>
    <row r="2178" spans="21:26" x14ac:dyDescent="0.25">
      <c r="U2178"/>
      <c r="V2178"/>
      <c r="W2178"/>
      <c r="X2178"/>
      <c r="Y2178"/>
      <c r="Z2178"/>
    </row>
    <row r="2179" spans="21:26" x14ac:dyDescent="0.25">
      <c r="U2179"/>
      <c r="V2179"/>
      <c r="W2179"/>
      <c r="X2179"/>
      <c r="Y2179"/>
      <c r="Z2179"/>
    </row>
    <row r="2180" spans="21:26" x14ac:dyDescent="0.25">
      <c r="U2180"/>
      <c r="V2180"/>
      <c r="W2180"/>
      <c r="X2180"/>
      <c r="Y2180"/>
      <c r="Z2180"/>
    </row>
    <row r="2181" spans="21:26" x14ac:dyDescent="0.25">
      <c r="U2181"/>
      <c r="V2181"/>
      <c r="W2181"/>
      <c r="X2181"/>
      <c r="Y2181"/>
      <c r="Z2181"/>
    </row>
    <row r="2182" spans="21:26" x14ac:dyDescent="0.25">
      <c r="U2182"/>
      <c r="V2182"/>
      <c r="W2182"/>
      <c r="X2182"/>
      <c r="Y2182"/>
      <c r="Z2182"/>
    </row>
    <row r="2183" spans="21:26" x14ac:dyDescent="0.25">
      <c r="U2183"/>
      <c r="V2183"/>
      <c r="W2183"/>
      <c r="X2183"/>
      <c r="Y2183"/>
      <c r="Z2183"/>
    </row>
    <row r="2184" spans="21:26" x14ac:dyDescent="0.25">
      <c r="U2184"/>
      <c r="V2184"/>
      <c r="W2184"/>
      <c r="X2184"/>
      <c r="Y2184"/>
      <c r="Z2184"/>
    </row>
    <row r="2185" spans="21:26" x14ac:dyDescent="0.25">
      <c r="U2185"/>
      <c r="V2185"/>
      <c r="W2185"/>
      <c r="X2185"/>
      <c r="Y2185"/>
      <c r="Z2185"/>
    </row>
    <row r="2186" spans="21:26" x14ac:dyDescent="0.25">
      <c r="U2186"/>
      <c r="V2186"/>
      <c r="W2186"/>
      <c r="X2186"/>
      <c r="Y2186"/>
      <c r="Z2186"/>
    </row>
    <row r="2187" spans="21:26" x14ac:dyDescent="0.25">
      <c r="U2187"/>
      <c r="V2187"/>
      <c r="W2187"/>
      <c r="X2187"/>
      <c r="Y2187"/>
      <c r="Z2187"/>
    </row>
    <row r="2188" spans="21:26" x14ac:dyDescent="0.25">
      <c r="U2188"/>
      <c r="V2188"/>
      <c r="W2188"/>
      <c r="X2188"/>
      <c r="Y2188"/>
      <c r="Z2188"/>
    </row>
    <row r="2189" spans="21:26" x14ac:dyDescent="0.25">
      <c r="U2189"/>
      <c r="V2189"/>
      <c r="W2189"/>
      <c r="X2189"/>
      <c r="Y2189"/>
      <c r="Z2189"/>
    </row>
    <row r="2190" spans="21:26" x14ac:dyDescent="0.25">
      <c r="U2190"/>
      <c r="V2190"/>
      <c r="W2190"/>
      <c r="X2190"/>
      <c r="Y2190"/>
      <c r="Z2190"/>
    </row>
    <row r="2191" spans="21:26" x14ac:dyDescent="0.25">
      <c r="U2191"/>
      <c r="V2191"/>
      <c r="W2191"/>
      <c r="X2191"/>
      <c r="Y2191"/>
      <c r="Z2191"/>
    </row>
    <row r="2192" spans="21:26" x14ac:dyDescent="0.25">
      <c r="U2192"/>
      <c r="V2192"/>
      <c r="W2192"/>
      <c r="X2192"/>
      <c r="Y2192"/>
      <c r="Z2192"/>
    </row>
    <row r="2193" spans="21:26" x14ac:dyDescent="0.25">
      <c r="U2193"/>
      <c r="V2193"/>
      <c r="W2193"/>
      <c r="X2193"/>
      <c r="Y2193"/>
      <c r="Z2193"/>
    </row>
    <row r="2194" spans="21:26" x14ac:dyDescent="0.25">
      <c r="U2194"/>
      <c r="V2194"/>
      <c r="W2194"/>
      <c r="X2194"/>
      <c r="Y2194"/>
      <c r="Z2194"/>
    </row>
    <row r="2195" spans="21:26" x14ac:dyDescent="0.25">
      <c r="U2195"/>
      <c r="V2195"/>
      <c r="W2195"/>
      <c r="X2195"/>
      <c r="Y2195"/>
      <c r="Z2195"/>
    </row>
    <row r="2196" spans="21:26" x14ac:dyDescent="0.25">
      <c r="U2196"/>
      <c r="V2196"/>
      <c r="W2196"/>
      <c r="X2196"/>
      <c r="Y2196"/>
      <c r="Z2196"/>
    </row>
    <row r="2197" spans="21:26" x14ac:dyDescent="0.25">
      <c r="U2197"/>
      <c r="V2197"/>
      <c r="W2197"/>
      <c r="X2197"/>
      <c r="Y2197"/>
      <c r="Z2197"/>
    </row>
    <row r="2198" spans="21:26" x14ac:dyDescent="0.25">
      <c r="U2198"/>
      <c r="V2198"/>
      <c r="W2198"/>
      <c r="X2198"/>
      <c r="Y2198"/>
      <c r="Z2198"/>
    </row>
    <row r="2199" spans="21:26" x14ac:dyDescent="0.25">
      <c r="U2199"/>
      <c r="V2199"/>
      <c r="W2199"/>
      <c r="X2199"/>
      <c r="Y2199"/>
      <c r="Z2199"/>
    </row>
    <row r="2200" spans="21:26" x14ac:dyDescent="0.25">
      <c r="U2200"/>
      <c r="V2200"/>
      <c r="W2200"/>
      <c r="X2200"/>
      <c r="Y2200"/>
      <c r="Z2200"/>
    </row>
    <row r="2201" spans="21:26" x14ac:dyDescent="0.25">
      <c r="U2201"/>
      <c r="V2201"/>
      <c r="W2201"/>
      <c r="X2201"/>
      <c r="Y2201"/>
      <c r="Z2201"/>
    </row>
    <row r="2202" spans="21:26" x14ac:dyDescent="0.25">
      <c r="U2202"/>
      <c r="V2202"/>
      <c r="W2202"/>
      <c r="X2202"/>
      <c r="Y2202"/>
      <c r="Z2202"/>
    </row>
    <row r="2203" spans="21:26" x14ac:dyDescent="0.25">
      <c r="U2203"/>
      <c r="V2203"/>
      <c r="W2203"/>
      <c r="X2203"/>
      <c r="Y2203"/>
      <c r="Z2203"/>
    </row>
    <row r="2204" spans="21:26" x14ac:dyDescent="0.25">
      <c r="U2204"/>
      <c r="V2204"/>
      <c r="W2204"/>
      <c r="X2204"/>
      <c r="Y2204"/>
      <c r="Z2204"/>
    </row>
    <row r="2205" spans="21:26" x14ac:dyDescent="0.25">
      <c r="U2205"/>
      <c r="V2205"/>
      <c r="W2205"/>
      <c r="X2205"/>
      <c r="Y2205"/>
      <c r="Z2205"/>
    </row>
    <row r="2206" spans="21:26" x14ac:dyDescent="0.25">
      <c r="U2206"/>
      <c r="V2206"/>
      <c r="W2206"/>
      <c r="X2206"/>
      <c r="Y2206"/>
      <c r="Z2206"/>
    </row>
    <row r="2207" spans="21:26" x14ac:dyDescent="0.25">
      <c r="U2207"/>
      <c r="V2207"/>
      <c r="W2207"/>
      <c r="X2207"/>
      <c r="Y2207"/>
      <c r="Z2207"/>
    </row>
    <row r="2208" spans="21:26" x14ac:dyDescent="0.25">
      <c r="U2208"/>
      <c r="V2208"/>
      <c r="W2208"/>
      <c r="X2208"/>
      <c r="Y2208"/>
      <c r="Z2208"/>
    </row>
    <row r="2209" spans="21:26" x14ac:dyDescent="0.25">
      <c r="U2209"/>
      <c r="V2209"/>
      <c r="W2209"/>
      <c r="X2209"/>
      <c r="Y2209"/>
      <c r="Z2209"/>
    </row>
    <row r="2210" spans="21:26" x14ac:dyDescent="0.25">
      <c r="U2210"/>
      <c r="V2210"/>
      <c r="W2210"/>
      <c r="X2210"/>
      <c r="Y2210"/>
      <c r="Z2210"/>
    </row>
    <row r="2211" spans="21:26" x14ac:dyDescent="0.25">
      <c r="U2211"/>
      <c r="V2211"/>
      <c r="W2211"/>
      <c r="X2211"/>
      <c r="Y2211"/>
      <c r="Z2211"/>
    </row>
    <row r="2212" spans="21:26" x14ac:dyDescent="0.25">
      <c r="U2212"/>
      <c r="V2212"/>
      <c r="W2212"/>
      <c r="X2212"/>
      <c r="Y2212"/>
      <c r="Z2212"/>
    </row>
    <row r="2213" spans="21:26" x14ac:dyDescent="0.25">
      <c r="U2213"/>
      <c r="V2213"/>
      <c r="W2213"/>
      <c r="X2213"/>
      <c r="Y2213"/>
      <c r="Z2213"/>
    </row>
    <row r="2214" spans="21:26" x14ac:dyDescent="0.25">
      <c r="U2214"/>
      <c r="V2214"/>
      <c r="W2214"/>
      <c r="X2214"/>
      <c r="Y2214"/>
      <c r="Z2214"/>
    </row>
    <row r="2215" spans="21:26" x14ac:dyDescent="0.25">
      <c r="U2215"/>
      <c r="V2215"/>
      <c r="W2215"/>
      <c r="X2215"/>
      <c r="Y2215"/>
      <c r="Z2215"/>
    </row>
    <row r="2216" spans="21:26" x14ac:dyDescent="0.25">
      <c r="U2216"/>
      <c r="V2216"/>
      <c r="W2216"/>
      <c r="X2216"/>
      <c r="Y2216"/>
      <c r="Z2216"/>
    </row>
    <row r="2217" spans="21:26" x14ac:dyDescent="0.25">
      <c r="U2217"/>
      <c r="V2217"/>
      <c r="W2217"/>
      <c r="X2217"/>
      <c r="Y2217"/>
      <c r="Z2217"/>
    </row>
    <row r="2218" spans="21:26" x14ac:dyDescent="0.25">
      <c r="U2218"/>
      <c r="V2218"/>
      <c r="W2218"/>
      <c r="X2218"/>
      <c r="Y2218"/>
      <c r="Z2218"/>
    </row>
    <row r="2219" spans="21:26" x14ac:dyDescent="0.25">
      <c r="U2219"/>
      <c r="V2219"/>
      <c r="W2219"/>
      <c r="X2219"/>
      <c r="Y2219"/>
      <c r="Z2219"/>
    </row>
    <row r="2220" spans="21:26" x14ac:dyDescent="0.25">
      <c r="U2220"/>
      <c r="V2220"/>
      <c r="W2220"/>
      <c r="X2220"/>
      <c r="Y2220"/>
      <c r="Z2220"/>
    </row>
    <row r="2221" spans="21:26" x14ac:dyDescent="0.25">
      <c r="U2221"/>
      <c r="V2221"/>
      <c r="W2221"/>
      <c r="X2221"/>
      <c r="Y2221"/>
      <c r="Z2221"/>
    </row>
    <row r="2222" spans="21:26" x14ac:dyDescent="0.25">
      <c r="U2222"/>
      <c r="V2222"/>
      <c r="W2222"/>
      <c r="X2222"/>
      <c r="Y2222"/>
      <c r="Z2222"/>
    </row>
    <row r="2223" spans="21:26" x14ac:dyDescent="0.25">
      <c r="U2223"/>
      <c r="V2223"/>
      <c r="W2223"/>
      <c r="X2223"/>
      <c r="Y2223"/>
      <c r="Z2223"/>
    </row>
    <row r="2224" spans="21:26" x14ac:dyDescent="0.25">
      <c r="U2224"/>
      <c r="V2224"/>
      <c r="W2224"/>
      <c r="X2224"/>
      <c r="Y2224"/>
      <c r="Z2224"/>
    </row>
    <row r="2225" spans="21:26" x14ac:dyDescent="0.25">
      <c r="U2225"/>
      <c r="V2225"/>
      <c r="W2225"/>
      <c r="X2225"/>
      <c r="Y2225"/>
      <c r="Z2225"/>
    </row>
    <row r="2226" spans="21:26" x14ac:dyDescent="0.25">
      <c r="U2226"/>
      <c r="V2226"/>
      <c r="W2226"/>
      <c r="X2226"/>
      <c r="Y2226"/>
      <c r="Z2226"/>
    </row>
    <row r="2227" spans="21:26" x14ac:dyDescent="0.25">
      <c r="U2227"/>
      <c r="V2227"/>
      <c r="W2227"/>
      <c r="X2227"/>
      <c r="Y2227"/>
      <c r="Z2227"/>
    </row>
    <row r="2228" spans="21:26" x14ac:dyDescent="0.25">
      <c r="U2228"/>
      <c r="V2228"/>
      <c r="W2228"/>
      <c r="X2228"/>
      <c r="Y2228"/>
      <c r="Z2228"/>
    </row>
    <row r="2229" spans="21:26" x14ac:dyDescent="0.25">
      <c r="U2229"/>
      <c r="V2229"/>
      <c r="W2229"/>
      <c r="X2229"/>
      <c r="Y2229"/>
      <c r="Z2229"/>
    </row>
    <row r="2230" spans="21:26" x14ac:dyDescent="0.25">
      <c r="U2230"/>
      <c r="V2230"/>
      <c r="W2230"/>
      <c r="X2230"/>
      <c r="Y2230"/>
      <c r="Z2230"/>
    </row>
    <row r="2231" spans="21:26" x14ac:dyDescent="0.25">
      <c r="U2231"/>
      <c r="V2231"/>
      <c r="W2231"/>
      <c r="X2231"/>
      <c r="Y2231"/>
      <c r="Z2231"/>
    </row>
    <row r="2232" spans="21:26" x14ac:dyDescent="0.25">
      <c r="U2232"/>
      <c r="V2232"/>
      <c r="W2232"/>
      <c r="X2232"/>
      <c r="Y2232"/>
      <c r="Z2232"/>
    </row>
    <row r="2233" spans="21:26" x14ac:dyDescent="0.25">
      <c r="U2233"/>
      <c r="V2233"/>
      <c r="W2233"/>
      <c r="X2233"/>
      <c r="Y2233"/>
      <c r="Z2233"/>
    </row>
    <row r="2234" spans="21:26" x14ac:dyDescent="0.25">
      <c r="U2234"/>
      <c r="V2234"/>
      <c r="W2234"/>
      <c r="X2234"/>
      <c r="Y2234"/>
      <c r="Z2234"/>
    </row>
    <row r="2235" spans="21:26" x14ac:dyDescent="0.25">
      <c r="U2235"/>
      <c r="V2235"/>
      <c r="W2235"/>
      <c r="X2235"/>
      <c r="Y2235"/>
      <c r="Z2235"/>
    </row>
    <row r="2236" spans="21:26" x14ac:dyDescent="0.25">
      <c r="U2236"/>
      <c r="V2236"/>
      <c r="W2236"/>
      <c r="X2236"/>
      <c r="Y2236"/>
      <c r="Z2236"/>
    </row>
    <row r="2237" spans="21:26" x14ac:dyDescent="0.25">
      <c r="U2237"/>
      <c r="V2237"/>
      <c r="W2237"/>
      <c r="X2237"/>
      <c r="Y2237"/>
      <c r="Z2237"/>
    </row>
    <row r="2238" spans="21:26" x14ac:dyDescent="0.25">
      <c r="U2238"/>
      <c r="V2238"/>
      <c r="W2238"/>
      <c r="X2238"/>
      <c r="Y2238"/>
      <c r="Z2238"/>
    </row>
    <row r="2239" spans="21:26" x14ac:dyDescent="0.25">
      <c r="U2239"/>
      <c r="V2239"/>
      <c r="W2239"/>
      <c r="X2239"/>
      <c r="Y2239"/>
      <c r="Z2239"/>
    </row>
    <row r="2240" spans="21:26" x14ac:dyDescent="0.25">
      <c r="U2240"/>
      <c r="V2240"/>
      <c r="W2240"/>
      <c r="X2240"/>
      <c r="Y2240"/>
      <c r="Z2240"/>
    </row>
    <row r="2241" spans="21:26" x14ac:dyDescent="0.25">
      <c r="U2241"/>
      <c r="V2241"/>
      <c r="W2241"/>
      <c r="X2241"/>
      <c r="Y2241"/>
      <c r="Z2241"/>
    </row>
    <row r="2242" spans="21:26" x14ac:dyDescent="0.25">
      <c r="U2242"/>
      <c r="V2242"/>
      <c r="W2242"/>
      <c r="X2242"/>
      <c r="Y2242"/>
      <c r="Z2242"/>
    </row>
    <row r="2243" spans="21:26" x14ac:dyDescent="0.25">
      <c r="U2243"/>
      <c r="V2243"/>
      <c r="W2243"/>
      <c r="X2243"/>
      <c r="Y2243"/>
      <c r="Z2243"/>
    </row>
    <row r="2244" spans="21:26" x14ac:dyDescent="0.25">
      <c r="U2244"/>
      <c r="V2244"/>
      <c r="W2244"/>
      <c r="X2244"/>
      <c r="Y2244"/>
      <c r="Z2244"/>
    </row>
    <row r="2245" spans="21:26" x14ac:dyDescent="0.25">
      <c r="U2245"/>
      <c r="V2245"/>
      <c r="W2245"/>
      <c r="X2245"/>
      <c r="Y2245"/>
      <c r="Z2245"/>
    </row>
    <row r="2246" spans="21:26" x14ac:dyDescent="0.25">
      <c r="U2246"/>
      <c r="V2246"/>
      <c r="W2246"/>
      <c r="X2246"/>
      <c r="Y2246"/>
      <c r="Z2246"/>
    </row>
    <row r="2247" spans="21:26" x14ac:dyDescent="0.25">
      <c r="U2247"/>
      <c r="V2247"/>
      <c r="W2247"/>
      <c r="X2247"/>
      <c r="Y2247"/>
      <c r="Z2247"/>
    </row>
    <row r="2248" spans="21:26" x14ac:dyDescent="0.25">
      <c r="U2248"/>
      <c r="V2248"/>
      <c r="W2248"/>
      <c r="X2248"/>
      <c r="Y2248"/>
      <c r="Z2248"/>
    </row>
    <row r="2249" spans="21:26" x14ac:dyDescent="0.25">
      <c r="U2249"/>
      <c r="V2249"/>
      <c r="W2249"/>
      <c r="X2249"/>
      <c r="Y2249"/>
      <c r="Z2249"/>
    </row>
    <row r="2250" spans="21:26" x14ac:dyDescent="0.25">
      <c r="U2250"/>
      <c r="V2250"/>
      <c r="W2250"/>
      <c r="X2250"/>
      <c r="Y2250"/>
      <c r="Z2250"/>
    </row>
    <row r="2251" spans="21:26" x14ac:dyDescent="0.25">
      <c r="U2251"/>
      <c r="V2251"/>
      <c r="W2251"/>
      <c r="X2251"/>
      <c r="Y2251"/>
      <c r="Z2251"/>
    </row>
    <row r="2252" spans="21:26" x14ac:dyDescent="0.25">
      <c r="U2252"/>
      <c r="V2252"/>
      <c r="W2252"/>
      <c r="X2252"/>
      <c r="Y2252"/>
      <c r="Z2252"/>
    </row>
    <row r="2253" spans="21:26" x14ac:dyDescent="0.25">
      <c r="U2253"/>
      <c r="V2253"/>
      <c r="W2253"/>
      <c r="X2253"/>
      <c r="Y2253"/>
      <c r="Z2253"/>
    </row>
    <row r="2254" spans="21:26" x14ac:dyDescent="0.25">
      <c r="U2254"/>
      <c r="V2254"/>
      <c r="W2254"/>
      <c r="X2254"/>
      <c r="Y2254"/>
      <c r="Z2254"/>
    </row>
    <row r="2255" spans="21:26" x14ac:dyDescent="0.25">
      <c r="U2255"/>
      <c r="V2255"/>
      <c r="W2255"/>
      <c r="X2255"/>
      <c r="Y2255"/>
      <c r="Z2255"/>
    </row>
    <row r="2256" spans="21:26" x14ac:dyDescent="0.25">
      <c r="U2256"/>
      <c r="V2256"/>
      <c r="W2256"/>
      <c r="X2256"/>
      <c r="Y2256"/>
      <c r="Z2256"/>
    </row>
    <row r="2257" spans="21:26" x14ac:dyDescent="0.25">
      <c r="U2257"/>
      <c r="V2257"/>
      <c r="W2257"/>
      <c r="X2257"/>
      <c r="Y2257"/>
      <c r="Z2257"/>
    </row>
    <row r="2258" spans="21:26" x14ac:dyDescent="0.25">
      <c r="U2258"/>
      <c r="V2258"/>
      <c r="W2258"/>
      <c r="X2258"/>
      <c r="Y2258"/>
      <c r="Z2258"/>
    </row>
    <row r="2259" spans="21:26" x14ac:dyDescent="0.25">
      <c r="U2259"/>
      <c r="V2259"/>
      <c r="W2259"/>
      <c r="X2259"/>
      <c r="Y2259"/>
      <c r="Z2259"/>
    </row>
    <row r="2260" spans="21:26" x14ac:dyDescent="0.25">
      <c r="U2260"/>
      <c r="V2260"/>
      <c r="W2260"/>
      <c r="X2260"/>
      <c r="Y2260"/>
      <c r="Z2260"/>
    </row>
    <row r="2261" spans="21:26" x14ac:dyDescent="0.25">
      <c r="U2261"/>
      <c r="V2261"/>
      <c r="W2261"/>
      <c r="X2261"/>
      <c r="Y2261"/>
      <c r="Z2261"/>
    </row>
    <row r="2262" spans="21:26" x14ac:dyDescent="0.25">
      <c r="U2262"/>
      <c r="V2262"/>
      <c r="W2262"/>
      <c r="X2262"/>
      <c r="Y2262"/>
      <c r="Z2262"/>
    </row>
    <row r="2263" spans="21:26" x14ac:dyDescent="0.25">
      <c r="U2263"/>
      <c r="V2263"/>
      <c r="W2263"/>
      <c r="X2263"/>
      <c r="Y2263"/>
      <c r="Z2263"/>
    </row>
    <row r="2264" spans="21:26" x14ac:dyDescent="0.25">
      <c r="U2264"/>
      <c r="V2264"/>
      <c r="W2264"/>
      <c r="X2264"/>
      <c r="Y2264"/>
      <c r="Z2264"/>
    </row>
    <row r="2265" spans="21:26" x14ac:dyDescent="0.25">
      <c r="U2265"/>
      <c r="V2265"/>
      <c r="W2265"/>
      <c r="X2265"/>
      <c r="Y2265"/>
      <c r="Z2265"/>
    </row>
    <row r="2266" spans="21:26" x14ac:dyDescent="0.25">
      <c r="U2266"/>
      <c r="V2266"/>
      <c r="W2266"/>
      <c r="X2266"/>
      <c r="Y2266"/>
      <c r="Z2266"/>
    </row>
    <row r="2267" spans="21:26" x14ac:dyDescent="0.25">
      <c r="U2267"/>
      <c r="V2267"/>
      <c r="W2267"/>
      <c r="X2267"/>
      <c r="Y2267"/>
      <c r="Z2267"/>
    </row>
    <row r="2268" spans="21:26" x14ac:dyDescent="0.25">
      <c r="U2268"/>
      <c r="V2268"/>
      <c r="W2268"/>
      <c r="X2268"/>
      <c r="Y2268"/>
      <c r="Z2268"/>
    </row>
    <row r="2269" spans="21:26" x14ac:dyDescent="0.25">
      <c r="U2269"/>
      <c r="V2269"/>
      <c r="W2269"/>
      <c r="X2269"/>
      <c r="Y2269"/>
      <c r="Z2269"/>
    </row>
    <row r="2270" spans="21:26" x14ac:dyDescent="0.25">
      <c r="U2270"/>
      <c r="V2270"/>
      <c r="W2270"/>
      <c r="X2270"/>
      <c r="Y2270"/>
      <c r="Z2270"/>
    </row>
    <row r="2271" spans="21:26" x14ac:dyDescent="0.25">
      <c r="U2271"/>
      <c r="V2271"/>
      <c r="W2271"/>
      <c r="X2271"/>
      <c r="Y2271"/>
      <c r="Z2271"/>
    </row>
    <row r="2272" spans="21:26" x14ac:dyDescent="0.25">
      <c r="U2272"/>
      <c r="V2272"/>
      <c r="W2272"/>
      <c r="X2272"/>
      <c r="Y2272"/>
      <c r="Z2272"/>
    </row>
    <row r="2273" spans="21:26" x14ac:dyDescent="0.25">
      <c r="U2273"/>
      <c r="V2273"/>
      <c r="W2273"/>
      <c r="X2273"/>
      <c r="Y2273"/>
      <c r="Z2273"/>
    </row>
    <row r="2274" spans="21:26" x14ac:dyDescent="0.25">
      <c r="U2274"/>
      <c r="V2274"/>
      <c r="W2274"/>
      <c r="X2274"/>
      <c r="Y2274"/>
      <c r="Z2274"/>
    </row>
    <row r="2275" spans="21:26" x14ac:dyDescent="0.25">
      <c r="U2275"/>
      <c r="V2275"/>
      <c r="W2275"/>
      <c r="X2275"/>
      <c r="Y2275"/>
      <c r="Z2275"/>
    </row>
    <row r="2276" spans="21:26" x14ac:dyDescent="0.25">
      <c r="U2276"/>
      <c r="V2276"/>
      <c r="W2276"/>
      <c r="X2276"/>
      <c r="Y2276"/>
      <c r="Z2276"/>
    </row>
    <row r="2277" spans="21:26" x14ac:dyDescent="0.25">
      <c r="U2277"/>
      <c r="V2277"/>
      <c r="W2277"/>
      <c r="X2277"/>
      <c r="Y2277"/>
      <c r="Z2277"/>
    </row>
    <row r="2278" spans="21:26" x14ac:dyDescent="0.25">
      <c r="U2278"/>
      <c r="V2278"/>
      <c r="W2278"/>
      <c r="X2278"/>
      <c r="Y2278"/>
      <c r="Z2278"/>
    </row>
    <row r="2279" spans="21:26" x14ac:dyDescent="0.25">
      <c r="U2279"/>
      <c r="V2279"/>
      <c r="W2279"/>
      <c r="X2279"/>
      <c r="Y2279"/>
      <c r="Z2279"/>
    </row>
    <row r="2280" spans="21:26" x14ac:dyDescent="0.25">
      <c r="U2280"/>
      <c r="V2280"/>
      <c r="W2280"/>
      <c r="X2280"/>
      <c r="Y2280"/>
      <c r="Z2280"/>
    </row>
    <row r="2281" spans="21:26" x14ac:dyDescent="0.25">
      <c r="U2281"/>
      <c r="V2281"/>
      <c r="W2281"/>
      <c r="X2281"/>
      <c r="Y2281"/>
      <c r="Z2281"/>
    </row>
    <row r="2282" spans="21:26" x14ac:dyDescent="0.25">
      <c r="U2282"/>
      <c r="V2282"/>
      <c r="W2282"/>
      <c r="X2282"/>
      <c r="Y2282"/>
      <c r="Z2282"/>
    </row>
    <row r="2283" spans="21:26" x14ac:dyDescent="0.25">
      <c r="U2283"/>
      <c r="V2283"/>
      <c r="W2283"/>
      <c r="X2283"/>
      <c r="Y2283"/>
      <c r="Z2283"/>
    </row>
    <row r="2284" spans="21:26" x14ac:dyDescent="0.25">
      <c r="U2284"/>
      <c r="V2284"/>
      <c r="W2284"/>
      <c r="X2284"/>
      <c r="Y2284"/>
      <c r="Z2284"/>
    </row>
    <row r="2285" spans="21:26" x14ac:dyDescent="0.25">
      <c r="U2285"/>
      <c r="V2285"/>
      <c r="W2285"/>
      <c r="X2285"/>
      <c r="Y2285"/>
      <c r="Z2285"/>
    </row>
    <row r="2286" spans="21:26" x14ac:dyDescent="0.25">
      <c r="U2286"/>
      <c r="V2286"/>
      <c r="W2286"/>
      <c r="X2286"/>
      <c r="Y2286"/>
      <c r="Z2286"/>
    </row>
    <row r="2287" spans="21:26" x14ac:dyDescent="0.25">
      <c r="U2287"/>
      <c r="V2287"/>
      <c r="W2287"/>
      <c r="X2287"/>
      <c r="Y2287"/>
      <c r="Z2287"/>
    </row>
    <row r="2288" spans="21:26" x14ac:dyDescent="0.25">
      <c r="U2288"/>
      <c r="V2288"/>
      <c r="W2288"/>
      <c r="X2288"/>
      <c r="Y2288"/>
      <c r="Z2288"/>
    </row>
    <row r="2289" spans="21:26" x14ac:dyDescent="0.25">
      <c r="U2289"/>
      <c r="V2289"/>
      <c r="W2289"/>
      <c r="X2289"/>
      <c r="Y2289"/>
      <c r="Z2289"/>
    </row>
    <row r="2290" spans="21:26" x14ac:dyDescent="0.25">
      <c r="U2290"/>
      <c r="V2290"/>
      <c r="W2290"/>
      <c r="X2290"/>
      <c r="Y2290"/>
      <c r="Z2290"/>
    </row>
    <row r="2291" spans="21:26" x14ac:dyDescent="0.25">
      <c r="U2291"/>
      <c r="V2291"/>
      <c r="W2291"/>
      <c r="X2291"/>
      <c r="Y2291"/>
      <c r="Z2291"/>
    </row>
    <row r="2292" spans="21:26" x14ac:dyDescent="0.25">
      <c r="U2292"/>
      <c r="V2292"/>
      <c r="W2292"/>
      <c r="X2292"/>
      <c r="Y2292"/>
      <c r="Z2292"/>
    </row>
    <row r="2293" spans="21:26" x14ac:dyDescent="0.25">
      <c r="U2293"/>
      <c r="V2293"/>
      <c r="W2293"/>
      <c r="X2293"/>
      <c r="Y2293"/>
      <c r="Z2293"/>
    </row>
    <row r="2294" spans="21:26" x14ac:dyDescent="0.25">
      <c r="U2294"/>
      <c r="V2294"/>
      <c r="W2294"/>
      <c r="X2294"/>
      <c r="Y2294"/>
      <c r="Z2294"/>
    </row>
    <row r="2295" spans="21:26" x14ac:dyDescent="0.25">
      <c r="U2295"/>
      <c r="V2295"/>
      <c r="W2295"/>
      <c r="X2295"/>
      <c r="Y2295"/>
      <c r="Z2295"/>
    </row>
    <row r="2296" spans="21:26" x14ac:dyDescent="0.25">
      <c r="U2296"/>
      <c r="V2296"/>
      <c r="W2296"/>
      <c r="X2296"/>
      <c r="Y2296"/>
      <c r="Z2296"/>
    </row>
    <row r="2297" spans="21:26" x14ac:dyDescent="0.25">
      <c r="U2297"/>
      <c r="V2297"/>
      <c r="W2297"/>
      <c r="X2297"/>
      <c r="Y2297"/>
      <c r="Z2297"/>
    </row>
    <row r="2298" spans="21:26" x14ac:dyDescent="0.25">
      <c r="U2298"/>
      <c r="V2298"/>
      <c r="W2298"/>
      <c r="X2298"/>
      <c r="Y2298"/>
      <c r="Z2298"/>
    </row>
    <row r="2299" spans="21:26" x14ac:dyDescent="0.25">
      <c r="U2299"/>
      <c r="V2299"/>
      <c r="W2299"/>
      <c r="X2299"/>
      <c r="Y2299"/>
      <c r="Z2299"/>
    </row>
    <row r="2300" spans="21:26" x14ac:dyDescent="0.25">
      <c r="U2300"/>
      <c r="V2300"/>
      <c r="W2300"/>
      <c r="X2300"/>
      <c r="Y2300"/>
      <c r="Z2300"/>
    </row>
    <row r="2301" spans="21:26" x14ac:dyDescent="0.25">
      <c r="U2301"/>
      <c r="V2301"/>
      <c r="W2301"/>
      <c r="X2301"/>
      <c r="Y2301"/>
      <c r="Z2301"/>
    </row>
    <row r="2302" spans="21:26" x14ac:dyDescent="0.25">
      <c r="U2302"/>
      <c r="V2302"/>
      <c r="W2302"/>
      <c r="X2302"/>
      <c r="Y2302"/>
      <c r="Z2302"/>
    </row>
    <row r="2303" spans="21:26" x14ac:dyDescent="0.25">
      <c r="U2303"/>
      <c r="V2303"/>
      <c r="W2303"/>
      <c r="X2303"/>
      <c r="Y2303"/>
      <c r="Z2303"/>
    </row>
    <row r="2304" spans="21:26" x14ac:dyDescent="0.25">
      <c r="U2304"/>
      <c r="V2304"/>
      <c r="W2304"/>
      <c r="X2304"/>
      <c r="Y2304"/>
      <c r="Z2304"/>
    </row>
    <row r="2305" spans="21:26" x14ac:dyDescent="0.25">
      <c r="U2305"/>
      <c r="V2305"/>
      <c r="W2305"/>
      <c r="X2305"/>
      <c r="Y2305"/>
      <c r="Z2305"/>
    </row>
    <row r="2306" spans="21:26" x14ac:dyDescent="0.25">
      <c r="U2306"/>
      <c r="V2306"/>
      <c r="W2306"/>
      <c r="X2306"/>
      <c r="Y2306"/>
      <c r="Z2306"/>
    </row>
    <row r="2307" spans="21:26" x14ac:dyDescent="0.25">
      <c r="U2307"/>
      <c r="V2307"/>
      <c r="W2307"/>
      <c r="X2307"/>
      <c r="Y2307"/>
      <c r="Z2307"/>
    </row>
    <row r="2308" spans="21:26" x14ac:dyDescent="0.25">
      <c r="U2308"/>
      <c r="V2308"/>
      <c r="W2308"/>
      <c r="X2308"/>
      <c r="Y2308"/>
      <c r="Z2308"/>
    </row>
    <row r="2309" spans="21:26" x14ac:dyDescent="0.25">
      <c r="U2309"/>
      <c r="V2309"/>
      <c r="W2309"/>
      <c r="X2309"/>
      <c r="Y2309"/>
      <c r="Z2309"/>
    </row>
    <row r="2310" spans="21:26" x14ac:dyDescent="0.25">
      <c r="U2310"/>
      <c r="V2310"/>
      <c r="W2310"/>
      <c r="X2310"/>
      <c r="Y2310"/>
      <c r="Z2310"/>
    </row>
    <row r="2311" spans="21:26" x14ac:dyDescent="0.25">
      <c r="U2311"/>
      <c r="V2311"/>
      <c r="W2311"/>
      <c r="X2311"/>
      <c r="Y2311"/>
      <c r="Z2311"/>
    </row>
    <row r="2312" spans="21:26" x14ac:dyDescent="0.25">
      <c r="U2312"/>
      <c r="V2312"/>
      <c r="W2312"/>
      <c r="X2312"/>
      <c r="Y2312"/>
      <c r="Z2312"/>
    </row>
    <row r="2313" spans="21:26" x14ac:dyDescent="0.25">
      <c r="U2313"/>
      <c r="V2313"/>
      <c r="W2313"/>
      <c r="X2313"/>
      <c r="Y2313"/>
      <c r="Z2313"/>
    </row>
    <row r="2314" spans="21:26" x14ac:dyDescent="0.25">
      <c r="U2314"/>
      <c r="V2314"/>
      <c r="W2314"/>
      <c r="X2314"/>
      <c r="Y2314"/>
      <c r="Z2314"/>
    </row>
    <row r="2315" spans="21:26" x14ac:dyDescent="0.25">
      <c r="U2315"/>
      <c r="V2315"/>
      <c r="W2315"/>
      <c r="X2315"/>
      <c r="Y2315"/>
      <c r="Z2315"/>
    </row>
    <row r="2316" spans="21:26" x14ac:dyDescent="0.25">
      <c r="U2316"/>
      <c r="V2316"/>
      <c r="W2316"/>
      <c r="X2316"/>
      <c r="Y2316"/>
      <c r="Z2316"/>
    </row>
    <row r="2317" spans="21:26" x14ac:dyDescent="0.25">
      <c r="U2317"/>
      <c r="V2317"/>
      <c r="W2317"/>
      <c r="X2317"/>
      <c r="Y2317"/>
      <c r="Z2317"/>
    </row>
    <row r="2318" spans="21:26" x14ac:dyDescent="0.25">
      <c r="U2318"/>
      <c r="V2318"/>
      <c r="W2318"/>
      <c r="X2318"/>
      <c r="Y2318"/>
      <c r="Z2318"/>
    </row>
    <row r="2319" spans="21:26" x14ac:dyDescent="0.25">
      <c r="U2319"/>
      <c r="V2319"/>
      <c r="W2319"/>
      <c r="X2319"/>
      <c r="Y2319"/>
      <c r="Z2319"/>
    </row>
    <row r="2320" spans="21:26" x14ac:dyDescent="0.25">
      <c r="U2320"/>
      <c r="V2320"/>
      <c r="W2320"/>
      <c r="X2320"/>
      <c r="Y2320"/>
      <c r="Z2320"/>
    </row>
    <row r="2321" spans="21:26" x14ac:dyDescent="0.25">
      <c r="U2321"/>
      <c r="V2321"/>
      <c r="W2321"/>
      <c r="X2321"/>
      <c r="Y2321"/>
      <c r="Z2321"/>
    </row>
    <row r="2322" spans="21:26" x14ac:dyDescent="0.25">
      <c r="U2322"/>
      <c r="V2322"/>
      <c r="W2322"/>
      <c r="X2322"/>
      <c r="Y2322"/>
      <c r="Z2322"/>
    </row>
    <row r="2323" spans="21:26" x14ac:dyDescent="0.25">
      <c r="U2323"/>
      <c r="V2323"/>
      <c r="W2323"/>
      <c r="X2323"/>
      <c r="Y2323"/>
      <c r="Z2323"/>
    </row>
    <row r="2324" spans="21:26" x14ac:dyDescent="0.25">
      <c r="U2324"/>
      <c r="V2324"/>
      <c r="W2324"/>
      <c r="X2324"/>
      <c r="Y2324"/>
      <c r="Z2324"/>
    </row>
    <row r="2325" spans="21:26" x14ac:dyDescent="0.25">
      <c r="U2325"/>
      <c r="V2325"/>
      <c r="W2325"/>
      <c r="X2325"/>
      <c r="Y2325"/>
      <c r="Z2325"/>
    </row>
    <row r="2326" spans="21:26" x14ac:dyDescent="0.25">
      <c r="U2326"/>
      <c r="V2326"/>
      <c r="W2326"/>
      <c r="X2326"/>
      <c r="Y2326"/>
      <c r="Z2326"/>
    </row>
    <row r="2327" spans="21:26" x14ac:dyDescent="0.25">
      <c r="U2327"/>
      <c r="V2327"/>
      <c r="W2327"/>
      <c r="X2327"/>
      <c r="Y2327"/>
      <c r="Z2327"/>
    </row>
    <row r="2328" spans="21:26" x14ac:dyDescent="0.25">
      <c r="U2328"/>
      <c r="V2328"/>
      <c r="W2328"/>
      <c r="X2328"/>
      <c r="Y2328"/>
      <c r="Z2328"/>
    </row>
    <row r="2329" spans="21:26" x14ac:dyDescent="0.25">
      <c r="U2329"/>
      <c r="V2329"/>
      <c r="W2329"/>
      <c r="X2329"/>
      <c r="Y2329"/>
      <c r="Z2329"/>
    </row>
    <row r="2330" spans="21:26" x14ac:dyDescent="0.25">
      <c r="U2330"/>
      <c r="V2330"/>
      <c r="W2330"/>
      <c r="X2330"/>
      <c r="Y2330"/>
      <c r="Z2330"/>
    </row>
    <row r="2331" spans="21:26" x14ac:dyDescent="0.25">
      <c r="U2331"/>
      <c r="V2331"/>
      <c r="W2331"/>
      <c r="X2331"/>
      <c r="Y2331"/>
      <c r="Z2331"/>
    </row>
    <row r="2332" spans="21:26" x14ac:dyDescent="0.25">
      <c r="U2332"/>
      <c r="V2332"/>
      <c r="W2332"/>
      <c r="X2332"/>
      <c r="Y2332"/>
      <c r="Z2332"/>
    </row>
    <row r="2333" spans="21:26" x14ac:dyDescent="0.25">
      <c r="U2333"/>
      <c r="V2333"/>
      <c r="W2333"/>
      <c r="X2333"/>
      <c r="Y2333"/>
      <c r="Z2333"/>
    </row>
    <row r="2334" spans="21:26" x14ac:dyDescent="0.25">
      <c r="U2334"/>
      <c r="V2334"/>
      <c r="W2334"/>
      <c r="X2334"/>
      <c r="Y2334"/>
      <c r="Z2334"/>
    </row>
    <row r="2335" spans="21:26" x14ac:dyDescent="0.25">
      <c r="U2335"/>
      <c r="V2335"/>
      <c r="W2335"/>
      <c r="X2335"/>
      <c r="Y2335"/>
      <c r="Z2335"/>
    </row>
    <row r="2336" spans="21:26" x14ac:dyDescent="0.25">
      <c r="U2336"/>
      <c r="V2336"/>
      <c r="W2336"/>
      <c r="X2336"/>
      <c r="Y2336"/>
      <c r="Z2336"/>
    </row>
    <row r="2337" spans="21:26" x14ac:dyDescent="0.25">
      <c r="U2337"/>
      <c r="V2337"/>
      <c r="W2337"/>
      <c r="X2337"/>
      <c r="Y2337"/>
      <c r="Z2337"/>
    </row>
    <row r="2338" spans="21:26" x14ac:dyDescent="0.25">
      <c r="U2338"/>
      <c r="V2338"/>
      <c r="W2338"/>
      <c r="X2338"/>
      <c r="Y2338"/>
      <c r="Z2338"/>
    </row>
    <row r="2339" spans="21:26" x14ac:dyDescent="0.25">
      <c r="U2339"/>
      <c r="V2339"/>
      <c r="W2339"/>
      <c r="X2339"/>
      <c r="Y2339"/>
      <c r="Z2339"/>
    </row>
    <row r="2340" spans="21:26" x14ac:dyDescent="0.25">
      <c r="U2340"/>
      <c r="V2340"/>
      <c r="W2340"/>
      <c r="X2340"/>
      <c r="Y2340"/>
      <c r="Z2340"/>
    </row>
    <row r="2341" spans="21:26" x14ac:dyDescent="0.25">
      <c r="U2341"/>
      <c r="V2341"/>
      <c r="W2341"/>
      <c r="X2341"/>
      <c r="Y2341"/>
      <c r="Z2341"/>
    </row>
    <row r="2342" spans="21:26" x14ac:dyDescent="0.25">
      <c r="U2342"/>
      <c r="V2342"/>
      <c r="W2342"/>
      <c r="X2342"/>
      <c r="Y2342"/>
      <c r="Z2342"/>
    </row>
    <row r="2343" spans="21:26" x14ac:dyDescent="0.25">
      <c r="U2343"/>
      <c r="V2343"/>
      <c r="W2343"/>
      <c r="X2343"/>
      <c r="Y2343"/>
      <c r="Z2343"/>
    </row>
    <row r="2344" spans="21:26" x14ac:dyDescent="0.25">
      <c r="U2344"/>
      <c r="V2344"/>
      <c r="W2344"/>
      <c r="X2344"/>
      <c r="Y2344"/>
      <c r="Z2344"/>
    </row>
    <row r="2345" spans="21:26" x14ac:dyDescent="0.25">
      <c r="U2345"/>
      <c r="V2345"/>
      <c r="W2345"/>
      <c r="X2345"/>
      <c r="Y2345"/>
      <c r="Z2345"/>
    </row>
    <row r="2346" spans="21:26" x14ac:dyDescent="0.25">
      <c r="U2346"/>
      <c r="V2346"/>
      <c r="W2346"/>
      <c r="X2346"/>
      <c r="Y2346"/>
      <c r="Z2346"/>
    </row>
    <row r="2347" spans="21:26" x14ac:dyDescent="0.25">
      <c r="U2347"/>
      <c r="V2347"/>
      <c r="W2347"/>
      <c r="X2347"/>
      <c r="Y2347"/>
      <c r="Z2347"/>
    </row>
    <row r="2348" spans="21:26" x14ac:dyDescent="0.25">
      <c r="U2348"/>
      <c r="V2348"/>
      <c r="W2348"/>
      <c r="X2348"/>
      <c r="Y2348"/>
      <c r="Z2348"/>
    </row>
    <row r="2349" spans="21:26" x14ac:dyDescent="0.25">
      <c r="U2349"/>
      <c r="V2349"/>
      <c r="W2349"/>
      <c r="X2349"/>
      <c r="Y2349"/>
      <c r="Z2349"/>
    </row>
    <row r="2350" spans="21:26" x14ac:dyDescent="0.25">
      <c r="U2350"/>
      <c r="V2350"/>
      <c r="W2350"/>
      <c r="X2350"/>
      <c r="Y2350"/>
      <c r="Z2350"/>
    </row>
    <row r="2351" spans="21:26" x14ac:dyDescent="0.25">
      <c r="U2351"/>
      <c r="V2351"/>
      <c r="W2351"/>
      <c r="X2351"/>
      <c r="Y2351"/>
      <c r="Z2351"/>
    </row>
    <row r="2352" spans="21:26" x14ac:dyDescent="0.25">
      <c r="U2352"/>
      <c r="V2352"/>
      <c r="W2352"/>
      <c r="X2352"/>
      <c r="Y2352"/>
      <c r="Z2352"/>
    </row>
    <row r="2353" spans="21:26" x14ac:dyDescent="0.25">
      <c r="U2353"/>
      <c r="V2353"/>
      <c r="W2353"/>
      <c r="X2353"/>
      <c r="Y2353"/>
      <c r="Z2353"/>
    </row>
    <row r="2354" spans="21:26" x14ac:dyDescent="0.25">
      <c r="U2354"/>
      <c r="V2354"/>
      <c r="W2354"/>
      <c r="X2354"/>
      <c r="Y2354"/>
      <c r="Z2354"/>
    </row>
    <row r="2355" spans="21:26" x14ac:dyDescent="0.25">
      <c r="U2355"/>
      <c r="V2355"/>
      <c r="W2355"/>
      <c r="X2355"/>
      <c r="Y2355"/>
      <c r="Z2355"/>
    </row>
    <row r="2356" spans="21:26" x14ac:dyDescent="0.25">
      <c r="U2356"/>
      <c r="V2356"/>
      <c r="W2356"/>
      <c r="X2356"/>
      <c r="Y2356"/>
      <c r="Z2356"/>
    </row>
    <row r="2357" spans="21:26" x14ac:dyDescent="0.25">
      <c r="U2357"/>
      <c r="V2357"/>
      <c r="W2357"/>
      <c r="X2357"/>
      <c r="Y2357"/>
      <c r="Z2357"/>
    </row>
    <row r="2358" spans="21:26" x14ac:dyDescent="0.25">
      <c r="U2358"/>
      <c r="V2358"/>
      <c r="W2358"/>
      <c r="X2358"/>
      <c r="Y2358"/>
      <c r="Z2358"/>
    </row>
    <row r="2359" spans="21:26" x14ac:dyDescent="0.25">
      <c r="U2359"/>
      <c r="V2359"/>
      <c r="W2359"/>
      <c r="X2359"/>
      <c r="Y2359"/>
      <c r="Z2359"/>
    </row>
    <row r="2360" spans="21:26" x14ac:dyDescent="0.25">
      <c r="U2360"/>
      <c r="V2360"/>
      <c r="W2360"/>
      <c r="X2360"/>
      <c r="Y2360"/>
      <c r="Z2360"/>
    </row>
    <row r="2361" spans="21:26" x14ac:dyDescent="0.25">
      <c r="U2361"/>
      <c r="V2361"/>
      <c r="W2361"/>
      <c r="X2361"/>
      <c r="Y2361"/>
      <c r="Z2361"/>
    </row>
    <row r="2362" spans="21:26" x14ac:dyDescent="0.25">
      <c r="U2362"/>
      <c r="V2362"/>
      <c r="W2362"/>
      <c r="X2362"/>
      <c r="Y2362"/>
      <c r="Z2362"/>
    </row>
    <row r="2363" spans="21:26" x14ac:dyDescent="0.25">
      <c r="U2363"/>
      <c r="V2363"/>
      <c r="W2363"/>
      <c r="X2363"/>
      <c r="Y2363"/>
      <c r="Z2363"/>
    </row>
    <row r="2364" spans="21:26" x14ac:dyDescent="0.25">
      <c r="U2364"/>
      <c r="V2364"/>
      <c r="W2364"/>
      <c r="X2364"/>
      <c r="Y2364"/>
      <c r="Z2364"/>
    </row>
    <row r="2365" spans="21:26" x14ac:dyDescent="0.25">
      <c r="U2365"/>
      <c r="V2365"/>
      <c r="W2365"/>
      <c r="X2365"/>
      <c r="Y2365"/>
      <c r="Z2365"/>
    </row>
    <row r="2366" spans="21:26" x14ac:dyDescent="0.25">
      <c r="U2366"/>
      <c r="V2366"/>
      <c r="W2366"/>
      <c r="X2366"/>
      <c r="Y2366"/>
      <c r="Z2366"/>
    </row>
    <row r="2367" spans="21:26" x14ac:dyDescent="0.25">
      <c r="U2367"/>
      <c r="V2367"/>
      <c r="W2367"/>
      <c r="X2367"/>
      <c r="Y2367"/>
      <c r="Z2367"/>
    </row>
    <row r="2368" spans="21:26" x14ac:dyDescent="0.25">
      <c r="U2368"/>
      <c r="V2368"/>
      <c r="W2368"/>
      <c r="X2368"/>
      <c r="Y2368"/>
      <c r="Z2368"/>
    </row>
    <row r="2369" spans="21:26" x14ac:dyDescent="0.25">
      <c r="U2369"/>
      <c r="V2369"/>
      <c r="W2369"/>
      <c r="X2369"/>
      <c r="Y2369"/>
      <c r="Z2369"/>
    </row>
    <row r="2370" spans="21:26" x14ac:dyDescent="0.25">
      <c r="U2370"/>
      <c r="V2370"/>
      <c r="W2370"/>
      <c r="X2370"/>
      <c r="Y2370"/>
      <c r="Z2370"/>
    </row>
    <row r="2371" spans="21:26" x14ac:dyDescent="0.25">
      <c r="U2371"/>
      <c r="V2371"/>
      <c r="W2371"/>
      <c r="X2371"/>
      <c r="Y2371"/>
      <c r="Z2371"/>
    </row>
    <row r="2372" spans="21:26" x14ac:dyDescent="0.25">
      <c r="U2372"/>
      <c r="V2372"/>
      <c r="W2372"/>
      <c r="X2372"/>
      <c r="Y2372"/>
      <c r="Z2372"/>
    </row>
    <row r="2373" spans="21:26" x14ac:dyDescent="0.25">
      <c r="U2373"/>
      <c r="V2373"/>
      <c r="W2373"/>
      <c r="X2373"/>
      <c r="Y2373"/>
      <c r="Z2373"/>
    </row>
    <row r="2374" spans="21:26" x14ac:dyDescent="0.25">
      <c r="U2374"/>
      <c r="V2374"/>
      <c r="W2374"/>
      <c r="X2374"/>
      <c r="Y2374"/>
      <c r="Z2374"/>
    </row>
    <row r="2375" spans="21:26" x14ac:dyDescent="0.25">
      <c r="U2375"/>
      <c r="V2375"/>
      <c r="W2375"/>
      <c r="X2375"/>
      <c r="Y2375"/>
      <c r="Z2375"/>
    </row>
    <row r="2376" spans="21:26" x14ac:dyDescent="0.25">
      <c r="U2376"/>
      <c r="V2376"/>
      <c r="W2376"/>
      <c r="X2376"/>
      <c r="Y2376"/>
      <c r="Z2376"/>
    </row>
    <row r="2377" spans="21:26" x14ac:dyDescent="0.25">
      <c r="U2377"/>
      <c r="V2377"/>
      <c r="W2377"/>
      <c r="X2377"/>
      <c r="Y2377"/>
      <c r="Z2377"/>
    </row>
    <row r="2378" spans="21:26" x14ac:dyDescent="0.25">
      <c r="U2378"/>
      <c r="V2378"/>
      <c r="W2378"/>
      <c r="X2378"/>
      <c r="Y2378"/>
      <c r="Z2378"/>
    </row>
    <row r="2379" spans="21:26" x14ac:dyDescent="0.25">
      <c r="U2379"/>
      <c r="V2379"/>
      <c r="W2379"/>
      <c r="X2379"/>
      <c r="Y2379"/>
      <c r="Z2379"/>
    </row>
    <row r="2380" spans="21:26" x14ac:dyDescent="0.25">
      <c r="U2380"/>
      <c r="V2380"/>
      <c r="W2380"/>
      <c r="X2380"/>
      <c r="Y2380"/>
      <c r="Z2380"/>
    </row>
    <row r="2381" spans="21:26" x14ac:dyDescent="0.25">
      <c r="U2381"/>
      <c r="V2381"/>
      <c r="W2381"/>
      <c r="X2381"/>
      <c r="Y2381"/>
      <c r="Z2381"/>
    </row>
    <row r="2382" spans="21:26" x14ac:dyDescent="0.25">
      <c r="U2382"/>
      <c r="V2382"/>
      <c r="W2382"/>
      <c r="X2382"/>
      <c r="Y2382"/>
      <c r="Z2382"/>
    </row>
    <row r="2383" spans="21:26" x14ac:dyDescent="0.25">
      <c r="U2383"/>
      <c r="V2383"/>
      <c r="W2383"/>
      <c r="X2383"/>
      <c r="Y2383"/>
      <c r="Z2383"/>
    </row>
    <row r="2384" spans="21:26" x14ac:dyDescent="0.25">
      <c r="U2384"/>
      <c r="V2384"/>
      <c r="W2384"/>
      <c r="X2384"/>
      <c r="Y2384"/>
      <c r="Z2384"/>
    </row>
    <row r="2385" spans="21:26" x14ac:dyDescent="0.25">
      <c r="U2385"/>
      <c r="V2385"/>
      <c r="W2385"/>
      <c r="X2385"/>
      <c r="Y2385"/>
      <c r="Z2385"/>
    </row>
    <row r="2386" spans="21:26" x14ac:dyDescent="0.25">
      <c r="U2386"/>
      <c r="V2386"/>
      <c r="W2386"/>
      <c r="X2386"/>
      <c r="Y2386"/>
      <c r="Z2386"/>
    </row>
    <row r="2387" spans="21:26" x14ac:dyDescent="0.25">
      <c r="U2387"/>
      <c r="V2387"/>
      <c r="W2387"/>
      <c r="X2387"/>
      <c r="Y2387"/>
      <c r="Z2387"/>
    </row>
    <row r="2388" spans="21:26" x14ac:dyDescent="0.25">
      <c r="U2388"/>
      <c r="V2388"/>
      <c r="W2388"/>
      <c r="X2388"/>
      <c r="Y2388"/>
      <c r="Z2388"/>
    </row>
    <row r="2389" spans="21:26" x14ac:dyDescent="0.25">
      <c r="U2389"/>
      <c r="V2389"/>
      <c r="W2389"/>
      <c r="X2389"/>
      <c r="Y2389"/>
      <c r="Z2389"/>
    </row>
    <row r="2390" spans="21:26" x14ac:dyDescent="0.25">
      <c r="U2390"/>
      <c r="V2390"/>
      <c r="W2390"/>
      <c r="X2390"/>
      <c r="Y2390"/>
      <c r="Z2390"/>
    </row>
    <row r="2391" spans="21:26" x14ac:dyDescent="0.25">
      <c r="U2391"/>
      <c r="V2391"/>
      <c r="W2391"/>
      <c r="X2391"/>
      <c r="Y2391"/>
      <c r="Z2391"/>
    </row>
    <row r="2392" spans="21:26" x14ac:dyDescent="0.25">
      <c r="U2392"/>
      <c r="V2392"/>
      <c r="W2392"/>
      <c r="X2392"/>
      <c r="Y2392"/>
      <c r="Z2392"/>
    </row>
    <row r="2393" spans="21:26" x14ac:dyDescent="0.25">
      <c r="U2393"/>
      <c r="V2393"/>
      <c r="W2393"/>
      <c r="X2393"/>
      <c r="Y2393"/>
      <c r="Z2393"/>
    </row>
    <row r="2394" spans="21:26" x14ac:dyDescent="0.25">
      <c r="U2394"/>
      <c r="V2394"/>
      <c r="W2394"/>
      <c r="X2394"/>
      <c r="Y2394"/>
      <c r="Z2394"/>
    </row>
    <row r="2395" spans="21:26" x14ac:dyDescent="0.25">
      <c r="U2395"/>
      <c r="V2395"/>
      <c r="W2395"/>
      <c r="X2395"/>
      <c r="Y2395"/>
      <c r="Z2395"/>
    </row>
    <row r="2396" spans="21:26" x14ac:dyDescent="0.25">
      <c r="U2396"/>
      <c r="V2396"/>
      <c r="W2396"/>
      <c r="X2396"/>
      <c r="Y2396"/>
      <c r="Z2396"/>
    </row>
    <row r="2397" spans="21:26" x14ac:dyDescent="0.25">
      <c r="U2397"/>
      <c r="V2397"/>
      <c r="W2397"/>
      <c r="X2397"/>
      <c r="Y2397"/>
      <c r="Z2397"/>
    </row>
    <row r="2398" spans="21:26" x14ac:dyDescent="0.25">
      <c r="U2398"/>
      <c r="V2398"/>
      <c r="W2398"/>
      <c r="X2398"/>
      <c r="Y2398"/>
      <c r="Z2398"/>
    </row>
    <row r="2399" spans="21:26" x14ac:dyDescent="0.25">
      <c r="U2399"/>
      <c r="V2399"/>
      <c r="W2399"/>
      <c r="X2399"/>
      <c r="Y2399"/>
      <c r="Z2399"/>
    </row>
    <row r="2400" spans="21:26" x14ac:dyDescent="0.25">
      <c r="U2400"/>
      <c r="V2400"/>
      <c r="W2400"/>
      <c r="X2400"/>
      <c r="Y2400"/>
      <c r="Z2400"/>
    </row>
    <row r="2401" spans="21:26" x14ac:dyDescent="0.25">
      <c r="U2401"/>
      <c r="V2401"/>
      <c r="W2401"/>
      <c r="X2401"/>
      <c r="Y2401"/>
      <c r="Z2401"/>
    </row>
    <row r="2402" spans="21:26" x14ac:dyDescent="0.25">
      <c r="U2402"/>
      <c r="V2402"/>
      <c r="W2402"/>
      <c r="X2402"/>
      <c r="Y2402"/>
      <c r="Z2402"/>
    </row>
    <row r="2403" spans="21:26" x14ac:dyDescent="0.25">
      <c r="U2403"/>
      <c r="V2403"/>
      <c r="W2403"/>
      <c r="X2403"/>
      <c r="Y2403"/>
      <c r="Z2403"/>
    </row>
    <row r="2404" spans="21:26" x14ac:dyDescent="0.25">
      <c r="U2404"/>
      <c r="V2404"/>
      <c r="W2404"/>
      <c r="X2404"/>
      <c r="Y2404"/>
      <c r="Z2404"/>
    </row>
    <row r="2405" spans="21:26" x14ac:dyDescent="0.25">
      <c r="U2405"/>
      <c r="V2405"/>
      <c r="W2405"/>
      <c r="X2405"/>
      <c r="Y2405"/>
      <c r="Z2405"/>
    </row>
    <row r="2406" spans="21:26" x14ac:dyDescent="0.25">
      <c r="U2406"/>
      <c r="V2406"/>
      <c r="W2406"/>
      <c r="X2406"/>
      <c r="Y2406"/>
      <c r="Z2406"/>
    </row>
    <row r="2407" spans="21:26" x14ac:dyDescent="0.25">
      <c r="U2407"/>
      <c r="V2407"/>
      <c r="W2407"/>
      <c r="X2407"/>
      <c r="Y2407"/>
      <c r="Z2407"/>
    </row>
    <row r="2408" spans="21:26" x14ac:dyDescent="0.25">
      <c r="U2408"/>
      <c r="V2408"/>
      <c r="W2408"/>
      <c r="X2408"/>
      <c r="Y2408"/>
      <c r="Z2408"/>
    </row>
    <row r="2409" spans="21:26" x14ac:dyDescent="0.25">
      <c r="U2409"/>
      <c r="V2409"/>
      <c r="W2409"/>
      <c r="X2409"/>
      <c r="Y2409"/>
      <c r="Z2409"/>
    </row>
    <row r="2410" spans="21:26" x14ac:dyDescent="0.25">
      <c r="U2410"/>
      <c r="V2410"/>
      <c r="W2410"/>
      <c r="X2410"/>
      <c r="Y2410"/>
      <c r="Z2410"/>
    </row>
    <row r="2411" spans="21:26" x14ac:dyDescent="0.25">
      <c r="U2411"/>
      <c r="V2411"/>
      <c r="W2411"/>
      <c r="X2411"/>
      <c r="Y2411"/>
      <c r="Z2411"/>
    </row>
    <row r="2412" spans="21:26" x14ac:dyDescent="0.25">
      <c r="U2412"/>
      <c r="V2412"/>
      <c r="W2412"/>
      <c r="X2412"/>
      <c r="Y2412"/>
      <c r="Z2412"/>
    </row>
    <row r="2413" spans="21:26" x14ac:dyDescent="0.25">
      <c r="U2413"/>
      <c r="V2413"/>
      <c r="W2413"/>
      <c r="X2413"/>
      <c r="Y2413"/>
      <c r="Z2413"/>
    </row>
    <row r="2414" spans="21:26" x14ac:dyDescent="0.25">
      <c r="U2414"/>
      <c r="V2414"/>
      <c r="W2414"/>
      <c r="X2414"/>
      <c r="Y2414"/>
      <c r="Z2414"/>
    </row>
    <row r="2415" spans="21:26" x14ac:dyDescent="0.25">
      <c r="U2415"/>
      <c r="V2415"/>
      <c r="W2415"/>
      <c r="X2415"/>
      <c r="Y2415"/>
      <c r="Z2415"/>
    </row>
    <row r="2416" spans="21:26" x14ac:dyDescent="0.25">
      <c r="U2416"/>
      <c r="V2416"/>
      <c r="W2416"/>
      <c r="X2416"/>
      <c r="Y2416"/>
      <c r="Z2416"/>
    </row>
    <row r="2417" spans="21:26" x14ac:dyDescent="0.25">
      <c r="U2417"/>
      <c r="V2417"/>
      <c r="W2417"/>
      <c r="X2417"/>
      <c r="Y2417"/>
      <c r="Z2417"/>
    </row>
    <row r="2418" spans="21:26" x14ac:dyDescent="0.25">
      <c r="U2418"/>
      <c r="V2418"/>
      <c r="W2418"/>
      <c r="X2418"/>
      <c r="Y2418"/>
      <c r="Z2418"/>
    </row>
    <row r="2419" spans="21:26" x14ac:dyDescent="0.25">
      <c r="U2419"/>
      <c r="V2419"/>
      <c r="W2419"/>
      <c r="X2419"/>
      <c r="Y2419"/>
      <c r="Z2419"/>
    </row>
    <row r="2420" spans="21:26" x14ac:dyDescent="0.25">
      <c r="U2420"/>
      <c r="V2420"/>
      <c r="W2420"/>
      <c r="X2420"/>
      <c r="Y2420"/>
      <c r="Z2420"/>
    </row>
    <row r="2421" spans="21:26" x14ac:dyDescent="0.25">
      <c r="U2421"/>
      <c r="V2421"/>
      <c r="W2421"/>
      <c r="X2421"/>
      <c r="Y2421"/>
      <c r="Z2421"/>
    </row>
    <row r="2422" spans="21:26" x14ac:dyDescent="0.25">
      <c r="U2422"/>
      <c r="V2422"/>
      <c r="W2422"/>
      <c r="X2422"/>
      <c r="Y2422"/>
      <c r="Z2422"/>
    </row>
    <row r="2423" spans="21:26" x14ac:dyDescent="0.25">
      <c r="U2423"/>
      <c r="V2423"/>
      <c r="W2423"/>
      <c r="X2423"/>
      <c r="Y2423"/>
      <c r="Z2423"/>
    </row>
    <row r="2424" spans="21:26" x14ac:dyDescent="0.25">
      <c r="U2424"/>
      <c r="V2424"/>
      <c r="W2424"/>
      <c r="X2424"/>
      <c r="Y2424"/>
      <c r="Z2424"/>
    </row>
    <row r="2425" spans="21:26" x14ac:dyDescent="0.25">
      <c r="U2425"/>
      <c r="V2425"/>
      <c r="W2425"/>
      <c r="X2425"/>
      <c r="Y2425"/>
      <c r="Z2425"/>
    </row>
    <row r="2426" spans="21:26" x14ac:dyDescent="0.25">
      <c r="U2426"/>
      <c r="V2426"/>
      <c r="W2426"/>
      <c r="X2426"/>
      <c r="Y2426"/>
      <c r="Z2426"/>
    </row>
    <row r="2427" spans="21:26" x14ac:dyDescent="0.25">
      <c r="U2427"/>
      <c r="V2427"/>
      <c r="W2427"/>
      <c r="X2427"/>
      <c r="Y2427"/>
      <c r="Z2427"/>
    </row>
    <row r="2428" spans="21:26" x14ac:dyDescent="0.25">
      <c r="U2428"/>
      <c r="V2428"/>
      <c r="W2428"/>
      <c r="X2428"/>
      <c r="Y2428"/>
      <c r="Z2428"/>
    </row>
    <row r="2429" spans="21:26" x14ac:dyDescent="0.25">
      <c r="U2429"/>
      <c r="V2429"/>
      <c r="W2429"/>
      <c r="X2429"/>
      <c r="Y2429"/>
      <c r="Z2429"/>
    </row>
    <row r="2430" spans="21:26" x14ac:dyDescent="0.25">
      <c r="U2430"/>
      <c r="V2430"/>
      <c r="W2430"/>
      <c r="X2430"/>
      <c r="Y2430"/>
      <c r="Z2430"/>
    </row>
    <row r="2431" spans="21:26" x14ac:dyDescent="0.25">
      <c r="U2431"/>
      <c r="V2431"/>
      <c r="W2431"/>
      <c r="X2431"/>
      <c r="Y2431"/>
      <c r="Z2431"/>
    </row>
    <row r="2432" spans="21:26" x14ac:dyDescent="0.25">
      <c r="U2432"/>
      <c r="V2432"/>
      <c r="W2432"/>
      <c r="X2432"/>
      <c r="Y2432"/>
      <c r="Z2432"/>
    </row>
    <row r="2433" spans="21:26" x14ac:dyDescent="0.25">
      <c r="U2433"/>
      <c r="V2433"/>
      <c r="W2433"/>
      <c r="X2433"/>
      <c r="Y2433"/>
      <c r="Z2433"/>
    </row>
    <row r="2434" spans="21:26" x14ac:dyDescent="0.25">
      <c r="U2434"/>
      <c r="V2434"/>
      <c r="W2434"/>
      <c r="X2434"/>
      <c r="Y2434"/>
      <c r="Z2434"/>
    </row>
    <row r="2435" spans="21:26" x14ac:dyDescent="0.25">
      <c r="U2435"/>
      <c r="V2435"/>
      <c r="W2435"/>
      <c r="X2435"/>
      <c r="Y2435"/>
      <c r="Z2435"/>
    </row>
    <row r="2436" spans="21:26" x14ac:dyDescent="0.25">
      <c r="U2436"/>
      <c r="V2436"/>
      <c r="W2436"/>
      <c r="X2436"/>
      <c r="Y2436"/>
      <c r="Z2436"/>
    </row>
    <row r="2437" spans="21:26" x14ac:dyDescent="0.25">
      <c r="U2437"/>
      <c r="V2437"/>
      <c r="W2437"/>
      <c r="X2437"/>
      <c r="Y2437"/>
      <c r="Z2437"/>
    </row>
    <row r="2438" spans="21:26" x14ac:dyDescent="0.25">
      <c r="U2438"/>
      <c r="V2438"/>
      <c r="W2438"/>
      <c r="X2438"/>
      <c r="Y2438"/>
      <c r="Z2438"/>
    </row>
    <row r="2439" spans="21:26" x14ac:dyDescent="0.25">
      <c r="U2439"/>
      <c r="V2439"/>
      <c r="W2439"/>
      <c r="X2439"/>
      <c r="Y2439"/>
      <c r="Z2439"/>
    </row>
    <row r="2440" spans="21:26" x14ac:dyDescent="0.25">
      <c r="U2440"/>
      <c r="V2440"/>
      <c r="W2440"/>
      <c r="X2440"/>
      <c r="Y2440"/>
      <c r="Z2440"/>
    </row>
    <row r="2441" spans="21:26" x14ac:dyDescent="0.25">
      <c r="U2441"/>
      <c r="V2441"/>
      <c r="W2441"/>
      <c r="X2441"/>
      <c r="Y2441"/>
      <c r="Z2441"/>
    </row>
    <row r="2442" spans="21:26" x14ac:dyDescent="0.25">
      <c r="U2442"/>
      <c r="V2442"/>
      <c r="W2442"/>
      <c r="X2442"/>
      <c r="Y2442"/>
      <c r="Z2442"/>
    </row>
    <row r="2443" spans="21:26" x14ac:dyDescent="0.25">
      <c r="U2443"/>
      <c r="V2443"/>
      <c r="W2443"/>
      <c r="X2443"/>
      <c r="Y2443"/>
      <c r="Z2443"/>
    </row>
    <row r="2444" spans="21:26" x14ac:dyDescent="0.25">
      <c r="U2444"/>
      <c r="V2444"/>
      <c r="W2444"/>
      <c r="X2444"/>
      <c r="Y2444"/>
      <c r="Z2444"/>
    </row>
    <row r="2445" spans="21:26" x14ac:dyDescent="0.25">
      <c r="U2445"/>
      <c r="V2445"/>
      <c r="W2445"/>
      <c r="X2445"/>
      <c r="Y2445"/>
      <c r="Z2445"/>
    </row>
    <row r="2446" spans="21:26" x14ac:dyDescent="0.25">
      <c r="U2446"/>
      <c r="V2446"/>
      <c r="W2446"/>
      <c r="X2446"/>
      <c r="Y2446"/>
      <c r="Z2446"/>
    </row>
    <row r="2447" spans="21:26" x14ac:dyDescent="0.25">
      <c r="U2447"/>
      <c r="V2447"/>
      <c r="W2447"/>
      <c r="X2447"/>
      <c r="Y2447"/>
      <c r="Z2447"/>
    </row>
    <row r="2448" spans="21:26" x14ac:dyDescent="0.25">
      <c r="U2448"/>
      <c r="V2448"/>
      <c r="W2448"/>
      <c r="X2448"/>
      <c r="Y2448"/>
      <c r="Z2448"/>
    </row>
    <row r="2449" spans="21:26" x14ac:dyDescent="0.25">
      <c r="U2449"/>
      <c r="V2449"/>
      <c r="W2449"/>
      <c r="X2449"/>
      <c r="Y2449"/>
      <c r="Z2449"/>
    </row>
    <row r="2450" spans="21:26" x14ac:dyDescent="0.25">
      <c r="U2450"/>
      <c r="V2450"/>
      <c r="W2450"/>
      <c r="X2450"/>
      <c r="Y2450"/>
      <c r="Z2450"/>
    </row>
    <row r="2451" spans="21:26" x14ac:dyDescent="0.25">
      <c r="U2451"/>
      <c r="V2451"/>
      <c r="W2451"/>
      <c r="X2451"/>
      <c r="Y2451"/>
      <c r="Z2451"/>
    </row>
    <row r="2452" spans="21:26" x14ac:dyDescent="0.25">
      <c r="U2452"/>
      <c r="V2452"/>
      <c r="W2452"/>
      <c r="X2452"/>
      <c r="Y2452"/>
      <c r="Z2452"/>
    </row>
    <row r="2453" spans="21:26" x14ac:dyDescent="0.25">
      <c r="U2453"/>
      <c r="V2453"/>
      <c r="W2453"/>
      <c r="X2453"/>
      <c r="Y2453"/>
      <c r="Z2453"/>
    </row>
    <row r="2454" spans="21:26" x14ac:dyDescent="0.25">
      <c r="U2454"/>
      <c r="V2454"/>
      <c r="W2454"/>
      <c r="X2454"/>
      <c r="Y2454"/>
      <c r="Z2454"/>
    </row>
    <row r="2455" spans="21:26" x14ac:dyDescent="0.25">
      <c r="U2455"/>
      <c r="V2455"/>
      <c r="W2455"/>
      <c r="X2455"/>
      <c r="Y2455"/>
      <c r="Z2455"/>
    </row>
    <row r="2456" spans="21:26" x14ac:dyDescent="0.25">
      <c r="U2456"/>
      <c r="V2456"/>
      <c r="W2456"/>
      <c r="X2456"/>
      <c r="Y2456"/>
      <c r="Z2456"/>
    </row>
    <row r="2457" spans="21:26" x14ac:dyDescent="0.25">
      <c r="U2457"/>
      <c r="V2457"/>
      <c r="W2457"/>
      <c r="X2457"/>
      <c r="Y2457"/>
      <c r="Z2457"/>
    </row>
    <row r="2458" spans="21:26" x14ac:dyDescent="0.25">
      <c r="U2458"/>
      <c r="V2458"/>
      <c r="W2458"/>
      <c r="X2458"/>
      <c r="Y2458"/>
      <c r="Z2458"/>
    </row>
    <row r="2459" spans="21:26" x14ac:dyDescent="0.25">
      <c r="U2459"/>
      <c r="V2459"/>
      <c r="W2459"/>
      <c r="X2459"/>
      <c r="Y2459"/>
      <c r="Z2459"/>
    </row>
    <row r="2460" spans="21:26" x14ac:dyDescent="0.25">
      <c r="U2460"/>
      <c r="V2460"/>
      <c r="W2460"/>
      <c r="X2460"/>
      <c r="Y2460"/>
      <c r="Z2460"/>
    </row>
    <row r="2461" spans="21:26" x14ac:dyDescent="0.25">
      <c r="U2461"/>
      <c r="V2461"/>
      <c r="W2461"/>
      <c r="X2461"/>
      <c r="Y2461"/>
      <c r="Z2461"/>
    </row>
    <row r="2462" spans="21:26" x14ac:dyDescent="0.25">
      <c r="U2462"/>
      <c r="V2462"/>
      <c r="W2462"/>
      <c r="X2462"/>
      <c r="Y2462"/>
      <c r="Z2462"/>
    </row>
    <row r="2463" spans="21:26" x14ac:dyDescent="0.25">
      <c r="U2463"/>
      <c r="V2463"/>
      <c r="W2463"/>
      <c r="X2463"/>
      <c r="Y2463"/>
      <c r="Z2463"/>
    </row>
    <row r="2464" spans="21:26" x14ac:dyDescent="0.25">
      <c r="U2464"/>
      <c r="V2464"/>
      <c r="W2464"/>
      <c r="X2464"/>
      <c r="Y2464"/>
      <c r="Z2464"/>
    </row>
    <row r="2465" spans="21:26" x14ac:dyDescent="0.25">
      <c r="U2465"/>
      <c r="V2465"/>
      <c r="W2465"/>
      <c r="X2465"/>
      <c r="Y2465"/>
      <c r="Z2465"/>
    </row>
    <row r="2466" spans="21:26" x14ac:dyDescent="0.25">
      <c r="U2466"/>
      <c r="V2466"/>
      <c r="W2466"/>
      <c r="X2466"/>
      <c r="Y2466"/>
      <c r="Z2466"/>
    </row>
    <row r="2467" spans="21:26" x14ac:dyDescent="0.25">
      <c r="U2467"/>
      <c r="V2467"/>
      <c r="W2467"/>
      <c r="X2467"/>
      <c r="Y2467"/>
      <c r="Z2467"/>
    </row>
    <row r="2468" spans="21:26" x14ac:dyDescent="0.25">
      <c r="U2468"/>
      <c r="V2468"/>
      <c r="W2468"/>
      <c r="X2468"/>
      <c r="Y2468"/>
      <c r="Z2468"/>
    </row>
    <row r="2469" spans="21:26" x14ac:dyDescent="0.25">
      <c r="U2469"/>
      <c r="V2469"/>
      <c r="W2469"/>
      <c r="X2469"/>
      <c r="Y2469"/>
      <c r="Z2469"/>
    </row>
    <row r="2470" spans="21:26" x14ac:dyDescent="0.25">
      <c r="U2470"/>
      <c r="V2470"/>
      <c r="W2470"/>
      <c r="X2470"/>
      <c r="Y2470"/>
      <c r="Z2470"/>
    </row>
    <row r="2471" spans="21:26" x14ac:dyDescent="0.25">
      <c r="U2471"/>
      <c r="V2471"/>
      <c r="W2471"/>
      <c r="X2471"/>
      <c r="Y2471"/>
      <c r="Z2471"/>
    </row>
    <row r="2472" spans="21:26" x14ac:dyDescent="0.25">
      <c r="U2472"/>
      <c r="V2472"/>
      <c r="W2472"/>
      <c r="X2472"/>
      <c r="Y2472"/>
      <c r="Z2472"/>
    </row>
    <row r="2473" spans="21:26" x14ac:dyDescent="0.25">
      <c r="U2473"/>
      <c r="V2473"/>
      <c r="W2473"/>
      <c r="X2473"/>
      <c r="Y2473"/>
      <c r="Z2473"/>
    </row>
    <row r="2474" spans="21:26" x14ac:dyDescent="0.25">
      <c r="U2474"/>
      <c r="V2474"/>
      <c r="W2474"/>
      <c r="X2474"/>
      <c r="Y2474"/>
      <c r="Z2474"/>
    </row>
    <row r="2475" spans="21:26" x14ac:dyDescent="0.25">
      <c r="U2475"/>
      <c r="V2475"/>
      <c r="W2475"/>
      <c r="X2475"/>
      <c r="Y2475"/>
      <c r="Z2475"/>
    </row>
    <row r="2476" spans="21:26" x14ac:dyDescent="0.25">
      <c r="U2476"/>
      <c r="V2476"/>
      <c r="W2476"/>
      <c r="X2476"/>
      <c r="Y2476"/>
      <c r="Z2476"/>
    </row>
    <row r="2477" spans="21:26" x14ac:dyDescent="0.25">
      <c r="U2477"/>
      <c r="V2477"/>
      <c r="W2477"/>
      <c r="X2477"/>
      <c r="Y2477"/>
      <c r="Z2477"/>
    </row>
    <row r="2478" spans="21:26" x14ac:dyDescent="0.25">
      <c r="U2478"/>
      <c r="V2478"/>
      <c r="W2478"/>
      <c r="X2478"/>
      <c r="Y2478"/>
      <c r="Z2478"/>
    </row>
    <row r="2479" spans="21:26" x14ac:dyDescent="0.25">
      <c r="U2479"/>
      <c r="V2479"/>
      <c r="W2479"/>
      <c r="X2479"/>
      <c r="Y2479"/>
      <c r="Z2479"/>
    </row>
    <row r="2480" spans="21:26" x14ac:dyDescent="0.25">
      <c r="U2480"/>
      <c r="V2480"/>
      <c r="W2480"/>
      <c r="X2480"/>
      <c r="Y2480"/>
      <c r="Z2480"/>
    </row>
    <row r="2481" spans="21:26" x14ac:dyDescent="0.25">
      <c r="U2481"/>
      <c r="V2481"/>
      <c r="W2481"/>
      <c r="X2481"/>
      <c r="Y2481"/>
      <c r="Z2481"/>
    </row>
    <row r="2482" spans="21:26" x14ac:dyDescent="0.25">
      <c r="U2482"/>
      <c r="V2482"/>
      <c r="W2482"/>
      <c r="X2482"/>
      <c r="Y2482"/>
      <c r="Z2482"/>
    </row>
    <row r="2483" spans="21:26" x14ac:dyDescent="0.25">
      <c r="U2483"/>
      <c r="V2483"/>
      <c r="W2483"/>
      <c r="X2483"/>
      <c r="Y2483"/>
      <c r="Z2483"/>
    </row>
    <row r="2484" spans="21:26" x14ac:dyDescent="0.25">
      <c r="U2484"/>
      <c r="V2484"/>
      <c r="W2484"/>
      <c r="X2484"/>
      <c r="Y2484"/>
      <c r="Z2484"/>
    </row>
    <row r="2485" spans="21:26" x14ac:dyDescent="0.25">
      <c r="U2485"/>
      <c r="V2485"/>
      <c r="W2485"/>
      <c r="X2485"/>
      <c r="Y2485"/>
      <c r="Z2485"/>
    </row>
    <row r="2486" spans="21:26" x14ac:dyDescent="0.25">
      <c r="U2486"/>
      <c r="V2486"/>
      <c r="W2486"/>
      <c r="X2486"/>
      <c r="Y2486"/>
      <c r="Z2486"/>
    </row>
    <row r="2487" spans="21:26" x14ac:dyDescent="0.25">
      <c r="U2487"/>
      <c r="V2487"/>
      <c r="W2487"/>
      <c r="X2487"/>
      <c r="Y2487"/>
      <c r="Z2487"/>
    </row>
    <row r="2488" spans="21:26" x14ac:dyDescent="0.25">
      <c r="U2488"/>
      <c r="V2488"/>
      <c r="W2488"/>
      <c r="X2488"/>
      <c r="Y2488"/>
      <c r="Z2488"/>
    </row>
    <row r="2489" spans="21:26" x14ac:dyDescent="0.25">
      <c r="U2489"/>
      <c r="V2489"/>
      <c r="W2489"/>
      <c r="X2489"/>
      <c r="Y2489"/>
      <c r="Z2489"/>
    </row>
    <row r="2490" spans="21:26" x14ac:dyDescent="0.25">
      <c r="U2490"/>
      <c r="V2490"/>
      <c r="W2490"/>
      <c r="X2490"/>
      <c r="Y2490"/>
      <c r="Z2490"/>
    </row>
    <row r="2491" spans="21:26" x14ac:dyDescent="0.25">
      <c r="U2491"/>
      <c r="V2491"/>
      <c r="W2491"/>
      <c r="X2491"/>
      <c r="Y2491"/>
      <c r="Z2491"/>
    </row>
    <row r="2492" spans="21:26" x14ac:dyDescent="0.25">
      <c r="U2492"/>
      <c r="V2492"/>
      <c r="W2492"/>
      <c r="X2492"/>
      <c r="Y2492"/>
      <c r="Z2492"/>
    </row>
    <row r="2493" spans="21:26" x14ac:dyDescent="0.25">
      <c r="U2493"/>
      <c r="V2493"/>
      <c r="W2493"/>
      <c r="X2493"/>
      <c r="Y2493"/>
      <c r="Z2493"/>
    </row>
    <row r="2494" spans="21:26" x14ac:dyDescent="0.25">
      <c r="U2494"/>
      <c r="V2494"/>
      <c r="W2494"/>
      <c r="X2494"/>
      <c r="Y2494"/>
      <c r="Z2494"/>
    </row>
    <row r="2495" spans="21:26" x14ac:dyDescent="0.25">
      <c r="U2495"/>
      <c r="V2495"/>
      <c r="W2495"/>
      <c r="X2495"/>
      <c r="Y2495"/>
      <c r="Z2495"/>
    </row>
    <row r="2496" spans="21:26" x14ac:dyDescent="0.25">
      <c r="U2496"/>
      <c r="V2496"/>
      <c r="W2496"/>
      <c r="X2496"/>
      <c r="Y2496"/>
      <c r="Z2496"/>
    </row>
    <row r="2497" spans="21:26" x14ac:dyDescent="0.25">
      <c r="U2497"/>
      <c r="V2497"/>
      <c r="W2497"/>
      <c r="X2497"/>
      <c r="Y2497"/>
      <c r="Z2497"/>
    </row>
    <row r="2498" spans="21:26" x14ac:dyDescent="0.25">
      <c r="U2498"/>
      <c r="V2498"/>
      <c r="W2498"/>
      <c r="X2498"/>
      <c r="Y2498"/>
      <c r="Z2498"/>
    </row>
    <row r="2499" spans="21:26" x14ac:dyDescent="0.25">
      <c r="U2499"/>
      <c r="V2499"/>
      <c r="W2499"/>
      <c r="X2499"/>
      <c r="Y2499"/>
      <c r="Z2499"/>
    </row>
    <row r="2500" spans="21:26" x14ac:dyDescent="0.25">
      <c r="U2500"/>
      <c r="V2500"/>
      <c r="W2500"/>
      <c r="X2500"/>
      <c r="Y2500"/>
      <c r="Z2500"/>
    </row>
    <row r="2501" spans="21:26" x14ac:dyDescent="0.25">
      <c r="U2501"/>
      <c r="V2501"/>
      <c r="W2501"/>
      <c r="X2501"/>
      <c r="Y2501"/>
      <c r="Z2501"/>
    </row>
    <row r="2502" spans="21:26" x14ac:dyDescent="0.25">
      <c r="U2502"/>
      <c r="V2502"/>
      <c r="W2502"/>
      <c r="X2502"/>
      <c r="Y2502"/>
      <c r="Z2502"/>
    </row>
    <row r="2503" spans="21:26" x14ac:dyDescent="0.25">
      <c r="U2503"/>
      <c r="V2503"/>
      <c r="W2503"/>
      <c r="X2503"/>
      <c r="Y2503"/>
      <c r="Z2503"/>
    </row>
    <row r="2504" spans="21:26" x14ac:dyDescent="0.25">
      <c r="U2504"/>
      <c r="V2504"/>
      <c r="W2504"/>
      <c r="X2504"/>
      <c r="Y2504"/>
      <c r="Z2504"/>
    </row>
    <row r="2505" spans="21:26" x14ac:dyDescent="0.25">
      <c r="U2505"/>
      <c r="V2505"/>
      <c r="W2505"/>
      <c r="X2505"/>
      <c r="Y2505"/>
      <c r="Z2505"/>
    </row>
    <row r="2506" spans="21:26" x14ac:dyDescent="0.25">
      <c r="U2506"/>
      <c r="V2506"/>
      <c r="W2506"/>
      <c r="X2506"/>
      <c r="Y2506"/>
      <c r="Z2506"/>
    </row>
    <row r="2507" spans="21:26" x14ac:dyDescent="0.25">
      <c r="U2507"/>
      <c r="V2507"/>
      <c r="W2507"/>
      <c r="X2507"/>
      <c r="Y2507"/>
      <c r="Z2507"/>
    </row>
    <row r="2508" spans="21:26" x14ac:dyDescent="0.25">
      <c r="U2508"/>
      <c r="V2508"/>
      <c r="W2508"/>
      <c r="X2508"/>
      <c r="Y2508"/>
      <c r="Z2508"/>
    </row>
    <row r="2509" spans="21:26" x14ac:dyDescent="0.25">
      <c r="U2509"/>
      <c r="V2509"/>
      <c r="W2509"/>
      <c r="X2509"/>
      <c r="Y2509"/>
      <c r="Z2509"/>
    </row>
    <row r="2510" spans="21:26" x14ac:dyDescent="0.25">
      <c r="U2510"/>
      <c r="V2510"/>
      <c r="W2510"/>
      <c r="X2510"/>
      <c r="Y2510"/>
      <c r="Z2510"/>
    </row>
    <row r="2511" spans="21:26" x14ac:dyDescent="0.25">
      <c r="U2511"/>
      <c r="V2511"/>
      <c r="W2511"/>
      <c r="X2511"/>
      <c r="Y2511"/>
      <c r="Z2511"/>
    </row>
    <row r="2512" spans="21:26" x14ac:dyDescent="0.25">
      <c r="U2512"/>
      <c r="V2512"/>
      <c r="W2512"/>
      <c r="X2512"/>
      <c r="Y2512"/>
      <c r="Z2512"/>
    </row>
    <row r="2513" spans="21:26" x14ac:dyDescent="0.25">
      <c r="U2513"/>
      <c r="V2513"/>
      <c r="W2513"/>
      <c r="X2513"/>
      <c r="Y2513"/>
      <c r="Z2513"/>
    </row>
    <row r="2514" spans="21:26" x14ac:dyDescent="0.25">
      <c r="U2514"/>
      <c r="V2514"/>
      <c r="W2514"/>
      <c r="X2514"/>
      <c r="Y2514"/>
      <c r="Z2514"/>
    </row>
    <row r="2515" spans="21:26" x14ac:dyDescent="0.25">
      <c r="U2515"/>
      <c r="V2515"/>
      <c r="W2515"/>
      <c r="X2515"/>
      <c r="Y2515"/>
      <c r="Z2515"/>
    </row>
    <row r="2516" spans="21:26" x14ac:dyDescent="0.25">
      <c r="U2516"/>
      <c r="V2516"/>
      <c r="W2516"/>
      <c r="X2516"/>
      <c r="Y2516"/>
      <c r="Z2516"/>
    </row>
    <row r="2517" spans="21:26" x14ac:dyDescent="0.25">
      <c r="U2517"/>
      <c r="V2517"/>
      <c r="W2517"/>
      <c r="X2517"/>
      <c r="Y2517"/>
      <c r="Z2517"/>
    </row>
    <row r="2518" spans="21:26" x14ac:dyDescent="0.25">
      <c r="U2518"/>
      <c r="V2518"/>
      <c r="W2518"/>
      <c r="X2518"/>
      <c r="Y2518"/>
      <c r="Z2518"/>
    </row>
    <row r="2519" spans="21:26" x14ac:dyDescent="0.25">
      <c r="U2519"/>
      <c r="V2519"/>
      <c r="W2519"/>
      <c r="X2519"/>
      <c r="Y2519"/>
      <c r="Z2519"/>
    </row>
    <row r="2520" spans="21:26" x14ac:dyDescent="0.25">
      <c r="U2520"/>
      <c r="V2520"/>
      <c r="W2520"/>
      <c r="X2520"/>
      <c r="Y2520"/>
      <c r="Z2520"/>
    </row>
    <row r="2521" spans="21:26" x14ac:dyDescent="0.25">
      <c r="U2521"/>
      <c r="V2521"/>
      <c r="W2521"/>
      <c r="X2521"/>
      <c r="Y2521"/>
      <c r="Z2521"/>
    </row>
    <row r="2522" spans="21:26" x14ac:dyDescent="0.25">
      <c r="U2522"/>
      <c r="V2522"/>
      <c r="W2522"/>
      <c r="X2522"/>
      <c r="Y2522"/>
      <c r="Z2522"/>
    </row>
    <row r="2523" spans="21:26" x14ac:dyDescent="0.25">
      <c r="U2523"/>
      <c r="V2523"/>
      <c r="W2523"/>
      <c r="X2523"/>
      <c r="Y2523"/>
      <c r="Z2523"/>
    </row>
    <row r="2524" spans="21:26" x14ac:dyDescent="0.25">
      <c r="U2524"/>
      <c r="V2524"/>
      <c r="W2524"/>
      <c r="X2524"/>
      <c r="Y2524"/>
      <c r="Z2524"/>
    </row>
    <row r="2525" spans="21:26" x14ac:dyDescent="0.25">
      <c r="U2525"/>
      <c r="V2525"/>
      <c r="W2525"/>
      <c r="X2525"/>
      <c r="Y2525"/>
      <c r="Z2525"/>
    </row>
    <row r="2526" spans="21:26" x14ac:dyDescent="0.25">
      <c r="U2526"/>
      <c r="V2526"/>
      <c r="W2526"/>
      <c r="X2526"/>
      <c r="Y2526"/>
      <c r="Z2526"/>
    </row>
    <row r="2527" spans="21:26" x14ac:dyDescent="0.25">
      <c r="U2527"/>
      <c r="V2527"/>
      <c r="W2527"/>
      <c r="X2527"/>
      <c r="Y2527"/>
      <c r="Z2527"/>
    </row>
    <row r="2528" spans="21:26" x14ac:dyDescent="0.25">
      <c r="U2528"/>
      <c r="V2528"/>
      <c r="W2528"/>
      <c r="X2528"/>
      <c r="Y2528"/>
      <c r="Z2528"/>
    </row>
    <row r="2529" spans="21:26" x14ac:dyDescent="0.25">
      <c r="U2529"/>
      <c r="V2529"/>
      <c r="W2529"/>
      <c r="X2529"/>
      <c r="Y2529"/>
      <c r="Z2529"/>
    </row>
    <row r="2530" spans="21:26" x14ac:dyDescent="0.25">
      <c r="U2530"/>
      <c r="V2530"/>
      <c r="W2530"/>
      <c r="X2530"/>
      <c r="Y2530"/>
      <c r="Z2530"/>
    </row>
    <row r="2531" spans="21:26" x14ac:dyDescent="0.25">
      <c r="U2531"/>
      <c r="V2531"/>
      <c r="W2531"/>
      <c r="X2531"/>
      <c r="Y2531"/>
      <c r="Z2531"/>
    </row>
    <row r="2532" spans="21:26" x14ac:dyDescent="0.25">
      <c r="U2532"/>
      <c r="V2532"/>
      <c r="W2532"/>
      <c r="X2532"/>
      <c r="Y2532"/>
      <c r="Z2532"/>
    </row>
    <row r="2533" spans="21:26" x14ac:dyDescent="0.25">
      <c r="U2533"/>
      <c r="V2533"/>
      <c r="W2533"/>
      <c r="X2533"/>
      <c r="Y2533"/>
      <c r="Z2533"/>
    </row>
    <row r="2534" spans="21:26" x14ac:dyDescent="0.25">
      <c r="U2534"/>
      <c r="V2534"/>
      <c r="W2534"/>
      <c r="X2534"/>
      <c r="Y2534"/>
      <c r="Z2534"/>
    </row>
    <row r="2535" spans="21:26" x14ac:dyDescent="0.25">
      <c r="U2535"/>
      <c r="V2535"/>
      <c r="W2535"/>
      <c r="X2535"/>
      <c r="Y2535"/>
      <c r="Z2535"/>
    </row>
    <row r="2536" spans="21:26" x14ac:dyDescent="0.25">
      <c r="U2536"/>
      <c r="V2536"/>
      <c r="W2536"/>
      <c r="X2536"/>
      <c r="Y2536"/>
      <c r="Z2536"/>
    </row>
    <row r="2537" spans="21:26" x14ac:dyDescent="0.25">
      <c r="U2537"/>
      <c r="V2537"/>
      <c r="W2537"/>
      <c r="X2537"/>
      <c r="Y2537"/>
      <c r="Z2537"/>
    </row>
    <row r="2538" spans="21:26" x14ac:dyDescent="0.25">
      <c r="U2538"/>
      <c r="V2538"/>
      <c r="W2538"/>
      <c r="X2538"/>
      <c r="Y2538"/>
      <c r="Z2538"/>
    </row>
    <row r="2539" spans="21:26" x14ac:dyDescent="0.25">
      <c r="U2539"/>
      <c r="V2539"/>
      <c r="W2539"/>
      <c r="X2539"/>
      <c r="Y2539"/>
      <c r="Z2539"/>
    </row>
    <row r="2540" spans="21:26" x14ac:dyDescent="0.25">
      <c r="U2540"/>
      <c r="V2540"/>
      <c r="W2540"/>
      <c r="X2540"/>
      <c r="Y2540"/>
      <c r="Z2540"/>
    </row>
    <row r="2541" spans="21:26" x14ac:dyDescent="0.25">
      <c r="U2541"/>
      <c r="V2541"/>
      <c r="W2541"/>
      <c r="X2541"/>
      <c r="Y2541"/>
      <c r="Z2541"/>
    </row>
    <row r="2542" spans="21:26" x14ac:dyDescent="0.25">
      <c r="U2542"/>
      <c r="V2542"/>
      <c r="W2542"/>
      <c r="X2542"/>
      <c r="Y2542"/>
      <c r="Z2542"/>
    </row>
    <row r="2543" spans="21:26" x14ac:dyDescent="0.25">
      <c r="U2543"/>
      <c r="V2543"/>
      <c r="W2543"/>
      <c r="X2543"/>
      <c r="Y2543"/>
      <c r="Z2543"/>
    </row>
    <row r="2544" spans="21:26" x14ac:dyDescent="0.25">
      <c r="U2544"/>
      <c r="V2544"/>
      <c r="W2544"/>
      <c r="X2544"/>
      <c r="Y2544"/>
      <c r="Z2544"/>
    </row>
    <row r="2545" spans="21:26" x14ac:dyDescent="0.25">
      <c r="U2545"/>
      <c r="V2545"/>
      <c r="W2545"/>
      <c r="X2545"/>
      <c r="Y2545"/>
      <c r="Z2545"/>
    </row>
    <row r="2546" spans="21:26" x14ac:dyDescent="0.25">
      <c r="U2546"/>
      <c r="V2546"/>
      <c r="W2546"/>
      <c r="X2546"/>
      <c r="Y2546"/>
      <c r="Z2546"/>
    </row>
    <row r="2547" spans="21:26" x14ac:dyDescent="0.25">
      <c r="U2547"/>
      <c r="V2547"/>
      <c r="W2547"/>
      <c r="X2547"/>
      <c r="Y2547"/>
      <c r="Z2547"/>
    </row>
    <row r="2548" spans="21:26" x14ac:dyDescent="0.25">
      <c r="U2548"/>
      <c r="V2548"/>
      <c r="W2548"/>
      <c r="X2548"/>
      <c r="Y2548"/>
      <c r="Z2548"/>
    </row>
    <row r="2549" spans="21:26" x14ac:dyDescent="0.25">
      <c r="U2549"/>
      <c r="V2549"/>
      <c r="W2549"/>
      <c r="X2549"/>
      <c r="Y2549"/>
      <c r="Z2549"/>
    </row>
    <row r="2550" spans="21:26" x14ac:dyDescent="0.25">
      <c r="U2550"/>
      <c r="V2550"/>
      <c r="W2550"/>
      <c r="X2550"/>
      <c r="Y2550"/>
      <c r="Z2550"/>
    </row>
    <row r="2551" spans="21:26" x14ac:dyDescent="0.25">
      <c r="U2551"/>
      <c r="V2551"/>
      <c r="W2551"/>
      <c r="X2551"/>
      <c r="Y2551"/>
      <c r="Z2551"/>
    </row>
    <row r="2552" spans="21:26" x14ac:dyDescent="0.25">
      <c r="U2552"/>
      <c r="V2552"/>
      <c r="W2552"/>
      <c r="X2552"/>
      <c r="Y2552"/>
      <c r="Z2552"/>
    </row>
    <row r="2553" spans="21:26" x14ac:dyDescent="0.25">
      <c r="U2553"/>
      <c r="V2553"/>
      <c r="W2553"/>
      <c r="X2553"/>
      <c r="Y2553"/>
      <c r="Z2553"/>
    </row>
    <row r="2554" spans="21:26" x14ac:dyDescent="0.25">
      <c r="U2554"/>
      <c r="V2554"/>
      <c r="W2554"/>
      <c r="X2554"/>
      <c r="Y2554"/>
      <c r="Z2554"/>
    </row>
    <row r="2555" spans="21:26" x14ac:dyDescent="0.25">
      <c r="U2555"/>
      <c r="V2555"/>
      <c r="W2555"/>
      <c r="X2555"/>
      <c r="Y2555"/>
      <c r="Z2555"/>
    </row>
    <row r="2556" spans="21:26" x14ac:dyDescent="0.25">
      <c r="U2556"/>
      <c r="V2556"/>
      <c r="W2556"/>
      <c r="X2556"/>
      <c r="Y2556"/>
      <c r="Z2556"/>
    </row>
    <row r="2557" spans="21:26" x14ac:dyDescent="0.25">
      <c r="U2557"/>
      <c r="V2557"/>
      <c r="W2557"/>
      <c r="X2557"/>
      <c r="Y2557"/>
      <c r="Z2557"/>
    </row>
    <row r="2558" spans="21:26" x14ac:dyDescent="0.25">
      <c r="U2558"/>
      <c r="V2558"/>
      <c r="W2558"/>
      <c r="X2558"/>
      <c r="Y2558"/>
      <c r="Z2558"/>
    </row>
    <row r="2559" spans="21:26" x14ac:dyDescent="0.25">
      <c r="U2559"/>
      <c r="V2559"/>
      <c r="W2559"/>
      <c r="X2559"/>
      <c r="Y2559"/>
      <c r="Z2559"/>
    </row>
    <row r="2560" spans="21:26" x14ac:dyDescent="0.25">
      <c r="U2560"/>
      <c r="V2560"/>
      <c r="W2560"/>
      <c r="X2560"/>
      <c r="Y2560"/>
      <c r="Z2560"/>
    </row>
    <row r="2561" spans="21:26" x14ac:dyDescent="0.25">
      <c r="U2561"/>
      <c r="V2561"/>
      <c r="W2561"/>
      <c r="X2561"/>
      <c r="Y2561"/>
      <c r="Z2561"/>
    </row>
    <row r="2562" spans="21:26" x14ac:dyDescent="0.25">
      <c r="U2562"/>
      <c r="V2562"/>
      <c r="W2562"/>
      <c r="X2562"/>
      <c r="Y2562"/>
      <c r="Z2562"/>
    </row>
    <row r="2563" spans="21:26" x14ac:dyDescent="0.25">
      <c r="U2563"/>
      <c r="V2563"/>
      <c r="W2563"/>
      <c r="X2563"/>
      <c r="Y2563"/>
      <c r="Z2563"/>
    </row>
    <row r="2564" spans="21:26" x14ac:dyDescent="0.25">
      <c r="U2564"/>
      <c r="V2564"/>
      <c r="W2564"/>
      <c r="X2564"/>
      <c r="Y2564"/>
      <c r="Z2564"/>
    </row>
    <row r="2565" spans="21:26" x14ac:dyDescent="0.25">
      <c r="U2565"/>
      <c r="V2565"/>
      <c r="W2565"/>
      <c r="X2565"/>
      <c r="Y2565"/>
      <c r="Z2565"/>
    </row>
    <row r="2566" spans="21:26" x14ac:dyDescent="0.25">
      <c r="U2566"/>
      <c r="V2566"/>
      <c r="W2566"/>
      <c r="X2566"/>
      <c r="Y2566"/>
      <c r="Z2566"/>
    </row>
    <row r="2567" spans="21:26" x14ac:dyDescent="0.25">
      <c r="U2567"/>
      <c r="V2567"/>
      <c r="W2567"/>
      <c r="X2567"/>
      <c r="Y2567"/>
      <c r="Z2567"/>
    </row>
    <row r="2568" spans="21:26" x14ac:dyDescent="0.25">
      <c r="U2568"/>
      <c r="V2568"/>
      <c r="W2568"/>
      <c r="X2568"/>
      <c r="Y2568"/>
      <c r="Z2568"/>
    </row>
    <row r="2569" spans="21:26" x14ac:dyDescent="0.25">
      <c r="U2569"/>
      <c r="V2569"/>
      <c r="W2569"/>
      <c r="X2569"/>
      <c r="Y2569"/>
      <c r="Z2569"/>
    </row>
    <row r="2570" spans="21:26" x14ac:dyDescent="0.25">
      <c r="U2570"/>
      <c r="V2570"/>
      <c r="W2570"/>
      <c r="X2570"/>
      <c r="Y2570"/>
      <c r="Z2570"/>
    </row>
    <row r="2571" spans="21:26" x14ac:dyDescent="0.25">
      <c r="U2571"/>
      <c r="V2571"/>
      <c r="W2571"/>
      <c r="X2571"/>
      <c r="Y2571"/>
      <c r="Z2571"/>
    </row>
    <row r="2572" spans="21:26" x14ac:dyDescent="0.25">
      <c r="U2572"/>
      <c r="V2572"/>
      <c r="W2572"/>
      <c r="X2572"/>
      <c r="Y2572"/>
      <c r="Z2572"/>
    </row>
    <row r="2573" spans="21:26" x14ac:dyDescent="0.25">
      <c r="U2573"/>
      <c r="V2573"/>
      <c r="W2573"/>
      <c r="X2573"/>
      <c r="Y2573"/>
      <c r="Z2573"/>
    </row>
    <row r="2574" spans="21:26" x14ac:dyDescent="0.25">
      <c r="U2574"/>
      <c r="V2574"/>
      <c r="W2574"/>
      <c r="X2574"/>
      <c r="Y2574"/>
      <c r="Z2574"/>
    </row>
    <row r="2575" spans="21:26" x14ac:dyDescent="0.25">
      <c r="U2575"/>
      <c r="V2575"/>
      <c r="W2575"/>
      <c r="X2575"/>
      <c r="Y2575"/>
      <c r="Z2575"/>
    </row>
    <row r="2576" spans="21:26" x14ac:dyDescent="0.25">
      <c r="U2576"/>
      <c r="V2576"/>
      <c r="W2576"/>
      <c r="X2576"/>
      <c r="Y2576"/>
      <c r="Z2576"/>
    </row>
    <row r="2577" spans="21:26" x14ac:dyDescent="0.25">
      <c r="U2577"/>
      <c r="V2577"/>
      <c r="W2577"/>
      <c r="X2577"/>
      <c r="Y2577"/>
      <c r="Z2577"/>
    </row>
    <row r="2578" spans="21:26" x14ac:dyDescent="0.25">
      <c r="U2578"/>
      <c r="V2578"/>
      <c r="W2578"/>
      <c r="X2578"/>
      <c r="Y2578"/>
      <c r="Z2578"/>
    </row>
    <row r="2579" spans="21:26" x14ac:dyDescent="0.25">
      <c r="U2579"/>
      <c r="V2579"/>
      <c r="W2579"/>
      <c r="X2579"/>
      <c r="Y2579"/>
      <c r="Z2579"/>
    </row>
    <row r="2580" spans="21:26" x14ac:dyDescent="0.25">
      <c r="U2580"/>
      <c r="V2580"/>
      <c r="W2580"/>
      <c r="X2580"/>
      <c r="Y2580"/>
      <c r="Z2580"/>
    </row>
    <row r="2581" spans="21:26" x14ac:dyDescent="0.25">
      <c r="U2581"/>
      <c r="V2581"/>
      <c r="W2581"/>
      <c r="X2581"/>
      <c r="Y2581"/>
      <c r="Z2581"/>
    </row>
    <row r="2582" spans="21:26" x14ac:dyDescent="0.25">
      <c r="U2582"/>
      <c r="V2582"/>
      <c r="W2582"/>
      <c r="X2582"/>
      <c r="Y2582"/>
      <c r="Z2582"/>
    </row>
    <row r="2583" spans="21:26" x14ac:dyDescent="0.25">
      <c r="U2583"/>
      <c r="V2583"/>
      <c r="W2583"/>
      <c r="X2583"/>
      <c r="Y2583"/>
      <c r="Z2583"/>
    </row>
    <row r="2584" spans="21:26" x14ac:dyDescent="0.25">
      <c r="U2584"/>
      <c r="V2584"/>
      <c r="W2584"/>
      <c r="X2584"/>
      <c r="Y2584"/>
      <c r="Z2584"/>
    </row>
    <row r="2585" spans="21:26" x14ac:dyDescent="0.25">
      <c r="U2585"/>
      <c r="V2585"/>
      <c r="W2585"/>
      <c r="X2585"/>
      <c r="Y2585"/>
      <c r="Z2585"/>
    </row>
    <row r="2586" spans="21:26" x14ac:dyDescent="0.25">
      <c r="U2586"/>
      <c r="V2586"/>
      <c r="W2586"/>
      <c r="X2586"/>
      <c r="Y2586"/>
      <c r="Z2586"/>
    </row>
    <row r="2587" spans="21:26" x14ac:dyDescent="0.25">
      <c r="U2587"/>
      <c r="V2587"/>
      <c r="W2587"/>
      <c r="X2587"/>
      <c r="Y2587"/>
      <c r="Z2587"/>
    </row>
    <row r="2588" spans="21:26" x14ac:dyDescent="0.25">
      <c r="U2588"/>
      <c r="V2588"/>
      <c r="W2588"/>
      <c r="X2588"/>
      <c r="Y2588"/>
      <c r="Z2588"/>
    </row>
    <row r="2589" spans="21:26" x14ac:dyDescent="0.25">
      <c r="U2589"/>
      <c r="V2589"/>
      <c r="W2589"/>
      <c r="X2589"/>
      <c r="Y2589"/>
      <c r="Z2589"/>
    </row>
    <row r="2590" spans="21:26" x14ac:dyDescent="0.25">
      <c r="U2590"/>
      <c r="V2590"/>
      <c r="W2590"/>
      <c r="X2590"/>
      <c r="Y2590"/>
      <c r="Z2590"/>
    </row>
    <row r="2591" spans="21:26" x14ac:dyDescent="0.25">
      <c r="U2591"/>
      <c r="V2591"/>
      <c r="W2591"/>
      <c r="X2591"/>
      <c r="Y2591"/>
      <c r="Z2591"/>
    </row>
    <row r="2592" spans="21:26" x14ac:dyDescent="0.25">
      <c r="U2592"/>
      <c r="V2592"/>
      <c r="W2592"/>
      <c r="X2592"/>
      <c r="Y2592"/>
      <c r="Z2592"/>
    </row>
    <row r="2593" spans="21:26" x14ac:dyDescent="0.25">
      <c r="U2593"/>
      <c r="V2593"/>
      <c r="W2593"/>
      <c r="X2593"/>
      <c r="Y2593"/>
      <c r="Z2593"/>
    </row>
    <row r="2594" spans="21:26" x14ac:dyDescent="0.25">
      <c r="U2594"/>
      <c r="V2594"/>
      <c r="W2594"/>
      <c r="X2594"/>
      <c r="Y2594"/>
      <c r="Z2594"/>
    </row>
    <row r="2595" spans="21:26" x14ac:dyDescent="0.25">
      <c r="U2595"/>
      <c r="V2595"/>
      <c r="W2595"/>
      <c r="X2595"/>
      <c r="Y2595"/>
      <c r="Z2595"/>
    </row>
    <row r="2596" spans="21:26" x14ac:dyDescent="0.25">
      <c r="U2596"/>
      <c r="V2596"/>
      <c r="W2596"/>
      <c r="X2596"/>
      <c r="Y2596"/>
      <c r="Z2596"/>
    </row>
    <row r="2597" spans="21:26" x14ac:dyDescent="0.25">
      <c r="U2597"/>
      <c r="V2597"/>
      <c r="W2597"/>
      <c r="X2597"/>
      <c r="Y2597"/>
      <c r="Z2597"/>
    </row>
    <row r="2598" spans="21:26" x14ac:dyDescent="0.25">
      <c r="U2598"/>
      <c r="V2598"/>
      <c r="W2598"/>
      <c r="X2598"/>
      <c r="Y2598"/>
      <c r="Z2598"/>
    </row>
    <row r="2599" spans="21:26" x14ac:dyDescent="0.25">
      <c r="U2599"/>
      <c r="V2599"/>
      <c r="W2599"/>
      <c r="X2599"/>
      <c r="Y2599"/>
      <c r="Z2599"/>
    </row>
    <row r="2600" spans="21:26" x14ac:dyDescent="0.25">
      <c r="U2600"/>
      <c r="V2600"/>
      <c r="W2600"/>
      <c r="X2600"/>
      <c r="Y2600"/>
      <c r="Z2600"/>
    </row>
    <row r="2601" spans="21:26" x14ac:dyDescent="0.25">
      <c r="U2601"/>
      <c r="V2601"/>
      <c r="W2601"/>
      <c r="X2601"/>
      <c r="Y2601"/>
      <c r="Z2601"/>
    </row>
    <row r="2602" spans="21:26" x14ac:dyDescent="0.25">
      <c r="U2602"/>
      <c r="V2602"/>
      <c r="W2602"/>
      <c r="X2602"/>
      <c r="Y2602"/>
      <c r="Z2602"/>
    </row>
    <row r="2603" spans="21:26" x14ac:dyDescent="0.25">
      <c r="U2603"/>
      <c r="V2603"/>
      <c r="W2603"/>
      <c r="X2603"/>
      <c r="Y2603"/>
      <c r="Z2603"/>
    </row>
    <row r="2604" spans="21:26" x14ac:dyDescent="0.25">
      <c r="U2604"/>
      <c r="V2604"/>
      <c r="W2604"/>
      <c r="X2604"/>
      <c r="Y2604"/>
      <c r="Z2604"/>
    </row>
    <row r="2605" spans="21:26" x14ac:dyDescent="0.25">
      <c r="U2605"/>
      <c r="V2605"/>
      <c r="W2605"/>
      <c r="X2605"/>
      <c r="Y2605"/>
      <c r="Z2605"/>
    </row>
    <row r="2606" spans="21:26" x14ac:dyDescent="0.25">
      <c r="U2606"/>
      <c r="V2606"/>
      <c r="W2606"/>
      <c r="X2606"/>
      <c r="Y2606"/>
      <c r="Z2606"/>
    </row>
    <row r="2607" spans="21:26" x14ac:dyDescent="0.25">
      <c r="U2607"/>
      <c r="V2607"/>
      <c r="W2607"/>
      <c r="X2607"/>
      <c r="Y2607"/>
      <c r="Z2607"/>
    </row>
    <row r="2608" spans="21:26" x14ac:dyDescent="0.25">
      <c r="U2608"/>
      <c r="V2608"/>
      <c r="W2608"/>
      <c r="X2608"/>
      <c r="Y2608"/>
      <c r="Z2608"/>
    </row>
    <row r="2609" spans="21:26" x14ac:dyDescent="0.25">
      <c r="U2609"/>
      <c r="V2609"/>
      <c r="W2609"/>
      <c r="X2609"/>
      <c r="Y2609"/>
      <c r="Z2609"/>
    </row>
    <row r="2610" spans="21:26" x14ac:dyDescent="0.25">
      <c r="U2610"/>
      <c r="V2610"/>
      <c r="W2610"/>
      <c r="X2610"/>
      <c r="Y2610"/>
      <c r="Z2610"/>
    </row>
    <row r="2611" spans="21:26" x14ac:dyDescent="0.25">
      <c r="U2611"/>
      <c r="V2611"/>
      <c r="W2611"/>
      <c r="X2611"/>
      <c r="Y2611"/>
      <c r="Z2611"/>
    </row>
    <row r="2612" spans="21:26" x14ac:dyDescent="0.25">
      <c r="U2612"/>
      <c r="V2612"/>
      <c r="W2612"/>
      <c r="X2612"/>
      <c r="Y2612"/>
      <c r="Z2612"/>
    </row>
    <row r="2613" spans="21:26" x14ac:dyDescent="0.25">
      <c r="U2613"/>
      <c r="V2613"/>
      <c r="W2613"/>
      <c r="X2613"/>
      <c r="Y2613"/>
      <c r="Z2613"/>
    </row>
    <row r="2614" spans="21:26" x14ac:dyDescent="0.25">
      <c r="U2614"/>
      <c r="V2614"/>
      <c r="W2614"/>
      <c r="X2614"/>
      <c r="Y2614"/>
      <c r="Z2614"/>
    </row>
    <row r="2615" spans="21:26" x14ac:dyDescent="0.25">
      <c r="U2615"/>
      <c r="V2615"/>
      <c r="W2615"/>
      <c r="X2615"/>
      <c r="Y2615"/>
      <c r="Z2615"/>
    </row>
    <row r="2616" spans="21:26" x14ac:dyDescent="0.25">
      <c r="U2616"/>
      <c r="V2616"/>
      <c r="W2616"/>
      <c r="X2616"/>
      <c r="Y2616"/>
      <c r="Z2616"/>
    </row>
    <row r="2617" spans="21:26" x14ac:dyDescent="0.25">
      <c r="U2617"/>
      <c r="V2617"/>
      <c r="W2617"/>
      <c r="X2617"/>
      <c r="Y2617"/>
      <c r="Z2617"/>
    </row>
    <row r="2618" spans="21:26" x14ac:dyDescent="0.25">
      <c r="U2618"/>
      <c r="V2618"/>
      <c r="W2618"/>
      <c r="X2618"/>
      <c r="Y2618"/>
      <c r="Z2618"/>
    </row>
    <row r="2619" spans="21:26" x14ac:dyDescent="0.25">
      <c r="U2619"/>
      <c r="V2619"/>
      <c r="W2619"/>
      <c r="X2619"/>
      <c r="Y2619"/>
      <c r="Z2619"/>
    </row>
    <row r="2620" spans="21:26" x14ac:dyDescent="0.25">
      <c r="U2620"/>
      <c r="V2620"/>
      <c r="W2620"/>
      <c r="X2620"/>
      <c r="Y2620"/>
      <c r="Z2620"/>
    </row>
    <row r="2621" spans="21:26" x14ac:dyDescent="0.25">
      <c r="U2621"/>
      <c r="V2621"/>
      <c r="W2621"/>
      <c r="X2621"/>
      <c r="Y2621"/>
      <c r="Z2621"/>
    </row>
    <row r="2622" spans="21:26" x14ac:dyDescent="0.25">
      <c r="U2622"/>
      <c r="V2622"/>
      <c r="W2622"/>
      <c r="X2622"/>
      <c r="Y2622"/>
      <c r="Z2622"/>
    </row>
    <row r="2623" spans="21:26" x14ac:dyDescent="0.25">
      <c r="U2623"/>
      <c r="V2623"/>
      <c r="W2623"/>
      <c r="X2623"/>
      <c r="Y2623"/>
      <c r="Z2623"/>
    </row>
    <row r="2624" spans="21:26" x14ac:dyDescent="0.25">
      <c r="U2624"/>
      <c r="V2624"/>
      <c r="W2624"/>
      <c r="X2624"/>
      <c r="Y2624"/>
      <c r="Z2624"/>
    </row>
    <row r="2625" spans="21:26" x14ac:dyDescent="0.25">
      <c r="U2625"/>
      <c r="V2625"/>
      <c r="W2625"/>
      <c r="X2625"/>
      <c r="Y2625"/>
      <c r="Z2625"/>
    </row>
    <row r="2626" spans="21:26" x14ac:dyDescent="0.25">
      <c r="U2626"/>
      <c r="V2626"/>
      <c r="W2626"/>
      <c r="X2626"/>
      <c r="Y2626"/>
      <c r="Z2626"/>
    </row>
    <row r="2627" spans="21:26" x14ac:dyDescent="0.25">
      <c r="U2627"/>
      <c r="V2627"/>
      <c r="W2627"/>
      <c r="X2627"/>
      <c r="Y2627"/>
      <c r="Z2627"/>
    </row>
    <row r="2628" spans="21:26" x14ac:dyDescent="0.25">
      <c r="U2628"/>
      <c r="V2628"/>
      <c r="W2628"/>
      <c r="X2628"/>
      <c r="Y2628"/>
      <c r="Z2628"/>
    </row>
    <row r="2629" spans="21:26" x14ac:dyDescent="0.25">
      <c r="U2629"/>
      <c r="V2629"/>
      <c r="W2629"/>
      <c r="X2629"/>
      <c r="Y2629"/>
      <c r="Z2629"/>
    </row>
    <row r="2630" spans="21:26" x14ac:dyDescent="0.25">
      <c r="U2630"/>
      <c r="V2630"/>
      <c r="W2630"/>
      <c r="X2630"/>
      <c r="Y2630"/>
      <c r="Z2630"/>
    </row>
    <row r="2631" spans="21:26" x14ac:dyDescent="0.25">
      <c r="U2631"/>
      <c r="V2631"/>
      <c r="W2631"/>
      <c r="X2631"/>
      <c r="Y2631"/>
      <c r="Z2631"/>
    </row>
    <row r="2632" spans="21:26" x14ac:dyDescent="0.25">
      <c r="U2632"/>
      <c r="V2632"/>
      <c r="W2632"/>
      <c r="X2632"/>
      <c r="Y2632"/>
      <c r="Z2632"/>
    </row>
    <row r="2633" spans="21:26" x14ac:dyDescent="0.25">
      <c r="U2633"/>
      <c r="V2633"/>
      <c r="W2633"/>
      <c r="X2633"/>
      <c r="Y2633"/>
      <c r="Z2633"/>
    </row>
    <row r="2634" spans="21:26" x14ac:dyDescent="0.25">
      <c r="U2634"/>
      <c r="V2634"/>
      <c r="W2634"/>
      <c r="X2634"/>
      <c r="Y2634"/>
      <c r="Z2634"/>
    </row>
    <row r="2635" spans="21:26" x14ac:dyDescent="0.25">
      <c r="U2635"/>
      <c r="V2635"/>
      <c r="W2635"/>
      <c r="X2635"/>
      <c r="Y2635"/>
      <c r="Z2635"/>
    </row>
    <row r="2636" spans="21:26" x14ac:dyDescent="0.25">
      <c r="U2636"/>
      <c r="V2636"/>
      <c r="W2636"/>
      <c r="X2636"/>
      <c r="Y2636"/>
      <c r="Z2636"/>
    </row>
    <row r="2637" spans="21:26" x14ac:dyDescent="0.25">
      <c r="U2637"/>
      <c r="V2637"/>
      <c r="W2637"/>
      <c r="X2637"/>
      <c r="Y2637"/>
      <c r="Z2637"/>
    </row>
    <row r="2638" spans="21:26" x14ac:dyDescent="0.25">
      <c r="U2638"/>
      <c r="V2638"/>
      <c r="W2638"/>
      <c r="X2638"/>
      <c r="Y2638"/>
      <c r="Z2638"/>
    </row>
    <row r="2639" spans="21:26" x14ac:dyDescent="0.25">
      <c r="U2639"/>
      <c r="V2639"/>
      <c r="W2639"/>
      <c r="X2639"/>
      <c r="Y2639"/>
      <c r="Z2639"/>
    </row>
    <row r="2640" spans="21:26" x14ac:dyDescent="0.25">
      <c r="U2640"/>
      <c r="V2640"/>
      <c r="W2640"/>
      <c r="X2640"/>
      <c r="Y2640"/>
      <c r="Z2640"/>
    </row>
    <row r="2641" spans="21:26" x14ac:dyDescent="0.25">
      <c r="U2641"/>
      <c r="V2641"/>
      <c r="W2641"/>
      <c r="X2641"/>
      <c r="Y2641"/>
      <c r="Z2641"/>
    </row>
    <row r="2642" spans="21:26" x14ac:dyDescent="0.25">
      <c r="U2642"/>
      <c r="V2642"/>
      <c r="W2642"/>
      <c r="X2642"/>
      <c r="Y2642"/>
      <c r="Z2642"/>
    </row>
    <row r="2643" spans="21:26" x14ac:dyDescent="0.25">
      <c r="U2643"/>
      <c r="V2643"/>
      <c r="W2643"/>
      <c r="X2643"/>
      <c r="Y2643"/>
      <c r="Z2643"/>
    </row>
    <row r="2644" spans="21:26" x14ac:dyDescent="0.25">
      <c r="U2644"/>
      <c r="V2644"/>
      <c r="W2644"/>
      <c r="X2644"/>
      <c r="Y2644"/>
      <c r="Z2644"/>
    </row>
    <row r="2645" spans="21:26" x14ac:dyDescent="0.25">
      <c r="U2645"/>
      <c r="V2645"/>
      <c r="W2645"/>
      <c r="X2645"/>
      <c r="Y2645"/>
      <c r="Z2645"/>
    </row>
    <row r="2646" spans="21:26" x14ac:dyDescent="0.25">
      <c r="U2646"/>
      <c r="V2646"/>
      <c r="W2646"/>
      <c r="X2646"/>
      <c r="Y2646"/>
      <c r="Z2646"/>
    </row>
    <row r="2647" spans="21:26" x14ac:dyDescent="0.25">
      <c r="U2647"/>
      <c r="V2647"/>
      <c r="W2647"/>
      <c r="X2647"/>
      <c r="Y2647"/>
      <c r="Z2647"/>
    </row>
    <row r="2648" spans="21:26" x14ac:dyDescent="0.25">
      <c r="U2648"/>
      <c r="V2648"/>
      <c r="W2648"/>
      <c r="X2648"/>
      <c r="Y2648"/>
      <c r="Z2648"/>
    </row>
    <row r="2649" spans="21:26" x14ac:dyDescent="0.25">
      <c r="U2649"/>
      <c r="V2649"/>
      <c r="W2649"/>
      <c r="X2649"/>
      <c r="Y2649"/>
      <c r="Z2649"/>
    </row>
    <row r="2650" spans="21:26" x14ac:dyDescent="0.25">
      <c r="U2650"/>
      <c r="V2650"/>
      <c r="W2650"/>
      <c r="X2650"/>
      <c r="Y2650"/>
      <c r="Z2650"/>
    </row>
    <row r="2651" spans="21:26" x14ac:dyDescent="0.25">
      <c r="U2651"/>
      <c r="V2651"/>
      <c r="W2651"/>
      <c r="X2651"/>
      <c r="Y2651"/>
      <c r="Z2651"/>
    </row>
    <row r="2652" spans="21:26" x14ac:dyDescent="0.25">
      <c r="U2652"/>
      <c r="V2652"/>
      <c r="W2652"/>
      <c r="X2652"/>
      <c r="Y2652"/>
      <c r="Z2652"/>
    </row>
    <row r="2653" spans="21:26" x14ac:dyDescent="0.25">
      <c r="U2653"/>
      <c r="V2653"/>
      <c r="W2653"/>
      <c r="X2653"/>
      <c r="Y2653"/>
      <c r="Z2653"/>
    </row>
    <row r="2654" spans="21:26" x14ac:dyDescent="0.25">
      <c r="U2654"/>
      <c r="V2654"/>
      <c r="W2654"/>
      <c r="X2654"/>
      <c r="Y2654"/>
      <c r="Z2654"/>
    </row>
    <row r="2655" spans="21:26" x14ac:dyDescent="0.25">
      <c r="U2655"/>
      <c r="V2655"/>
      <c r="W2655"/>
      <c r="X2655"/>
      <c r="Y2655"/>
      <c r="Z2655"/>
    </row>
    <row r="2656" spans="21:26" x14ac:dyDescent="0.25">
      <c r="U2656"/>
      <c r="V2656"/>
      <c r="W2656"/>
      <c r="X2656"/>
      <c r="Y2656"/>
      <c r="Z2656"/>
    </row>
    <row r="2657" spans="21:26" x14ac:dyDescent="0.25">
      <c r="U2657"/>
      <c r="V2657"/>
      <c r="W2657"/>
      <c r="X2657"/>
      <c r="Y2657"/>
      <c r="Z2657"/>
    </row>
    <row r="2658" spans="21:26" x14ac:dyDescent="0.25">
      <c r="U2658"/>
      <c r="V2658"/>
      <c r="W2658"/>
      <c r="X2658"/>
      <c r="Y2658"/>
      <c r="Z2658"/>
    </row>
    <row r="2659" spans="21:26" x14ac:dyDescent="0.25">
      <c r="U2659"/>
      <c r="V2659"/>
      <c r="W2659"/>
      <c r="X2659"/>
      <c r="Y2659"/>
      <c r="Z2659"/>
    </row>
    <row r="2660" spans="21:26" x14ac:dyDescent="0.25">
      <c r="U2660"/>
      <c r="V2660"/>
      <c r="W2660"/>
      <c r="X2660"/>
      <c r="Y2660"/>
      <c r="Z2660"/>
    </row>
    <row r="2661" spans="21:26" x14ac:dyDescent="0.25">
      <c r="U2661"/>
      <c r="V2661"/>
      <c r="W2661"/>
      <c r="X2661"/>
      <c r="Y2661"/>
      <c r="Z2661"/>
    </row>
    <row r="2662" spans="21:26" x14ac:dyDescent="0.25">
      <c r="U2662"/>
      <c r="V2662"/>
      <c r="W2662"/>
      <c r="X2662"/>
      <c r="Y2662"/>
      <c r="Z2662"/>
    </row>
    <row r="2663" spans="21:26" x14ac:dyDescent="0.25">
      <c r="U2663"/>
      <c r="V2663"/>
      <c r="W2663"/>
      <c r="X2663"/>
      <c r="Y2663"/>
      <c r="Z2663"/>
    </row>
    <row r="2664" spans="21:26" x14ac:dyDescent="0.25">
      <c r="U2664"/>
      <c r="V2664"/>
      <c r="W2664"/>
      <c r="X2664"/>
      <c r="Y2664"/>
      <c r="Z2664"/>
    </row>
    <row r="2665" spans="21:26" x14ac:dyDescent="0.25">
      <c r="U2665"/>
      <c r="V2665"/>
      <c r="W2665"/>
      <c r="X2665"/>
      <c r="Y2665"/>
      <c r="Z2665"/>
    </row>
    <row r="2666" spans="21:26" x14ac:dyDescent="0.25">
      <c r="U2666"/>
      <c r="V2666"/>
      <c r="W2666"/>
      <c r="X2666"/>
      <c r="Y2666"/>
      <c r="Z2666"/>
    </row>
    <row r="2667" spans="21:26" x14ac:dyDescent="0.25">
      <c r="U2667"/>
      <c r="V2667"/>
      <c r="W2667"/>
      <c r="X2667"/>
      <c r="Y2667"/>
      <c r="Z2667"/>
    </row>
    <row r="2668" spans="21:26" x14ac:dyDescent="0.25">
      <c r="U2668"/>
      <c r="V2668"/>
      <c r="W2668"/>
      <c r="X2668"/>
      <c r="Y2668"/>
      <c r="Z2668"/>
    </row>
    <row r="2669" spans="21:26" x14ac:dyDescent="0.25">
      <c r="U2669"/>
      <c r="V2669"/>
      <c r="W2669"/>
      <c r="X2669"/>
      <c r="Y2669"/>
      <c r="Z2669"/>
    </row>
    <row r="2670" spans="21:26" x14ac:dyDescent="0.25">
      <c r="U2670"/>
      <c r="V2670"/>
      <c r="W2670"/>
      <c r="X2670"/>
      <c r="Y2670"/>
      <c r="Z2670"/>
    </row>
    <row r="2671" spans="21:26" x14ac:dyDescent="0.25">
      <c r="U2671"/>
      <c r="V2671"/>
      <c r="W2671"/>
      <c r="X2671"/>
      <c r="Y2671"/>
      <c r="Z2671"/>
    </row>
    <row r="2672" spans="21:26" x14ac:dyDescent="0.25">
      <c r="U2672"/>
      <c r="V2672"/>
      <c r="W2672"/>
      <c r="X2672"/>
      <c r="Y2672"/>
      <c r="Z2672"/>
    </row>
    <row r="2673" spans="21:26" x14ac:dyDescent="0.25">
      <c r="U2673"/>
      <c r="V2673"/>
      <c r="W2673"/>
      <c r="X2673"/>
      <c r="Y2673"/>
      <c r="Z2673"/>
    </row>
    <row r="2674" spans="21:26" x14ac:dyDescent="0.25">
      <c r="U2674"/>
      <c r="V2674"/>
      <c r="W2674"/>
      <c r="X2674"/>
      <c r="Y2674"/>
      <c r="Z2674"/>
    </row>
    <row r="2675" spans="21:26" x14ac:dyDescent="0.25">
      <c r="U2675"/>
      <c r="V2675"/>
      <c r="W2675"/>
      <c r="X2675"/>
      <c r="Y2675"/>
      <c r="Z2675"/>
    </row>
    <row r="2676" spans="21:26" x14ac:dyDescent="0.25">
      <c r="U2676"/>
      <c r="V2676"/>
      <c r="W2676"/>
      <c r="X2676"/>
      <c r="Y2676"/>
      <c r="Z2676"/>
    </row>
    <row r="2677" spans="21:26" x14ac:dyDescent="0.25">
      <c r="U2677"/>
      <c r="V2677"/>
      <c r="W2677"/>
      <c r="X2677"/>
      <c r="Y2677"/>
      <c r="Z2677"/>
    </row>
    <row r="2678" spans="21:26" x14ac:dyDescent="0.25">
      <c r="U2678"/>
      <c r="V2678"/>
      <c r="W2678"/>
      <c r="X2678"/>
      <c r="Y2678"/>
      <c r="Z2678"/>
    </row>
    <row r="2679" spans="21:26" x14ac:dyDescent="0.25">
      <c r="U2679"/>
      <c r="V2679"/>
      <c r="W2679"/>
      <c r="X2679"/>
      <c r="Y2679"/>
      <c r="Z2679"/>
    </row>
    <row r="2680" spans="21:26" x14ac:dyDescent="0.25">
      <c r="U2680"/>
      <c r="V2680"/>
      <c r="W2680"/>
      <c r="X2680"/>
      <c r="Y2680"/>
      <c r="Z2680"/>
    </row>
    <row r="2681" spans="21:26" x14ac:dyDescent="0.25">
      <c r="U2681"/>
      <c r="V2681"/>
      <c r="W2681"/>
      <c r="X2681"/>
      <c r="Y2681"/>
      <c r="Z2681"/>
    </row>
    <row r="2682" spans="21:26" x14ac:dyDescent="0.25">
      <c r="U2682"/>
      <c r="V2682"/>
      <c r="W2682"/>
      <c r="X2682"/>
      <c r="Y2682"/>
      <c r="Z2682"/>
    </row>
    <row r="2683" spans="21:26" x14ac:dyDescent="0.25">
      <c r="U2683"/>
      <c r="V2683"/>
      <c r="W2683"/>
      <c r="X2683"/>
      <c r="Y2683"/>
      <c r="Z2683"/>
    </row>
    <row r="2684" spans="21:26" x14ac:dyDescent="0.25">
      <c r="U2684"/>
      <c r="V2684"/>
      <c r="W2684"/>
      <c r="X2684"/>
      <c r="Y2684"/>
      <c r="Z2684"/>
    </row>
    <row r="2685" spans="21:26" x14ac:dyDescent="0.25">
      <c r="U2685"/>
      <c r="V2685"/>
      <c r="W2685"/>
      <c r="X2685"/>
      <c r="Y2685"/>
      <c r="Z2685"/>
    </row>
    <row r="2686" spans="21:26" x14ac:dyDescent="0.25">
      <c r="U2686"/>
      <c r="V2686"/>
      <c r="W2686"/>
      <c r="X2686"/>
      <c r="Y2686"/>
      <c r="Z2686"/>
    </row>
    <row r="2687" spans="21:26" x14ac:dyDescent="0.25">
      <c r="U2687"/>
      <c r="V2687"/>
      <c r="W2687"/>
      <c r="X2687"/>
      <c r="Y2687"/>
      <c r="Z2687"/>
    </row>
    <row r="2688" spans="21:26" x14ac:dyDescent="0.25">
      <c r="U2688"/>
      <c r="V2688"/>
      <c r="W2688"/>
      <c r="X2688"/>
      <c r="Y2688"/>
      <c r="Z2688"/>
    </row>
    <row r="2689" spans="21:26" x14ac:dyDescent="0.25">
      <c r="U2689"/>
      <c r="V2689"/>
      <c r="W2689"/>
      <c r="X2689"/>
      <c r="Y2689"/>
      <c r="Z2689"/>
    </row>
    <row r="2690" spans="21:26" x14ac:dyDescent="0.25">
      <c r="U2690"/>
      <c r="V2690"/>
      <c r="W2690"/>
      <c r="X2690"/>
      <c r="Y2690"/>
      <c r="Z2690"/>
    </row>
    <row r="2691" spans="21:26" x14ac:dyDescent="0.25">
      <c r="U2691"/>
      <c r="V2691"/>
      <c r="W2691"/>
      <c r="X2691"/>
      <c r="Y2691"/>
      <c r="Z2691"/>
    </row>
    <row r="2692" spans="21:26" x14ac:dyDescent="0.25">
      <c r="U2692"/>
      <c r="V2692"/>
      <c r="W2692"/>
      <c r="X2692"/>
      <c r="Y2692"/>
      <c r="Z2692"/>
    </row>
    <row r="2693" spans="21:26" x14ac:dyDescent="0.25">
      <c r="U2693"/>
      <c r="V2693"/>
      <c r="W2693"/>
      <c r="X2693"/>
      <c r="Y2693"/>
      <c r="Z2693"/>
    </row>
    <row r="2694" spans="21:26" x14ac:dyDescent="0.25">
      <c r="U2694"/>
      <c r="V2694"/>
      <c r="W2694"/>
      <c r="X2694"/>
      <c r="Y2694"/>
      <c r="Z2694"/>
    </row>
    <row r="2695" spans="21:26" x14ac:dyDescent="0.25">
      <c r="U2695"/>
      <c r="V2695"/>
      <c r="W2695"/>
      <c r="X2695"/>
      <c r="Y2695"/>
      <c r="Z2695"/>
    </row>
    <row r="2696" spans="21:26" x14ac:dyDescent="0.25">
      <c r="U2696"/>
      <c r="V2696"/>
      <c r="W2696"/>
      <c r="X2696"/>
      <c r="Y2696"/>
      <c r="Z2696"/>
    </row>
    <row r="2697" spans="21:26" x14ac:dyDescent="0.25">
      <c r="U2697"/>
      <c r="V2697"/>
      <c r="W2697"/>
      <c r="X2697"/>
      <c r="Y2697"/>
      <c r="Z2697"/>
    </row>
    <row r="2698" spans="21:26" x14ac:dyDescent="0.25">
      <c r="U2698"/>
      <c r="V2698"/>
      <c r="W2698"/>
      <c r="X2698"/>
      <c r="Y2698"/>
      <c r="Z2698"/>
    </row>
    <row r="2699" spans="21:26" x14ac:dyDescent="0.25">
      <c r="U2699"/>
      <c r="V2699"/>
      <c r="W2699"/>
      <c r="X2699"/>
      <c r="Y2699"/>
      <c r="Z2699"/>
    </row>
    <row r="2700" spans="21:26" x14ac:dyDescent="0.25">
      <c r="U2700"/>
      <c r="V2700"/>
      <c r="W2700"/>
      <c r="X2700"/>
      <c r="Y2700"/>
      <c r="Z2700"/>
    </row>
    <row r="2701" spans="21:26" x14ac:dyDescent="0.25">
      <c r="U2701"/>
      <c r="V2701"/>
      <c r="W2701"/>
      <c r="X2701"/>
      <c r="Y2701"/>
      <c r="Z2701"/>
    </row>
    <row r="2702" spans="21:26" x14ac:dyDescent="0.25">
      <c r="U2702"/>
      <c r="V2702"/>
      <c r="W2702"/>
      <c r="X2702"/>
      <c r="Y2702"/>
      <c r="Z2702"/>
    </row>
    <row r="2703" spans="21:26" x14ac:dyDescent="0.25">
      <c r="U2703"/>
      <c r="V2703"/>
      <c r="W2703"/>
      <c r="X2703"/>
      <c r="Y2703"/>
      <c r="Z2703"/>
    </row>
    <row r="2704" spans="21:26" x14ac:dyDescent="0.25">
      <c r="U2704"/>
      <c r="V2704"/>
      <c r="W2704"/>
      <c r="X2704"/>
      <c r="Y2704"/>
      <c r="Z2704"/>
    </row>
    <row r="2705" spans="21:26" x14ac:dyDescent="0.25">
      <c r="U2705"/>
      <c r="V2705"/>
      <c r="W2705"/>
      <c r="X2705"/>
      <c r="Y2705"/>
      <c r="Z2705"/>
    </row>
    <row r="2706" spans="21:26" x14ac:dyDescent="0.25">
      <c r="U2706"/>
      <c r="V2706"/>
      <c r="W2706"/>
      <c r="X2706"/>
      <c r="Y2706"/>
      <c r="Z2706"/>
    </row>
    <row r="2707" spans="21:26" x14ac:dyDescent="0.25">
      <c r="U2707"/>
      <c r="V2707"/>
      <c r="W2707"/>
      <c r="X2707"/>
      <c r="Y2707"/>
      <c r="Z2707"/>
    </row>
    <row r="2708" spans="21:26" x14ac:dyDescent="0.25">
      <c r="U2708"/>
      <c r="V2708"/>
      <c r="W2708"/>
      <c r="X2708"/>
      <c r="Y2708"/>
      <c r="Z2708"/>
    </row>
    <row r="2709" spans="21:26" x14ac:dyDescent="0.25">
      <c r="U2709"/>
      <c r="V2709"/>
      <c r="W2709"/>
      <c r="X2709"/>
      <c r="Y2709"/>
      <c r="Z2709"/>
    </row>
    <row r="2710" spans="21:26" x14ac:dyDescent="0.25">
      <c r="U2710"/>
      <c r="V2710"/>
      <c r="W2710"/>
      <c r="X2710"/>
      <c r="Y2710"/>
      <c r="Z2710"/>
    </row>
    <row r="2711" spans="21:26" x14ac:dyDescent="0.25">
      <c r="U2711"/>
      <c r="V2711"/>
      <c r="W2711"/>
      <c r="X2711"/>
      <c r="Y2711"/>
      <c r="Z2711"/>
    </row>
    <row r="2712" spans="21:26" x14ac:dyDescent="0.25">
      <c r="U2712"/>
      <c r="V2712"/>
      <c r="W2712"/>
      <c r="X2712"/>
      <c r="Y2712"/>
      <c r="Z2712"/>
    </row>
    <row r="2713" spans="21:26" x14ac:dyDescent="0.25">
      <c r="U2713"/>
      <c r="V2713"/>
      <c r="W2713"/>
      <c r="X2713"/>
      <c r="Y2713"/>
      <c r="Z2713"/>
    </row>
    <row r="2714" spans="21:26" x14ac:dyDescent="0.25">
      <c r="U2714"/>
      <c r="V2714"/>
      <c r="W2714"/>
      <c r="X2714"/>
      <c r="Y2714"/>
      <c r="Z2714"/>
    </row>
    <row r="2715" spans="21:26" x14ac:dyDescent="0.25">
      <c r="U2715"/>
      <c r="V2715"/>
      <c r="W2715"/>
      <c r="X2715"/>
      <c r="Y2715"/>
      <c r="Z2715"/>
    </row>
    <row r="2716" spans="21:26" x14ac:dyDescent="0.25">
      <c r="U2716"/>
      <c r="V2716"/>
      <c r="W2716"/>
      <c r="X2716"/>
      <c r="Y2716"/>
      <c r="Z2716"/>
    </row>
    <row r="2717" spans="21:26" x14ac:dyDescent="0.25">
      <c r="U2717"/>
      <c r="V2717"/>
      <c r="W2717"/>
      <c r="X2717"/>
      <c r="Y2717"/>
      <c r="Z2717"/>
    </row>
    <row r="2718" spans="21:26" x14ac:dyDescent="0.25">
      <c r="U2718"/>
      <c r="V2718"/>
      <c r="W2718"/>
      <c r="X2718"/>
      <c r="Y2718"/>
      <c r="Z2718"/>
    </row>
    <row r="2719" spans="21:26" x14ac:dyDescent="0.25">
      <c r="U2719"/>
      <c r="V2719"/>
      <c r="W2719"/>
      <c r="X2719"/>
      <c r="Y2719"/>
      <c r="Z2719"/>
    </row>
    <row r="2720" spans="21:26" x14ac:dyDescent="0.25">
      <c r="U2720"/>
      <c r="V2720"/>
      <c r="W2720"/>
      <c r="X2720"/>
      <c r="Y2720"/>
      <c r="Z2720"/>
    </row>
    <row r="2721" spans="21:26" x14ac:dyDescent="0.25">
      <c r="U2721"/>
      <c r="V2721"/>
      <c r="W2721"/>
      <c r="X2721"/>
      <c r="Y2721"/>
      <c r="Z2721"/>
    </row>
    <row r="2722" spans="21:26" x14ac:dyDescent="0.25">
      <c r="U2722"/>
      <c r="V2722"/>
      <c r="W2722"/>
      <c r="X2722"/>
      <c r="Y2722"/>
      <c r="Z2722"/>
    </row>
    <row r="2723" spans="21:26" x14ac:dyDescent="0.25">
      <c r="U2723"/>
      <c r="V2723"/>
      <c r="W2723"/>
      <c r="X2723"/>
      <c r="Y2723"/>
      <c r="Z2723"/>
    </row>
    <row r="2724" spans="21:26" x14ac:dyDescent="0.25">
      <c r="U2724"/>
      <c r="V2724"/>
      <c r="W2724"/>
      <c r="X2724"/>
      <c r="Y2724"/>
      <c r="Z2724"/>
    </row>
    <row r="2725" spans="21:26" x14ac:dyDescent="0.25">
      <c r="U2725"/>
      <c r="V2725"/>
      <c r="W2725"/>
      <c r="X2725"/>
      <c r="Y2725"/>
      <c r="Z2725"/>
    </row>
    <row r="2726" spans="21:26" x14ac:dyDescent="0.25">
      <c r="U2726"/>
      <c r="V2726"/>
      <c r="W2726"/>
      <c r="X2726"/>
      <c r="Y2726"/>
      <c r="Z2726"/>
    </row>
    <row r="2727" spans="21:26" x14ac:dyDescent="0.25">
      <c r="U2727"/>
      <c r="V2727"/>
      <c r="W2727"/>
      <c r="X2727"/>
      <c r="Y2727"/>
      <c r="Z2727"/>
    </row>
    <row r="2728" spans="21:26" x14ac:dyDescent="0.25">
      <c r="U2728"/>
      <c r="V2728"/>
      <c r="W2728"/>
      <c r="X2728"/>
      <c r="Y2728"/>
      <c r="Z2728"/>
    </row>
    <row r="2729" spans="21:26" x14ac:dyDescent="0.25">
      <c r="U2729"/>
      <c r="V2729"/>
      <c r="W2729"/>
      <c r="X2729"/>
      <c r="Y2729"/>
      <c r="Z2729"/>
    </row>
    <row r="2730" spans="21:26" x14ac:dyDescent="0.25">
      <c r="U2730"/>
      <c r="V2730"/>
      <c r="W2730"/>
      <c r="X2730"/>
      <c r="Y2730"/>
      <c r="Z2730"/>
    </row>
    <row r="2731" spans="21:26" x14ac:dyDescent="0.25">
      <c r="U2731"/>
      <c r="V2731"/>
      <c r="W2731"/>
      <c r="X2731"/>
      <c r="Y2731"/>
      <c r="Z2731"/>
    </row>
    <row r="2732" spans="21:26" x14ac:dyDescent="0.25">
      <c r="U2732"/>
      <c r="V2732"/>
      <c r="W2732"/>
      <c r="X2732"/>
      <c r="Y2732"/>
      <c r="Z2732"/>
    </row>
    <row r="2733" spans="21:26" x14ac:dyDescent="0.25">
      <c r="U2733"/>
      <c r="V2733"/>
      <c r="W2733"/>
      <c r="X2733"/>
      <c r="Y2733"/>
      <c r="Z2733"/>
    </row>
    <row r="2734" spans="21:26" x14ac:dyDescent="0.25">
      <c r="U2734"/>
      <c r="V2734"/>
      <c r="W2734"/>
      <c r="X2734"/>
      <c r="Y2734"/>
      <c r="Z2734"/>
    </row>
    <row r="2735" spans="21:26" x14ac:dyDescent="0.25">
      <c r="U2735"/>
      <c r="V2735"/>
      <c r="W2735"/>
      <c r="X2735"/>
      <c r="Y2735"/>
      <c r="Z2735"/>
    </row>
    <row r="2736" spans="21:26" x14ac:dyDescent="0.25">
      <c r="U2736"/>
      <c r="V2736"/>
      <c r="W2736"/>
      <c r="X2736"/>
      <c r="Y2736"/>
      <c r="Z2736"/>
    </row>
    <row r="2737" spans="21:26" x14ac:dyDescent="0.25">
      <c r="U2737"/>
      <c r="V2737"/>
      <c r="W2737"/>
      <c r="X2737"/>
      <c r="Y2737"/>
      <c r="Z2737"/>
    </row>
    <row r="2738" spans="21:26" x14ac:dyDescent="0.25">
      <c r="U2738"/>
      <c r="V2738"/>
      <c r="W2738"/>
      <c r="X2738"/>
      <c r="Y2738"/>
      <c r="Z2738"/>
    </row>
    <row r="2739" spans="21:26" x14ac:dyDescent="0.25">
      <c r="U2739"/>
      <c r="V2739"/>
      <c r="W2739"/>
      <c r="X2739"/>
      <c r="Y2739"/>
      <c r="Z2739"/>
    </row>
    <row r="2740" spans="21:26" x14ac:dyDescent="0.25">
      <c r="U2740"/>
      <c r="V2740"/>
      <c r="W2740"/>
      <c r="X2740"/>
      <c r="Y2740"/>
      <c r="Z2740"/>
    </row>
    <row r="2741" spans="21:26" x14ac:dyDescent="0.25">
      <c r="U2741"/>
      <c r="V2741"/>
      <c r="W2741"/>
      <c r="X2741"/>
      <c r="Y2741"/>
      <c r="Z2741"/>
    </row>
    <row r="2742" spans="21:26" x14ac:dyDescent="0.25">
      <c r="U2742"/>
      <c r="V2742"/>
      <c r="W2742"/>
      <c r="X2742"/>
      <c r="Y2742"/>
      <c r="Z2742"/>
    </row>
    <row r="2743" spans="21:26" x14ac:dyDescent="0.25">
      <c r="U2743"/>
      <c r="V2743"/>
      <c r="W2743"/>
      <c r="X2743"/>
      <c r="Y2743"/>
      <c r="Z2743"/>
    </row>
    <row r="2744" spans="21:26" x14ac:dyDescent="0.25">
      <c r="U2744"/>
      <c r="V2744"/>
      <c r="W2744"/>
      <c r="X2744"/>
      <c r="Y2744"/>
      <c r="Z2744"/>
    </row>
    <row r="2745" spans="21:26" x14ac:dyDescent="0.25">
      <c r="U2745"/>
      <c r="V2745"/>
      <c r="W2745"/>
      <c r="X2745"/>
      <c r="Y2745"/>
      <c r="Z2745"/>
    </row>
    <row r="2746" spans="21:26" x14ac:dyDescent="0.25">
      <c r="U2746"/>
      <c r="V2746"/>
      <c r="W2746"/>
      <c r="X2746"/>
      <c r="Y2746"/>
      <c r="Z2746"/>
    </row>
    <row r="2747" spans="21:26" x14ac:dyDescent="0.25">
      <c r="U2747"/>
      <c r="V2747"/>
      <c r="W2747"/>
      <c r="X2747"/>
      <c r="Y2747"/>
      <c r="Z2747"/>
    </row>
    <row r="2748" spans="21:26" x14ac:dyDescent="0.25">
      <c r="U2748"/>
      <c r="V2748"/>
      <c r="W2748"/>
      <c r="X2748"/>
      <c r="Y2748"/>
      <c r="Z2748"/>
    </row>
    <row r="2749" spans="21:26" x14ac:dyDescent="0.25">
      <c r="U2749"/>
      <c r="V2749"/>
      <c r="W2749"/>
      <c r="X2749"/>
      <c r="Y2749"/>
      <c r="Z2749"/>
    </row>
    <row r="2750" spans="21:26" x14ac:dyDescent="0.25">
      <c r="U2750"/>
      <c r="V2750"/>
      <c r="W2750"/>
      <c r="X2750"/>
      <c r="Y2750"/>
      <c r="Z2750"/>
    </row>
    <row r="2751" spans="21:26" x14ac:dyDescent="0.25">
      <c r="U2751"/>
      <c r="V2751"/>
      <c r="W2751"/>
      <c r="X2751"/>
      <c r="Y2751"/>
      <c r="Z2751"/>
    </row>
    <row r="2752" spans="21:26" x14ac:dyDescent="0.25">
      <c r="U2752"/>
      <c r="V2752"/>
      <c r="W2752"/>
      <c r="X2752"/>
      <c r="Y2752"/>
      <c r="Z2752"/>
    </row>
    <row r="2753" spans="21:26" x14ac:dyDescent="0.25">
      <c r="U2753"/>
      <c r="V2753"/>
      <c r="W2753"/>
      <c r="X2753"/>
      <c r="Y2753"/>
      <c r="Z2753"/>
    </row>
    <row r="2754" spans="21:26" x14ac:dyDescent="0.25">
      <c r="U2754"/>
      <c r="V2754"/>
      <c r="W2754"/>
      <c r="X2754"/>
      <c r="Y2754"/>
      <c r="Z2754"/>
    </row>
    <row r="2755" spans="21:26" x14ac:dyDescent="0.25">
      <c r="U2755"/>
      <c r="V2755"/>
      <c r="W2755"/>
      <c r="X2755"/>
      <c r="Y2755"/>
      <c r="Z2755"/>
    </row>
    <row r="2756" spans="21:26" x14ac:dyDescent="0.25">
      <c r="U2756"/>
      <c r="V2756"/>
      <c r="W2756"/>
      <c r="X2756"/>
      <c r="Y2756"/>
      <c r="Z2756"/>
    </row>
    <row r="2757" spans="21:26" x14ac:dyDescent="0.25">
      <c r="U2757"/>
      <c r="V2757"/>
      <c r="W2757"/>
      <c r="X2757"/>
      <c r="Y2757"/>
      <c r="Z2757"/>
    </row>
    <row r="2758" spans="21:26" x14ac:dyDescent="0.25">
      <c r="U2758"/>
      <c r="V2758"/>
      <c r="W2758"/>
      <c r="X2758"/>
      <c r="Y2758"/>
      <c r="Z2758"/>
    </row>
    <row r="2759" spans="21:26" x14ac:dyDescent="0.25">
      <c r="U2759"/>
      <c r="V2759"/>
      <c r="W2759"/>
      <c r="X2759"/>
      <c r="Y2759"/>
      <c r="Z2759"/>
    </row>
    <row r="2760" spans="21:26" x14ac:dyDescent="0.25">
      <c r="U2760"/>
      <c r="V2760"/>
      <c r="W2760"/>
      <c r="X2760"/>
      <c r="Y2760"/>
      <c r="Z2760"/>
    </row>
    <row r="2761" spans="21:26" x14ac:dyDescent="0.25">
      <c r="U2761"/>
      <c r="V2761"/>
      <c r="W2761"/>
      <c r="X2761"/>
      <c r="Y2761"/>
      <c r="Z2761"/>
    </row>
    <row r="2762" spans="21:26" x14ac:dyDescent="0.25">
      <c r="U2762"/>
      <c r="V2762"/>
      <c r="W2762"/>
      <c r="X2762"/>
      <c r="Y2762"/>
      <c r="Z2762"/>
    </row>
    <row r="2763" spans="21:26" x14ac:dyDescent="0.25">
      <c r="U2763"/>
      <c r="V2763"/>
      <c r="W2763"/>
      <c r="X2763"/>
      <c r="Y2763"/>
      <c r="Z2763"/>
    </row>
    <row r="2764" spans="21:26" x14ac:dyDescent="0.25">
      <c r="U2764"/>
      <c r="V2764"/>
      <c r="W2764"/>
      <c r="X2764"/>
      <c r="Y2764"/>
      <c r="Z2764"/>
    </row>
    <row r="2765" spans="21:26" x14ac:dyDescent="0.25">
      <c r="U2765"/>
      <c r="V2765"/>
      <c r="W2765"/>
      <c r="X2765"/>
      <c r="Y2765"/>
      <c r="Z2765"/>
    </row>
    <row r="2766" spans="21:26" x14ac:dyDescent="0.25">
      <c r="U2766"/>
      <c r="V2766"/>
      <c r="W2766"/>
      <c r="X2766"/>
      <c r="Y2766"/>
      <c r="Z2766"/>
    </row>
    <row r="2767" spans="21:26" x14ac:dyDescent="0.25">
      <c r="U2767"/>
      <c r="V2767"/>
      <c r="W2767"/>
      <c r="X2767"/>
      <c r="Y2767"/>
      <c r="Z2767"/>
    </row>
    <row r="2768" spans="21:26" x14ac:dyDescent="0.25">
      <c r="U2768"/>
      <c r="V2768"/>
      <c r="W2768"/>
      <c r="X2768"/>
      <c r="Y2768"/>
      <c r="Z2768"/>
    </row>
    <row r="2769" spans="21:26" x14ac:dyDescent="0.25">
      <c r="U2769"/>
      <c r="V2769"/>
      <c r="W2769"/>
      <c r="X2769"/>
      <c r="Y2769"/>
      <c r="Z2769"/>
    </row>
    <row r="2770" spans="21:26" x14ac:dyDescent="0.25">
      <c r="U2770"/>
      <c r="V2770"/>
      <c r="W2770"/>
      <c r="X2770"/>
      <c r="Y2770"/>
      <c r="Z2770"/>
    </row>
    <row r="2771" spans="21:26" x14ac:dyDescent="0.25">
      <c r="U2771"/>
      <c r="V2771"/>
      <c r="W2771"/>
      <c r="X2771"/>
      <c r="Y2771"/>
      <c r="Z2771"/>
    </row>
    <row r="2772" spans="21:26" x14ac:dyDescent="0.25">
      <c r="U2772"/>
      <c r="V2772"/>
      <c r="W2772"/>
      <c r="X2772"/>
      <c r="Y2772"/>
      <c r="Z2772"/>
    </row>
    <row r="2773" spans="21:26" x14ac:dyDescent="0.25">
      <c r="U2773"/>
      <c r="V2773"/>
      <c r="W2773"/>
      <c r="X2773"/>
      <c r="Y2773"/>
      <c r="Z2773"/>
    </row>
    <row r="2774" spans="21:26" x14ac:dyDescent="0.25">
      <c r="U2774"/>
      <c r="V2774"/>
      <c r="W2774"/>
      <c r="X2774"/>
      <c r="Y2774"/>
      <c r="Z2774"/>
    </row>
    <row r="2775" spans="21:26" x14ac:dyDescent="0.25">
      <c r="U2775"/>
      <c r="V2775"/>
      <c r="W2775"/>
      <c r="X2775"/>
      <c r="Y2775"/>
      <c r="Z2775"/>
    </row>
    <row r="2776" spans="21:26" x14ac:dyDescent="0.25">
      <c r="U2776"/>
      <c r="V2776"/>
      <c r="W2776"/>
      <c r="X2776"/>
      <c r="Y2776"/>
      <c r="Z2776"/>
    </row>
    <row r="2777" spans="21:26" x14ac:dyDescent="0.25">
      <c r="U2777"/>
      <c r="V2777"/>
      <c r="W2777"/>
      <c r="X2777"/>
      <c r="Y2777"/>
      <c r="Z2777"/>
    </row>
    <row r="2778" spans="21:26" x14ac:dyDescent="0.25">
      <c r="U2778"/>
      <c r="V2778"/>
      <c r="W2778"/>
      <c r="X2778"/>
      <c r="Y2778"/>
      <c r="Z2778"/>
    </row>
    <row r="2779" spans="21:26" x14ac:dyDescent="0.25">
      <c r="U2779"/>
      <c r="V2779"/>
      <c r="W2779"/>
      <c r="X2779"/>
      <c r="Y2779"/>
      <c r="Z2779"/>
    </row>
    <row r="2780" spans="21:26" x14ac:dyDescent="0.25">
      <c r="U2780"/>
      <c r="V2780"/>
      <c r="W2780"/>
      <c r="X2780"/>
      <c r="Y2780"/>
      <c r="Z2780"/>
    </row>
    <row r="2781" spans="21:26" x14ac:dyDescent="0.25">
      <c r="U2781"/>
      <c r="V2781"/>
      <c r="W2781"/>
      <c r="X2781"/>
      <c r="Y2781"/>
      <c r="Z2781"/>
    </row>
    <row r="2782" spans="21:26" x14ac:dyDescent="0.25">
      <c r="U2782"/>
      <c r="V2782"/>
      <c r="W2782"/>
      <c r="X2782"/>
      <c r="Y2782"/>
      <c r="Z2782"/>
    </row>
    <row r="2783" spans="21:26" x14ac:dyDescent="0.25">
      <c r="U2783"/>
      <c r="V2783"/>
      <c r="W2783"/>
      <c r="X2783"/>
      <c r="Y2783"/>
      <c r="Z2783"/>
    </row>
    <row r="2784" spans="21:26" x14ac:dyDescent="0.25">
      <c r="U2784"/>
      <c r="V2784"/>
      <c r="W2784"/>
      <c r="X2784"/>
      <c r="Y2784"/>
      <c r="Z2784"/>
    </row>
    <row r="2785" spans="21:26" x14ac:dyDescent="0.25">
      <c r="U2785"/>
      <c r="V2785"/>
      <c r="W2785"/>
      <c r="X2785"/>
      <c r="Y2785"/>
      <c r="Z2785"/>
    </row>
    <row r="2786" spans="21:26" x14ac:dyDescent="0.25">
      <c r="U2786"/>
      <c r="V2786"/>
      <c r="W2786"/>
      <c r="X2786"/>
      <c r="Y2786"/>
      <c r="Z2786"/>
    </row>
    <row r="2787" spans="21:26" x14ac:dyDescent="0.25">
      <c r="U2787"/>
      <c r="V2787"/>
      <c r="W2787"/>
      <c r="X2787"/>
      <c r="Y2787"/>
      <c r="Z2787"/>
    </row>
    <row r="2788" spans="21:26" x14ac:dyDescent="0.25">
      <c r="U2788"/>
      <c r="V2788"/>
      <c r="W2788"/>
      <c r="X2788"/>
      <c r="Y2788"/>
      <c r="Z2788"/>
    </row>
    <row r="2789" spans="21:26" x14ac:dyDescent="0.25">
      <c r="U2789"/>
      <c r="V2789"/>
      <c r="W2789"/>
      <c r="X2789"/>
      <c r="Y2789"/>
      <c r="Z2789"/>
    </row>
    <row r="2790" spans="21:26" x14ac:dyDescent="0.25">
      <c r="U2790"/>
      <c r="V2790"/>
      <c r="W2790"/>
      <c r="X2790"/>
      <c r="Y2790"/>
      <c r="Z2790"/>
    </row>
    <row r="2791" spans="21:26" x14ac:dyDescent="0.25">
      <c r="U2791"/>
      <c r="V2791"/>
      <c r="W2791"/>
      <c r="X2791"/>
      <c r="Y2791"/>
      <c r="Z2791"/>
    </row>
    <row r="2792" spans="21:26" x14ac:dyDescent="0.25">
      <c r="U2792"/>
      <c r="V2792"/>
      <c r="W2792"/>
      <c r="X2792"/>
      <c r="Y2792"/>
      <c r="Z2792"/>
    </row>
    <row r="2793" spans="21:26" x14ac:dyDescent="0.25">
      <c r="U2793"/>
      <c r="V2793"/>
      <c r="W2793"/>
      <c r="X2793"/>
      <c r="Y2793"/>
      <c r="Z2793"/>
    </row>
    <row r="2794" spans="21:26" x14ac:dyDescent="0.25">
      <c r="U2794"/>
      <c r="V2794"/>
      <c r="W2794"/>
      <c r="X2794"/>
      <c r="Y2794"/>
      <c r="Z2794"/>
    </row>
    <row r="2795" spans="21:26" x14ac:dyDescent="0.25">
      <c r="U2795"/>
      <c r="V2795"/>
      <c r="W2795"/>
      <c r="X2795"/>
      <c r="Y2795"/>
      <c r="Z2795"/>
    </row>
    <row r="2796" spans="21:26" x14ac:dyDescent="0.25">
      <c r="U2796"/>
      <c r="V2796"/>
      <c r="W2796"/>
      <c r="X2796"/>
      <c r="Y2796"/>
      <c r="Z2796"/>
    </row>
    <row r="2797" spans="21:26" x14ac:dyDescent="0.25">
      <c r="U2797"/>
      <c r="V2797"/>
      <c r="W2797"/>
      <c r="X2797"/>
      <c r="Y2797"/>
      <c r="Z2797"/>
    </row>
    <row r="2798" spans="21:26" x14ac:dyDescent="0.25">
      <c r="U2798"/>
      <c r="V2798"/>
      <c r="W2798"/>
      <c r="X2798"/>
      <c r="Y2798"/>
      <c r="Z2798"/>
    </row>
    <row r="2799" spans="21:26" x14ac:dyDescent="0.25">
      <c r="U2799"/>
      <c r="V2799"/>
      <c r="W2799"/>
      <c r="X2799"/>
      <c r="Y2799"/>
      <c r="Z2799"/>
    </row>
    <row r="2800" spans="21:26" x14ac:dyDescent="0.25">
      <c r="U2800"/>
      <c r="V2800"/>
      <c r="W2800"/>
      <c r="X2800"/>
      <c r="Y2800"/>
      <c r="Z2800"/>
    </row>
    <row r="2801" spans="21:26" x14ac:dyDescent="0.25">
      <c r="U2801"/>
      <c r="V2801"/>
      <c r="W2801"/>
      <c r="X2801"/>
      <c r="Y2801"/>
      <c r="Z2801"/>
    </row>
    <row r="2802" spans="21:26" x14ac:dyDescent="0.25">
      <c r="U2802"/>
      <c r="V2802"/>
      <c r="W2802"/>
      <c r="X2802"/>
      <c r="Y2802"/>
      <c r="Z2802"/>
    </row>
    <row r="2803" spans="21:26" x14ac:dyDescent="0.25">
      <c r="U2803"/>
      <c r="V2803"/>
      <c r="W2803"/>
      <c r="X2803"/>
      <c r="Y2803"/>
      <c r="Z2803"/>
    </row>
    <row r="2804" spans="21:26" x14ac:dyDescent="0.25">
      <c r="U2804"/>
      <c r="V2804"/>
      <c r="W2804"/>
      <c r="X2804"/>
      <c r="Y2804"/>
      <c r="Z2804"/>
    </row>
    <row r="2805" spans="21:26" x14ac:dyDescent="0.25">
      <c r="U2805"/>
      <c r="V2805"/>
      <c r="W2805"/>
      <c r="X2805"/>
      <c r="Y2805"/>
      <c r="Z2805"/>
    </row>
    <row r="2806" spans="21:26" x14ac:dyDescent="0.25">
      <c r="U2806"/>
      <c r="V2806"/>
      <c r="W2806"/>
      <c r="X2806"/>
      <c r="Y2806"/>
      <c r="Z2806"/>
    </row>
    <row r="2807" spans="21:26" x14ac:dyDescent="0.25">
      <c r="U2807"/>
      <c r="V2807"/>
      <c r="W2807"/>
      <c r="X2807"/>
      <c r="Y2807"/>
      <c r="Z2807"/>
    </row>
    <row r="2808" spans="21:26" x14ac:dyDescent="0.25">
      <c r="U2808"/>
      <c r="V2808"/>
      <c r="W2808"/>
      <c r="X2808"/>
      <c r="Y2808"/>
      <c r="Z2808"/>
    </row>
    <row r="2809" spans="21:26" x14ac:dyDescent="0.25">
      <c r="U2809"/>
      <c r="V2809"/>
      <c r="W2809"/>
      <c r="X2809"/>
      <c r="Y2809"/>
      <c r="Z2809"/>
    </row>
    <row r="2810" spans="21:26" x14ac:dyDescent="0.25">
      <c r="U2810"/>
      <c r="V2810"/>
      <c r="W2810"/>
      <c r="X2810"/>
      <c r="Y2810"/>
      <c r="Z2810"/>
    </row>
    <row r="2811" spans="21:26" x14ac:dyDescent="0.25">
      <c r="U2811"/>
      <c r="V2811"/>
      <c r="W2811"/>
      <c r="X2811"/>
      <c r="Y2811"/>
      <c r="Z2811"/>
    </row>
    <row r="2812" spans="21:26" x14ac:dyDescent="0.25">
      <c r="U2812"/>
      <c r="V2812"/>
      <c r="W2812"/>
      <c r="X2812"/>
      <c r="Y2812"/>
      <c r="Z2812"/>
    </row>
    <row r="2813" spans="21:26" x14ac:dyDescent="0.25">
      <c r="U2813"/>
      <c r="V2813"/>
      <c r="W2813"/>
      <c r="X2813"/>
      <c r="Y2813"/>
      <c r="Z2813"/>
    </row>
    <row r="2814" spans="21:26" x14ac:dyDescent="0.25">
      <c r="U2814"/>
      <c r="V2814"/>
      <c r="W2814"/>
      <c r="X2814"/>
      <c r="Y2814"/>
      <c r="Z2814"/>
    </row>
    <row r="2815" spans="21:26" x14ac:dyDescent="0.25">
      <c r="U2815"/>
      <c r="V2815"/>
      <c r="W2815"/>
      <c r="X2815"/>
      <c r="Y2815"/>
      <c r="Z2815"/>
    </row>
    <row r="2816" spans="21:26" x14ac:dyDescent="0.25">
      <c r="U2816"/>
      <c r="V2816"/>
      <c r="W2816"/>
      <c r="X2816"/>
      <c r="Y2816"/>
      <c r="Z2816"/>
    </row>
    <row r="2817" spans="21:26" x14ac:dyDescent="0.25">
      <c r="U2817"/>
      <c r="V2817"/>
      <c r="W2817"/>
      <c r="X2817"/>
      <c r="Y2817"/>
      <c r="Z2817"/>
    </row>
    <row r="2818" spans="21:26" x14ac:dyDescent="0.25">
      <c r="U2818"/>
      <c r="V2818"/>
      <c r="W2818"/>
      <c r="X2818"/>
      <c r="Y2818"/>
      <c r="Z2818"/>
    </row>
    <row r="2819" spans="21:26" x14ac:dyDescent="0.25">
      <c r="U2819"/>
      <c r="V2819"/>
      <c r="W2819"/>
      <c r="X2819"/>
      <c r="Y2819"/>
      <c r="Z2819"/>
    </row>
    <row r="2820" spans="21:26" x14ac:dyDescent="0.25">
      <c r="U2820"/>
      <c r="V2820"/>
      <c r="W2820"/>
      <c r="X2820"/>
      <c r="Y2820"/>
      <c r="Z2820"/>
    </row>
    <row r="2821" spans="21:26" x14ac:dyDescent="0.25">
      <c r="U2821"/>
      <c r="V2821"/>
      <c r="W2821"/>
      <c r="X2821"/>
      <c r="Y2821"/>
      <c r="Z2821"/>
    </row>
    <row r="2822" spans="21:26" x14ac:dyDescent="0.25">
      <c r="U2822"/>
      <c r="V2822"/>
      <c r="W2822"/>
      <c r="X2822"/>
      <c r="Y2822"/>
      <c r="Z2822"/>
    </row>
    <row r="2823" spans="21:26" x14ac:dyDescent="0.25">
      <c r="U2823"/>
      <c r="V2823"/>
      <c r="W2823"/>
      <c r="X2823"/>
      <c r="Y2823"/>
      <c r="Z2823"/>
    </row>
    <row r="2824" spans="21:26" x14ac:dyDescent="0.25">
      <c r="U2824"/>
      <c r="V2824"/>
      <c r="W2824"/>
      <c r="X2824"/>
      <c r="Y2824"/>
      <c r="Z2824"/>
    </row>
    <row r="2825" spans="21:26" x14ac:dyDescent="0.25">
      <c r="U2825"/>
      <c r="V2825"/>
      <c r="W2825"/>
      <c r="X2825"/>
      <c r="Y2825"/>
      <c r="Z2825"/>
    </row>
    <row r="2826" spans="21:26" x14ac:dyDescent="0.25">
      <c r="U2826"/>
      <c r="V2826"/>
      <c r="W2826"/>
      <c r="X2826"/>
      <c r="Y2826"/>
      <c r="Z2826"/>
    </row>
    <row r="2827" spans="21:26" x14ac:dyDescent="0.25">
      <c r="U2827"/>
      <c r="V2827"/>
      <c r="W2827"/>
      <c r="X2827"/>
      <c r="Y2827"/>
      <c r="Z2827"/>
    </row>
    <row r="2828" spans="21:26" x14ac:dyDescent="0.25">
      <c r="U2828"/>
      <c r="V2828"/>
      <c r="W2828"/>
      <c r="X2828"/>
      <c r="Y2828"/>
      <c r="Z2828"/>
    </row>
    <row r="2829" spans="21:26" x14ac:dyDescent="0.25">
      <c r="U2829"/>
      <c r="V2829"/>
      <c r="W2829"/>
      <c r="X2829"/>
      <c r="Y2829"/>
      <c r="Z2829"/>
    </row>
    <row r="2830" spans="21:26" x14ac:dyDescent="0.25">
      <c r="U2830"/>
      <c r="V2830"/>
      <c r="W2830"/>
      <c r="X2830"/>
      <c r="Y2830"/>
      <c r="Z2830"/>
    </row>
    <row r="2831" spans="21:26" x14ac:dyDescent="0.25">
      <c r="U2831"/>
      <c r="V2831"/>
      <c r="W2831"/>
      <c r="X2831"/>
      <c r="Y2831"/>
      <c r="Z2831"/>
    </row>
    <row r="2832" spans="21:26" x14ac:dyDescent="0.25">
      <c r="U2832"/>
      <c r="V2832"/>
      <c r="W2832"/>
      <c r="X2832"/>
      <c r="Y2832"/>
      <c r="Z2832"/>
    </row>
    <row r="2833" spans="21:26" x14ac:dyDescent="0.25">
      <c r="U2833"/>
      <c r="V2833"/>
      <c r="W2833"/>
      <c r="X2833"/>
      <c r="Y2833"/>
      <c r="Z2833"/>
    </row>
    <row r="2834" spans="21:26" x14ac:dyDescent="0.25">
      <c r="U2834"/>
      <c r="V2834"/>
      <c r="W2834"/>
      <c r="X2834"/>
      <c r="Y2834"/>
      <c r="Z2834"/>
    </row>
    <row r="2835" spans="21:26" x14ac:dyDescent="0.25">
      <c r="U2835"/>
      <c r="V2835"/>
      <c r="W2835"/>
      <c r="X2835"/>
      <c r="Y2835"/>
      <c r="Z2835"/>
    </row>
    <row r="2836" spans="21:26" x14ac:dyDescent="0.25">
      <c r="U2836"/>
      <c r="V2836"/>
      <c r="W2836"/>
      <c r="X2836"/>
      <c r="Y2836"/>
      <c r="Z2836"/>
    </row>
    <row r="2837" spans="21:26" x14ac:dyDescent="0.25">
      <c r="U2837"/>
      <c r="V2837"/>
      <c r="W2837"/>
      <c r="X2837"/>
      <c r="Y2837"/>
      <c r="Z2837"/>
    </row>
    <row r="2838" spans="21:26" x14ac:dyDescent="0.25">
      <c r="U2838"/>
      <c r="V2838"/>
      <c r="W2838"/>
      <c r="X2838"/>
      <c r="Y2838"/>
      <c r="Z2838"/>
    </row>
    <row r="2839" spans="21:26" x14ac:dyDescent="0.25">
      <c r="U2839"/>
      <c r="V2839"/>
      <c r="W2839"/>
      <c r="X2839"/>
      <c r="Y2839"/>
      <c r="Z2839"/>
    </row>
    <row r="2840" spans="21:26" x14ac:dyDescent="0.25">
      <c r="U2840"/>
      <c r="V2840"/>
      <c r="W2840"/>
      <c r="X2840"/>
      <c r="Y2840"/>
      <c r="Z2840"/>
    </row>
    <row r="2841" spans="21:26" x14ac:dyDescent="0.25">
      <c r="U2841"/>
      <c r="V2841"/>
      <c r="W2841"/>
      <c r="X2841"/>
      <c r="Y2841"/>
      <c r="Z2841"/>
    </row>
    <row r="2842" spans="21:26" x14ac:dyDescent="0.25">
      <c r="U2842"/>
      <c r="V2842"/>
      <c r="W2842"/>
      <c r="X2842"/>
      <c r="Y2842"/>
      <c r="Z2842"/>
    </row>
    <row r="2843" spans="21:26" x14ac:dyDescent="0.25">
      <c r="U2843"/>
      <c r="V2843"/>
      <c r="W2843"/>
      <c r="X2843"/>
      <c r="Y2843"/>
      <c r="Z2843"/>
    </row>
    <row r="2844" spans="21:26" x14ac:dyDescent="0.25">
      <c r="U2844"/>
      <c r="V2844"/>
      <c r="W2844"/>
      <c r="X2844"/>
      <c r="Y2844"/>
      <c r="Z2844"/>
    </row>
    <row r="2845" spans="21:26" x14ac:dyDescent="0.25">
      <c r="U2845"/>
      <c r="V2845"/>
      <c r="W2845"/>
      <c r="X2845"/>
      <c r="Y2845"/>
      <c r="Z2845"/>
    </row>
    <row r="2846" spans="21:26" x14ac:dyDescent="0.25">
      <c r="U2846"/>
      <c r="V2846"/>
      <c r="W2846"/>
      <c r="X2846"/>
      <c r="Y2846"/>
      <c r="Z2846"/>
    </row>
    <row r="2847" spans="21:26" x14ac:dyDescent="0.25">
      <c r="U2847"/>
      <c r="V2847"/>
      <c r="W2847"/>
      <c r="X2847"/>
      <c r="Y2847"/>
      <c r="Z2847"/>
    </row>
    <row r="2848" spans="21:26" x14ac:dyDescent="0.25">
      <c r="U2848"/>
      <c r="V2848"/>
      <c r="W2848"/>
      <c r="X2848"/>
      <c r="Y2848"/>
      <c r="Z2848"/>
    </row>
    <row r="2849" spans="21:26" x14ac:dyDescent="0.25">
      <c r="U2849"/>
      <c r="V2849"/>
      <c r="W2849"/>
      <c r="X2849"/>
      <c r="Y2849"/>
      <c r="Z2849"/>
    </row>
    <row r="2850" spans="21:26" x14ac:dyDescent="0.25">
      <c r="U2850"/>
      <c r="V2850"/>
      <c r="W2850"/>
      <c r="X2850"/>
      <c r="Y2850"/>
      <c r="Z2850"/>
    </row>
    <row r="2851" spans="21:26" x14ac:dyDescent="0.25">
      <c r="U2851"/>
      <c r="V2851"/>
      <c r="W2851"/>
      <c r="X2851"/>
      <c r="Y2851"/>
      <c r="Z2851"/>
    </row>
    <row r="2852" spans="21:26" x14ac:dyDescent="0.25">
      <c r="U2852"/>
      <c r="V2852"/>
      <c r="W2852"/>
      <c r="X2852"/>
      <c r="Y2852"/>
      <c r="Z2852"/>
    </row>
    <row r="2853" spans="21:26" x14ac:dyDescent="0.25">
      <c r="U2853"/>
      <c r="V2853"/>
      <c r="W2853"/>
      <c r="X2853"/>
      <c r="Y2853"/>
      <c r="Z2853"/>
    </row>
    <row r="2854" spans="21:26" x14ac:dyDescent="0.25">
      <c r="U2854"/>
      <c r="V2854"/>
      <c r="W2854"/>
      <c r="X2854"/>
      <c r="Y2854"/>
      <c r="Z2854"/>
    </row>
    <row r="2855" spans="21:26" x14ac:dyDescent="0.25">
      <c r="U2855"/>
      <c r="V2855"/>
      <c r="W2855"/>
      <c r="X2855"/>
      <c r="Y2855"/>
      <c r="Z2855"/>
    </row>
    <row r="2856" spans="21:26" x14ac:dyDescent="0.25">
      <c r="U2856"/>
      <c r="V2856"/>
      <c r="W2856"/>
      <c r="X2856"/>
      <c r="Y2856"/>
      <c r="Z2856"/>
    </row>
    <row r="2857" spans="21:26" x14ac:dyDescent="0.25">
      <c r="U2857"/>
      <c r="V2857"/>
      <c r="W2857"/>
      <c r="X2857"/>
      <c r="Y2857"/>
      <c r="Z2857"/>
    </row>
    <row r="2858" spans="21:26" x14ac:dyDescent="0.25">
      <c r="U2858"/>
      <c r="V2858"/>
      <c r="W2858"/>
      <c r="X2858"/>
      <c r="Y2858"/>
      <c r="Z2858"/>
    </row>
    <row r="2859" spans="21:26" x14ac:dyDescent="0.25">
      <c r="U2859"/>
      <c r="V2859"/>
      <c r="W2859"/>
      <c r="X2859"/>
      <c r="Y2859"/>
      <c r="Z2859"/>
    </row>
    <row r="2860" spans="21:26" x14ac:dyDescent="0.25">
      <c r="U2860"/>
      <c r="V2860"/>
      <c r="W2860"/>
      <c r="X2860"/>
      <c r="Y2860"/>
      <c r="Z2860"/>
    </row>
    <row r="2861" spans="21:26" x14ac:dyDescent="0.25">
      <c r="U2861"/>
      <c r="V2861"/>
      <c r="W2861"/>
      <c r="X2861"/>
      <c r="Y2861"/>
      <c r="Z2861"/>
    </row>
    <row r="2862" spans="21:26" x14ac:dyDescent="0.25">
      <c r="U2862"/>
      <c r="V2862"/>
      <c r="W2862"/>
      <c r="X2862"/>
      <c r="Y2862"/>
      <c r="Z2862"/>
    </row>
    <row r="2863" spans="21:26" x14ac:dyDescent="0.25">
      <c r="U2863"/>
      <c r="V2863"/>
      <c r="W2863"/>
      <c r="X2863"/>
      <c r="Y2863"/>
      <c r="Z2863"/>
    </row>
    <row r="2864" spans="21:26" x14ac:dyDescent="0.25">
      <c r="U2864"/>
      <c r="V2864"/>
      <c r="W2864"/>
      <c r="X2864"/>
      <c r="Y2864"/>
      <c r="Z2864"/>
    </row>
    <row r="2865" spans="21:26" x14ac:dyDescent="0.25">
      <c r="U2865"/>
      <c r="V2865"/>
      <c r="W2865"/>
      <c r="X2865"/>
      <c r="Y2865"/>
      <c r="Z2865"/>
    </row>
    <row r="2866" spans="21:26" x14ac:dyDescent="0.25">
      <c r="U2866"/>
      <c r="V2866"/>
      <c r="W2866"/>
      <c r="X2866"/>
      <c r="Y2866"/>
      <c r="Z2866"/>
    </row>
    <row r="2867" spans="21:26" x14ac:dyDescent="0.25">
      <c r="U2867"/>
      <c r="V2867"/>
      <c r="W2867"/>
      <c r="X2867"/>
      <c r="Y2867"/>
      <c r="Z2867"/>
    </row>
    <row r="2868" spans="21:26" x14ac:dyDescent="0.25">
      <c r="U2868"/>
      <c r="V2868"/>
      <c r="W2868"/>
      <c r="X2868"/>
      <c r="Y2868"/>
      <c r="Z2868"/>
    </row>
    <row r="2869" spans="21:26" x14ac:dyDescent="0.25">
      <c r="U2869"/>
      <c r="V2869"/>
      <c r="W2869"/>
      <c r="X2869"/>
      <c r="Y2869"/>
      <c r="Z2869"/>
    </row>
    <row r="2870" spans="21:26" x14ac:dyDescent="0.25">
      <c r="U2870"/>
      <c r="V2870"/>
      <c r="W2870"/>
      <c r="X2870"/>
      <c r="Y2870"/>
      <c r="Z2870"/>
    </row>
    <row r="2871" spans="21:26" x14ac:dyDescent="0.25">
      <c r="U2871"/>
      <c r="V2871"/>
      <c r="W2871"/>
      <c r="X2871"/>
      <c r="Y2871"/>
      <c r="Z2871"/>
    </row>
    <row r="2872" spans="21:26" x14ac:dyDescent="0.25">
      <c r="U2872"/>
      <c r="V2872"/>
      <c r="W2872"/>
      <c r="X2872"/>
      <c r="Y2872"/>
      <c r="Z2872"/>
    </row>
    <row r="2873" spans="21:26" x14ac:dyDescent="0.25">
      <c r="U2873"/>
      <c r="V2873"/>
      <c r="W2873"/>
      <c r="X2873"/>
      <c r="Y2873"/>
      <c r="Z2873"/>
    </row>
    <row r="2874" spans="21:26" x14ac:dyDescent="0.25">
      <c r="U2874"/>
      <c r="V2874"/>
      <c r="W2874"/>
      <c r="X2874"/>
      <c r="Y2874"/>
      <c r="Z2874"/>
    </row>
    <row r="2875" spans="21:26" x14ac:dyDescent="0.25">
      <c r="U2875"/>
      <c r="V2875"/>
      <c r="W2875"/>
      <c r="X2875"/>
      <c r="Y2875"/>
      <c r="Z2875"/>
    </row>
    <row r="2876" spans="21:26" x14ac:dyDescent="0.25">
      <c r="U2876"/>
      <c r="V2876"/>
      <c r="W2876"/>
      <c r="X2876"/>
      <c r="Y2876"/>
      <c r="Z2876"/>
    </row>
    <row r="2877" spans="21:26" x14ac:dyDescent="0.25">
      <c r="U2877"/>
      <c r="V2877"/>
      <c r="W2877"/>
      <c r="X2877"/>
      <c r="Y2877"/>
      <c r="Z2877"/>
    </row>
    <row r="2878" spans="21:26" x14ac:dyDescent="0.25">
      <c r="U2878"/>
      <c r="V2878"/>
      <c r="W2878"/>
      <c r="X2878"/>
      <c r="Y2878"/>
      <c r="Z2878"/>
    </row>
    <row r="2879" spans="21:26" x14ac:dyDescent="0.25">
      <c r="U2879"/>
      <c r="V2879"/>
      <c r="W2879"/>
      <c r="X2879"/>
      <c r="Y2879"/>
      <c r="Z2879"/>
    </row>
    <row r="2880" spans="21:26" x14ac:dyDescent="0.25">
      <c r="U2880"/>
      <c r="V2880"/>
      <c r="W2880"/>
      <c r="X2880"/>
      <c r="Y2880"/>
      <c r="Z2880"/>
    </row>
    <row r="2881" spans="21:26" x14ac:dyDescent="0.25">
      <c r="U2881"/>
      <c r="V2881"/>
      <c r="W2881"/>
      <c r="X2881"/>
      <c r="Y2881"/>
      <c r="Z2881"/>
    </row>
    <row r="2882" spans="21:26" x14ac:dyDescent="0.25">
      <c r="U2882"/>
      <c r="V2882"/>
      <c r="W2882"/>
      <c r="X2882"/>
      <c r="Y2882"/>
      <c r="Z2882"/>
    </row>
    <row r="2883" spans="21:26" x14ac:dyDescent="0.25">
      <c r="U2883"/>
      <c r="V2883"/>
      <c r="W2883"/>
      <c r="X2883"/>
      <c r="Y2883"/>
      <c r="Z2883"/>
    </row>
    <row r="2884" spans="21:26" x14ac:dyDescent="0.25">
      <c r="U2884"/>
      <c r="V2884"/>
      <c r="W2884"/>
      <c r="X2884"/>
      <c r="Y2884"/>
      <c r="Z2884"/>
    </row>
    <row r="2885" spans="21:26" x14ac:dyDescent="0.25">
      <c r="U2885"/>
      <c r="V2885"/>
      <c r="W2885"/>
      <c r="X2885"/>
      <c r="Y2885"/>
      <c r="Z2885"/>
    </row>
    <row r="2886" spans="21:26" x14ac:dyDescent="0.25">
      <c r="U2886"/>
      <c r="V2886"/>
      <c r="W2886"/>
      <c r="X2886"/>
      <c r="Y2886"/>
      <c r="Z2886"/>
    </row>
    <row r="2887" spans="21:26" x14ac:dyDescent="0.25">
      <c r="U2887"/>
      <c r="V2887"/>
      <c r="W2887"/>
      <c r="X2887"/>
      <c r="Y2887"/>
      <c r="Z2887"/>
    </row>
    <row r="2888" spans="21:26" x14ac:dyDescent="0.25">
      <c r="U2888"/>
      <c r="V2888"/>
      <c r="W2888"/>
      <c r="X2888"/>
      <c r="Y2888"/>
      <c r="Z2888"/>
    </row>
    <row r="2889" spans="21:26" x14ac:dyDescent="0.25">
      <c r="U2889"/>
      <c r="V2889"/>
      <c r="W2889"/>
      <c r="X2889"/>
      <c r="Y2889"/>
      <c r="Z2889"/>
    </row>
    <row r="2890" spans="21:26" x14ac:dyDescent="0.25">
      <c r="U2890"/>
      <c r="V2890"/>
      <c r="W2890"/>
      <c r="X2890"/>
      <c r="Y2890"/>
      <c r="Z2890"/>
    </row>
    <row r="2891" spans="21:26" x14ac:dyDescent="0.25">
      <c r="U2891"/>
      <c r="V2891"/>
      <c r="W2891"/>
      <c r="X2891"/>
      <c r="Y2891"/>
      <c r="Z2891"/>
    </row>
    <row r="2892" spans="21:26" x14ac:dyDescent="0.25">
      <c r="U2892"/>
      <c r="V2892"/>
      <c r="W2892"/>
      <c r="X2892"/>
      <c r="Y2892"/>
      <c r="Z2892"/>
    </row>
    <row r="2893" spans="21:26" x14ac:dyDescent="0.25">
      <c r="U2893"/>
      <c r="V2893"/>
      <c r="W2893"/>
      <c r="X2893"/>
      <c r="Y2893"/>
      <c r="Z2893"/>
    </row>
    <row r="2894" spans="21:26" x14ac:dyDescent="0.25">
      <c r="U2894"/>
      <c r="V2894"/>
      <c r="W2894"/>
      <c r="X2894"/>
      <c r="Y2894"/>
      <c r="Z2894"/>
    </row>
    <row r="2895" spans="21:26" x14ac:dyDescent="0.25">
      <c r="U2895"/>
      <c r="V2895"/>
      <c r="W2895"/>
      <c r="X2895"/>
      <c r="Y2895"/>
      <c r="Z2895"/>
    </row>
    <row r="2896" spans="21:26" x14ac:dyDescent="0.25">
      <c r="U2896"/>
      <c r="V2896"/>
      <c r="W2896"/>
      <c r="X2896"/>
      <c r="Y2896"/>
      <c r="Z2896"/>
    </row>
    <row r="2897" spans="21:26" x14ac:dyDescent="0.25">
      <c r="U2897"/>
      <c r="V2897"/>
      <c r="W2897"/>
      <c r="X2897"/>
      <c r="Y2897"/>
      <c r="Z2897"/>
    </row>
    <row r="2898" spans="21:26" x14ac:dyDescent="0.25">
      <c r="U2898"/>
      <c r="V2898"/>
      <c r="W2898"/>
      <c r="X2898"/>
      <c r="Y2898"/>
      <c r="Z2898"/>
    </row>
    <row r="2899" spans="21:26" x14ac:dyDescent="0.25">
      <c r="U2899"/>
      <c r="V2899"/>
      <c r="W2899"/>
      <c r="X2899"/>
      <c r="Y2899"/>
      <c r="Z2899"/>
    </row>
    <row r="2900" spans="21:26" x14ac:dyDescent="0.25">
      <c r="U2900"/>
      <c r="V2900"/>
      <c r="W2900"/>
      <c r="X2900"/>
      <c r="Y2900"/>
      <c r="Z2900"/>
    </row>
    <row r="2901" spans="21:26" x14ac:dyDescent="0.25">
      <c r="U2901"/>
      <c r="V2901"/>
      <c r="W2901"/>
      <c r="X2901"/>
      <c r="Y2901"/>
      <c r="Z2901"/>
    </row>
    <row r="2902" spans="21:26" x14ac:dyDescent="0.25">
      <c r="U2902"/>
      <c r="V2902"/>
      <c r="W2902"/>
      <c r="X2902"/>
      <c r="Y2902"/>
      <c r="Z2902"/>
    </row>
    <row r="2903" spans="21:26" x14ac:dyDescent="0.25">
      <c r="U2903"/>
      <c r="V2903"/>
      <c r="W2903"/>
      <c r="X2903"/>
      <c r="Y2903"/>
      <c r="Z2903"/>
    </row>
    <row r="2904" spans="21:26" x14ac:dyDescent="0.25">
      <c r="U2904"/>
      <c r="V2904"/>
      <c r="W2904"/>
      <c r="X2904"/>
      <c r="Y2904"/>
      <c r="Z2904"/>
    </row>
    <row r="2905" spans="21:26" x14ac:dyDescent="0.25">
      <c r="U2905"/>
      <c r="V2905"/>
      <c r="W2905"/>
      <c r="X2905"/>
      <c r="Y2905"/>
      <c r="Z2905"/>
    </row>
    <row r="2906" spans="21:26" x14ac:dyDescent="0.25">
      <c r="U2906"/>
      <c r="V2906"/>
      <c r="W2906"/>
      <c r="X2906"/>
      <c r="Y2906"/>
      <c r="Z2906"/>
    </row>
    <row r="2907" spans="21:26" x14ac:dyDescent="0.25">
      <c r="U2907"/>
      <c r="V2907"/>
      <c r="W2907"/>
      <c r="X2907"/>
      <c r="Y2907"/>
      <c r="Z2907"/>
    </row>
    <row r="2908" spans="21:26" x14ac:dyDescent="0.25">
      <c r="U2908"/>
      <c r="V2908"/>
      <c r="W2908"/>
      <c r="X2908"/>
      <c r="Y2908"/>
      <c r="Z2908"/>
    </row>
    <row r="2909" spans="21:26" x14ac:dyDescent="0.25">
      <c r="U2909"/>
      <c r="V2909"/>
      <c r="W2909"/>
      <c r="X2909"/>
      <c r="Y2909"/>
      <c r="Z2909"/>
    </row>
    <row r="2910" spans="21:26" x14ac:dyDescent="0.25">
      <c r="U2910"/>
      <c r="V2910"/>
      <c r="W2910"/>
      <c r="X2910"/>
      <c r="Y2910"/>
      <c r="Z2910"/>
    </row>
    <row r="2911" spans="21:26" x14ac:dyDescent="0.25">
      <c r="U2911"/>
      <c r="V2911"/>
      <c r="W2911"/>
      <c r="X2911"/>
      <c r="Y2911"/>
      <c r="Z2911"/>
    </row>
    <row r="2912" spans="21:26" x14ac:dyDescent="0.25">
      <c r="U2912"/>
      <c r="V2912"/>
      <c r="W2912"/>
      <c r="X2912"/>
      <c r="Y2912"/>
      <c r="Z2912"/>
    </row>
    <row r="2913" spans="21:26" x14ac:dyDescent="0.25">
      <c r="U2913"/>
      <c r="V2913"/>
      <c r="W2913"/>
      <c r="X2913"/>
      <c r="Y2913"/>
      <c r="Z2913"/>
    </row>
    <row r="2914" spans="21:26" x14ac:dyDescent="0.25">
      <c r="U2914"/>
      <c r="V2914"/>
      <c r="W2914"/>
      <c r="X2914"/>
      <c r="Y2914"/>
      <c r="Z2914"/>
    </row>
    <row r="2915" spans="21:26" x14ac:dyDescent="0.25">
      <c r="U2915"/>
      <c r="V2915"/>
      <c r="W2915"/>
      <c r="X2915"/>
      <c r="Y2915"/>
      <c r="Z2915"/>
    </row>
    <row r="2916" spans="21:26" x14ac:dyDescent="0.25">
      <c r="U2916"/>
      <c r="V2916"/>
      <c r="W2916"/>
      <c r="X2916"/>
      <c r="Y2916"/>
      <c r="Z2916"/>
    </row>
    <row r="2917" spans="21:26" x14ac:dyDescent="0.25">
      <c r="U2917"/>
      <c r="V2917"/>
      <c r="W2917"/>
      <c r="X2917"/>
      <c r="Y2917"/>
      <c r="Z2917"/>
    </row>
    <row r="2918" spans="21:26" x14ac:dyDescent="0.25">
      <c r="U2918"/>
      <c r="V2918"/>
      <c r="W2918"/>
      <c r="X2918"/>
      <c r="Y2918"/>
      <c r="Z2918"/>
    </row>
    <row r="2919" spans="21:26" x14ac:dyDescent="0.25">
      <c r="U2919"/>
      <c r="V2919"/>
      <c r="W2919"/>
      <c r="X2919"/>
      <c r="Y2919"/>
      <c r="Z2919"/>
    </row>
    <row r="2920" spans="21:26" x14ac:dyDescent="0.25">
      <c r="U2920"/>
      <c r="V2920"/>
      <c r="W2920"/>
      <c r="X2920"/>
      <c r="Y2920"/>
      <c r="Z2920"/>
    </row>
    <row r="2921" spans="21:26" x14ac:dyDescent="0.25">
      <c r="U2921"/>
      <c r="V2921"/>
      <c r="W2921"/>
      <c r="X2921"/>
      <c r="Y2921"/>
      <c r="Z2921"/>
    </row>
    <row r="2922" spans="21:26" x14ac:dyDescent="0.25">
      <c r="U2922"/>
      <c r="V2922"/>
      <c r="W2922"/>
      <c r="X2922"/>
      <c r="Y2922"/>
      <c r="Z2922"/>
    </row>
    <row r="2923" spans="21:26" x14ac:dyDescent="0.25">
      <c r="U2923"/>
      <c r="V2923"/>
      <c r="W2923"/>
      <c r="X2923"/>
      <c r="Y2923"/>
      <c r="Z2923"/>
    </row>
    <row r="2924" spans="21:26" x14ac:dyDescent="0.25">
      <c r="U2924"/>
      <c r="V2924"/>
      <c r="W2924"/>
      <c r="X2924"/>
      <c r="Y2924"/>
      <c r="Z2924"/>
    </row>
    <row r="2925" spans="21:26" x14ac:dyDescent="0.25">
      <c r="U2925"/>
      <c r="V2925"/>
      <c r="W2925"/>
      <c r="X2925"/>
      <c r="Y2925"/>
      <c r="Z2925"/>
    </row>
    <row r="2926" spans="21:26" x14ac:dyDescent="0.25">
      <c r="U2926"/>
      <c r="V2926"/>
      <c r="W2926"/>
      <c r="X2926"/>
      <c r="Y2926"/>
      <c r="Z2926"/>
    </row>
    <row r="2927" spans="21:26" x14ac:dyDescent="0.25">
      <c r="U2927"/>
      <c r="V2927"/>
      <c r="W2927"/>
      <c r="X2927"/>
      <c r="Y2927"/>
      <c r="Z2927"/>
    </row>
    <row r="2928" spans="21:26" x14ac:dyDescent="0.25">
      <c r="U2928"/>
      <c r="V2928"/>
      <c r="W2928"/>
      <c r="X2928"/>
      <c r="Y2928"/>
      <c r="Z2928"/>
    </row>
    <row r="2929" spans="21:26" x14ac:dyDescent="0.25">
      <c r="U2929"/>
      <c r="V2929"/>
      <c r="W2929"/>
      <c r="X2929"/>
      <c r="Y2929"/>
      <c r="Z2929"/>
    </row>
    <row r="2930" spans="21:26" x14ac:dyDescent="0.25">
      <c r="U2930"/>
      <c r="V2930"/>
      <c r="W2930"/>
      <c r="X2930"/>
      <c r="Y2930"/>
      <c r="Z2930"/>
    </row>
    <row r="2931" spans="21:26" x14ac:dyDescent="0.25">
      <c r="U2931"/>
      <c r="V2931"/>
      <c r="W2931"/>
      <c r="X2931"/>
      <c r="Y2931"/>
      <c r="Z2931"/>
    </row>
    <row r="2932" spans="21:26" x14ac:dyDescent="0.25">
      <c r="U2932"/>
      <c r="V2932"/>
      <c r="W2932"/>
      <c r="X2932"/>
      <c r="Y2932"/>
      <c r="Z2932"/>
    </row>
    <row r="2933" spans="21:26" x14ac:dyDescent="0.25">
      <c r="U2933"/>
      <c r="V2933"/>
      <c r="W2933"/>
      <c r="X2933"/>
      <c r="Y2933"/>
      <c r="Z2933"/>
    </row>
    <row r="2934" spans="21:26" x14ac:dyDescent="0.25">
      <c r="U2934"/>
      <c r="V2934"/>
      <c r="W2934"/>
      <c r="X2934"/>
      <c r="Y2934"/>
      <c r="Z2934"/>
    </row>
    <row r="2935" spans="21:26" x14ac:dyDescent="0.25">
      <c r="U2935"/>
      <c r="V2935"/>
      <c r="W2935"/>
      <c r="X2935"/>
      <c r="Y2935"/>
      <c r="Z2935"/>
    </row>
    <row r="2936" spans="21:26" x14ac:dyDescent="0.25">
      <c r="U2936"/>
      <c r="V2936"/>
      <c r="W2936"/>
      <c r="X2936"/>
      <c r="Y2936"/>
      <c r="Z2936"/>
    </row>
    <row r="2937" spans="21:26" x14ac:dyDescent="0.25">
      <c r="U2937"/>
      <c r="V2937"/>
      <c r="W2937"/>
      <c r="X2937"/>
      <c r="Y2937"/>
      <c r="Z2937"/>
    </row>
    <row r="2938" spans="21:26" x14ac:dyDescent="0.25">
      <c r="U2938"/>
      <c r="V2938"/>
      <c r="W2938"/>
      <c r="X2938"/>
      <c r="Y2938"/>
      <c r="Z2938"/>
    </row>
    <row r="2939" spans="21:26" x14ac:dyDescent="0.25">
      <c r="U2939"/>
      <c r="V2939"/>
      <c r="W2939"/>
      <c r="X2939"/>
      <c r="Y2939"/>
      <c r="Z2939"/>
    </row>
    <row r="2940" spans="21:26" x14ac:dyDescent="0.25">
      <c r="U2940"/>
      <c r="V2940"/>
      <c r="W2940"/>
      <c r="X2940"/>
      <c r="Y2940"/>
      <c r="Z2940"/>
    </row>
    <row r="2941" spans="21:26" x14ac:dyDescent="0.25">
      <c r="U2941"/>
      <c r="V2941"/>
      <c r="W2941"/>
      <c r="X2941"/>
      <c r="Y2941"/>
      <c r="Z2941"/>
    </row>
    <row r="2942" spans="21:26" x14ac:dyDescent="0.25">
      <c r="U2942"/>
      <c r="V2942"/>
      <c r="W2942"/>
      <c r="X2942"/>
      <c r="Y2942"/>
      <c r="Z2942"/>
    </row>
    <row r="2943" spans="21:26" x14ac:dyDescent="0.25">
      <c r="U2943"/>
      <c r="V2943"/>
      <c r="W2943"/>
      <c r="X2943"/>
      <c r="Y2943"/>
      <c r="Z2943"/>
    </row>
    <row r="2944" spans="21:26" x14ac:dyDescent="0.25">
      <c r="U2944"/>
      <c r="V2944"/>
      <c r="W2944"/>
      <c r="X2944"/>
      <c r="Y2944"/>
      <c r="Z2944"/>
    </row>
    <row r="2945" spans="21:26" x14ac:dyDescent="0.25">
      <c r="U2945"/>
      <c r="V2945"/>
      <c r="W2945"/>
      <c r="X2945"/>
      <c r="Y2945"/>
      <c r="Z2945"/>
    </row>
    <row r="2946" spans="21:26" x14ac:dyDescent="0.25">
      <c r="U2946"/>
      <c r="V2946"/>
      <c r="W2946"/>
      <c r="X2946"/>
      <c r="Y2946"/>
      <c r="Z2946"/>
    </row>
    <row r="2947" spans="21:26" x14ac:dyDescent="0.25">
      <c r="U2947"/>
      <c r="V2947"/>
      <c r="W2947"/>
      <c r="X2947"/>
      <c r="Y2947"/>
      <c r="Z2947"/>
    </row>
    <row r="2948" spans="21:26" x14ac:dyDescent="0.25">
      <c r="U2948"/>
      <c r="V2948"/>
      <c r="W2948"/>
      <c r="X2948"/>
      <c r="Y2948"/>
      <c r="Z2948"/>
    </row>
    <row r="2949" spans="21:26" x14ac:dyDescent="0.25">
      <c r="U2949"/>
      <c r="V2949"/>
      <c r="W2949"/>
      <c r="X2949"/>
      <c r="Y2949"/>
      <c r="Z2949"/>
    </row>
    <row r="2950" spans="21:26" x14ac:dyDescent="0.25">
      <c r="U2950"/>
      <c r="V2950"/>
      <c r="W2950"/>
      <c r="X2950"/>
      <c r="Y2950"/>
      <c r="Z2950"/>
    </row>
    <row r="2951" spans="21:26" x14ac:dyDescent="0.25">
      <c r="U2951"/>
      <c r="V2951"/>
      <c r="W2951"/>
      <c r="X2951"/>
      <c r="Y2951"/>
      <c r="Z2951"/>
    </row>
    <row r="2952" spans="21:26" x14ac:dyDescent="0.25">
      <c r="U2952"/>
      <c r="V2952"/>
      <c r="W2952"/>
      <c r="X2952"/>
      <c r="Y2952"/>
      <c r="Z2952"/>
    </row>
    <row r="2953" spans="21:26" x14ac:dyDescent="0.25">
      <c r="U2953"/>
      <c r="V2953"/>
      <c r="W2953"/>
      <c r="X2953"/>
      <c r="Y2953"/>
      <c r="Z2953"/>
    </row>
    <row r="2954" spans="21:26" x14ac:dyDescent="0.25">
      <c r="U2954"/>
      <c r="V2954"/>
      <c r="W2954"/>
      <c r="X2954"/>
      <c r="Y2954"/>
      <c r="Z2954"/>
    </row>
    <row r="2955" spans="21:26" x14ac:dyDescent="0.25">
      <c r="U2955"/>
      <c r="V2955"/>
      <c r="W2955"/>
      <c r="X2955"/>
      <c r="Y2955"/>
      <c r="Z2955"/>
    </row>
    <row r="2956" spans="21:26" x14ac:dyDescent="0.25">
      <c r="U2956"/>
      <c r="V2956"/>
      <c r="W2956"/>
      <c r="X2956"/>
      <c r="Y2956"/>
      <c r="Z2956"/>
    </row>
    <row r="2957" spans="21:26" x14ac:dyDescent="0.25">
      <c r="U2957"/>
      <c r="V2957"/>
      <c r="W2957"/>
      <c r="X2957"/>
      <c r="Y2957"/>
      <c r="Z2957"/>
    </row>
    <row r="2958" spans="21:26" x14ac:dyDescent="0.25">
      <c r="U2958"/>
      <c r="V2958"/>
      <c r="W2958"/>
      <c r="X2958"/>
      <c r="Y2958"/>
      <c r="Z2958"/>
    </row>
    <row r="2959" spans="21:26" x14ac:dyDescent="0.25">
      <c r="U2959"/>
      <c r="V2959"/>
      <c r="W2959"/>
      <c r="X2959"/>
      <c r="Y2959"/>
      <c r="Z2959"/>
    </row>
    <row r="2960" spans="21:26" x14ac:dyDescent="0.25">
      <c r="U2960"/>
      <c r="V2960"/>
      <c r="W2960"/>
      <c r="X2960"/>
      <c r="Y2960"/>
      <c r="Z2960"/>
    </row>
    <row r="2961" spans="21:26" x14ac:dyDescent="0.25">
      <c r="U2961"/>
      <c r="V2961"/>
      <c r="W2961"/>
      <c r="X2961"/>
      <c r="Y2961"/>
      <c r="Z2961"/>
    </row>
    <row r="2962" spans="21:26" x14ac:dyDescent="0.25">
      <c r="U2962"/>
      <c r="V2962"/>
      <c r="W2962"/>
      <c r="X2962"/>
      <c r="Y2962"/>
      <c r="Z2962"/>
    </row>
    <row r="2963" spans="21:26" x14ac:dyDescent="0.25">
      <c r="U2963"/>
      <c r="V2963"/>
      <c r="W2963"/>
      <c r="X2963"/>
      <c r="Y2963"/>
      <c r="Z2963"/>
    </row>
    <row r="2964" spans="21:26" x14ac:dyDescent="0.25">
      <c r="U2964"/>
      <c r="V2964"/>
      <c r="W2964"/>
      <c r="X2964"/>
      <c r="Y2964"/>
      <c r="Z2964"/>
    </row>
    <row r="2965" spans="21:26" x14ac:dyDescent="0.25">
      <c r="U2965"/>
      <c r="V2965"/>
      <c r="W2965"/>
      <c r="X2965"/>
      <c r="Y2965"/>
      <c r="Z2965"/>
    </row>
    <row r="2966" spans="21:26" x14ac:dyDescent="0.25">
      <c r="U2966"/>
      <c r="V2966"/>
      <c r="W2966"/>
      <c r="X2966"/>
      <c r="Y2966"/>
      <c r="Z2966"/>
    </row>
    <row r="2967" spans="21:26" x14ac:dyDescent="0.25">
      <c r="U2967"/>
      <c r="V2967"/>
      <c r="W2967"/>
      <c r="X2967"/>
      <c r="Y2967"/>
      <c r="Z2967"/>
    </row>
    <row r="2968" spans="21:26" x14ac:dyDescent="0.25">
      <c r="U2968"/>
      <c r="V2968"/>
      <c r="W2968"/>
      <c r="X2968"/>
      <c r="Y2968"/>
      <c r="Z2968"/>
    </row>
    <row r="2969" spans="21:26" x14ac:dyDescent="0.25">
      <c r="U2969"/>
      <c r="V2969"/>
      <c r="W2969"/>
      <c r="X2969"/>
      <c r="Y2969"/>
      <c r="Z2969"/>
    </row>
    <row r="2970" spans="21:26" x14ac:dyDescent="0.25">
      <c r="U2970"/>
      <c r="V2970"/>
      <c r="W2970"/>
      <c r="X2970"/>
      <c r="Y2970"/>
      <c r="Z2970"/>
    </row>
    <row r="2971" spans="21:26" x14ac:dyDescent="0.25">
      <c r="U2971"/>
      <c r="V2971"/>
      <c r="W2971"/>
      <c r="X2971"/>
      <c r="Y2971"/>
      <c r="Z2971"/>
    </row>
    <row r="2972" spans="21:26" x14ac:dyDescent="0.25">
      <c r="U2972"/>
      <c r="V2972"/>
      <c r="W2972"/>
      <c r="X2972"/>
      <c r="Y2972"/>
      <c r="Z2972"/>
    </row>
    <row r="2973" spans="21:26" x14ac:dyDescent="0.25">
      <c r="U2973"/>
      <c r="V2973"/>
      <c r="W2973"/>
      <c r="X2973"/>
      <c r="Y2973"/>
      <c r="Z2973"/>
    </row>
    <row r="2974" spans="21:26" x14ac:dyDescent="0.25">
      <c r="U2974"/>
      <c r="V2974"/>
      <c r="W2974"/>
      <c r="X2974"/>
      <c r="Y2974"/>
      <c r="Z2974"/>
    </row>
    <row r="2975" spans="21:26" x14ac:dyDescent="0.25">
      <c r="U2975"/>
      <c r="V2975"/>
      <c r="W2975"/>
      <c r="X2975"/>
      <c r="Y2975"/>
      <c r="Z2975"/>
    </row>
    <row r="2976" spans="21:26" x14ac:dyDescent="0.25">
      <c r="U2976"/>
      <c r="V2976"/>
      <c r="W2976"/>
      <c r="X2976"/>
      <c r="Y2976"/>
      <c r="Z2976"/>
    </row>
    <row r="2977" spans="21:26" x14ac:dyDescent="0.25">
      <c r="U2977"/>
      <c r="V2977"/>
      <c r="W2977"/>
      <c r="X2977"/>
      <c r="Y2977"/>
      <c r="Z2977"/>
    </row>
    <row r="2978" spans="21:26" x14ac:dyDescent="0.25">
      <c r="U2978"/>
      <c r="V2978"/>
      <c r="W2978"/>
      <c r="X2978"/>
      <c r="Y2978"/>
      <c r="Z2978"/>
    </row>
    <row r="2979" spans="21:26" x14ac:dyDescent="0.25">
      <c r="U2979"/>
      <c r="V2979"/>
      <c r="W2979"/>
      <c r="X2979"/>
      <c r="Y2979"/>
      <c r="Z2979"/>
    </row>
    <row r="2980" spans="21:26" x14ac:dyDescent="0.25">
      <c r="U2980"/>
      <c r="V2980"/>
      <c r="W2980"/>
      <c r="X2980"/>
      <c r="Y2980"/>
      <c r="Z2980"/>
    </row>
    <row r="2981" spans="21:26" x14ac:dyDescent="0.25">
      <c r="U2981"/>
      <c r="V2981"/>
      <c r="W2981"/>
      <c r="X2981"/>
      <c r="Y2981"/>
      <c r="Z2981"/>
    </row>
    <row r="2982" spans="21:26" x14ac:dyDescent="0.25">
      <c r="U2982"/>
      <c r="V2982"/>
      <c r="W2982"/>
      <c r="X2982"/>
      <c r="Y2982"/>
      <c r="Z2982"/>
    </row>
    <row r="2983" spans="21:26" x14ac:dyDescent="0.25">
      <c r="U2983"/>
      <c r="V2983"/>
      <c r="W2983"/>
      <c r="X2983"/>
      <c r="Y2983"/>
      <c r="Z2983"/>
    </row>
    <row r="2984" spans="21:26" x14ac:dyDescent="0.25">
      <c r="U2984"/>
      <c r="V2984"/>
      <c r="W2984"/>
      <c r="X2984"/>
      <c r="Y2984"/>
      <c r="Z2984"/>
    </row>
    <row r="2985" spans="21:26" x14ac:dyDescent="0.25">
      <c r="U2985"/>
      <c r="V2985"/>
      <c r="W2985"/>
      <c r="X2985"/>
      <c r="Y2985"/>
      <c r="Z2985"/>
    </row>
    <row r="2986" spans="21:26" x14ac:dyDescent="0.25">
      <c r="U2986"/>
      <c r="V2986"/>
      <c r="W2986"/>
      <c r="X2986"/>
      <c r="Y2986"/>
      <c r="Z2986"/>
    </row>
    <row r="2987" spans="21:26" x14ac:dyDescent="0.25">
      <c r="U2987"/>
      <c r="V2987"/>
      <c r="W2987"/>
      <c r="X2987"/>
      <c r="Y2987"/>
      <c r="Z2987"/>
    </row>
    <row r="2988" spans="21:26" x14ac:dyDescent="0.25">
      <c r="U2988"/>
      <c r="V2988"/>
      <c r="W2988"/>
      <c r="X2988"/>
      <c r="Y2988"/>
      <c r="Z2988"/>
    </row>
    <row r="2989" spans="21:26" x14ac:dyDescent="0.25">
      <c r="U2989"/>
      <c r="V2989"/>
      <c r="W2989"/>
      <c r="X2989"/>
      <c r="Y2989"/>
      <c r="Z2989"/>
    </row>
    <row r="2990" spans="21:26" x14ac:dyDescent="0.25">
      <c r="U2990"/>
      <c r="V2990"/>
      <c r="W2990"/>
      <c r="X2990"/>
      <c r="Y2990"/>
      <c r="Z2990"/>
    </row>
    <row r="2991" spans="21:26" x14ac:dyDescent="0.25">
      <c r="U2991"/>
      <c r="V2991"/>
      <c r="W2991"/>
      <c r="X2991"/>
      <c r="Y2991"/>
      <c r="Z2991"/>
    </row>
    <row r="2992" spans="21:26" x14ac:dyDescent="0.25">
      <c r="U2992"/>
      <c r="V2992"/>
      <c r="W2992"/>
      <c r="X2992"/>
      <c r="Y2992"/>
      <c r="Z2992"/>
    </row>
    <row r="2993" spans="21:26" x14ac:dyDescent="0.25">
      <c r="U2993"/>
      <c r="V2993"/>
      <c r="W2993"/>
      <c r="X2993"/>
      <c r="Y2993"/>
      <c r="Z2993"/>
    </row>
    <row r="2994" spans="21:26" x14ac:dyDescent="0.25">
      <c r="U2994"/>
      <c r="V2994"/>
      <c r="W2994"/>
      <c r="X2994"/>
      <c r="Y2994"/>
      <c r="Z2994"/>
    </row>
    <row r="2995" spans="21:26" x14ac:dyDescent="0.25">
      <c r="U2995"/>
      <c r="V2995"/>
      <c r="W2995"/>
      <c r="X2995"/>
      <c r="Y2995"/>
      <c r="Z2995"/>
    </row>
    <row r="2996" spans="21:26" x14ac:dyDescent="0.25">
      <c r="U2996"/>
      <c r="V2996"/>
      <c r="W2996"/>
      <c r="X2996"/>
      <c r="Y2996"/>
      <c r="Z2996"/>
    </row>
    <row r="2997" spans="21:26" x14ac:dyDescent="0.25">
      <c r="U2997"/>
      <c r="V2997"/>
      <c r="W2997"/>
      <c r="X2997"/>
      <c r="Y2997"/>
      <c r="Z2997"/>
    </row>
    <row r="2998" spans="21:26" x14ac:dyDescent="0.25">
      <c r="U2998"/>
      <c r="V2998"/>
      <c r="W2998"/>
      <c r="X2998"/>
      <c r="Y2998"/>
      <c r="Z2998"/>
    </row>
    <row r="2999" spans="21:26" x14ac:dyDescent="0.25">
      <c r="U2999"/>
      <c r="V2999"/>
      <c r="W2999"/>
      <c r="X2999"/>
      <c r="Y2999"/>
      <c r="Z2999"/>
    </row>
    <row r="3000" spans="21:26" x14ac:dyDescent="0.25">
      <c r="U3000"/>
      <c r="V3000"/>
      <c r="W3000"/>
      <c r="X3000"/>
      <c r="Y3000"/>
      <c r="Z3000"/>
    </row>
    <row r="3001" spans="21:26" x14ac:dyDescent="0.25">
      <c r="U3001"/>
      <c r="V3001"/>
      <c r="W3001"/>
      <c r="X3001"/>
      <c r="Y3001"/>
      <c r="Z3001"/>
    </row>
    <row r="3002" spans="21:26" x14ac:dyDescent="0.25">
      <c r="U3002"/>
      <c r="V3002"/>
      <c r="W3002"/>
      <c r="X3002"/>
      <c r="Y3002"/>
      <c r="Z3002"/>
    </row>
    <row r="3003" spans="21:26" x14ac:dyDescent="0.25">
      <c r="U3003"/>
      <c r="V3003"/>
      <c r="W3003"/>
      <c r="X3003"/>
      <c r="Y3003"/>
      <c r="Z3003"/>
    </row>
    <row r="3004" spans="21:26" x14ac:dyDescent="0.25">
      <c r="U3004"/>
      <c r="V3004"/>
      <c r="W3004"/>
      <c r="X3004"/>
      <c r="Y3004"/>
      <c r="Z3004"/>
    </row>
    <row r="3005" spans="21:26" x14ac:dyDescent="0.25">
      <c r="U3005"/>
      <c r="V3005"/>
      <c r="W3005"/>
      <c r="X3005"/>
      <c r="Y3005"/>
      <c r="Z3005"/>
    </row>
    <row r="3006" spans="21:26" x14ac:dyDescent="0.25">
      <c r="U3006"/>
      <c r="V3006"/>
      <c r="W3006"/>
      <c r="X3006"/>
      <c r="Y3006"/>
      <c r="Z3006"/>
    </row>
    <row r="3007" spans="21:26" x14ac:dyDescent="0.25">
      <c r="U3007"/>
      <c r="V3007"/>
      <c r="W3007"/>
      <c r="X3007"/>
      <c r="Y3007"/>
      <c r="Z3007"/>
    </row>
    <row r="3008" spans="21:26" x14ac:dyDescent="0.25">
      <c r="U3008"/>
      <c r="V3008"/>
      <c r="W3008"/>
      <c r="X3008"/>
      <c r="Y3008"/>
      <c r="Z3008"/>
    </row>
    <row r="3009" spans="21:26" x14ac:dyDescent="0.25">
      <c r="U3009"/>
      <c r="V3009"/>
      <c r="W3009"/>
      <c r="X3009"/>
      <c r="Y3009"/>
      <c r="Z3009"/>
    </row>
    <row r="3010" spans="21:26" x14ac:dyDescent="0.25">
      <c r="U3010"/>
      <c r="V3010"/>
      <c r="W3010"/>
      <c r="X3010"/>
      <c r="Y3010"/>
      <c r="Z3010"/>
    </row>
    <row r="3011" spans="21:26" x14ac:dyDescent="0.25">
      <c r="U3011"/>
      <c r="V3011"/>
      <c r="W3011"/>
      <c r="X3011"/>
      <c r="Y3011"/>
      <c r="Z3011"/>
    </row>
    <row r="3012" spans="21:26" x14ac:dyDescent="0.25">
      <c r="U3012"/>
      <c r="V3012"/>
      <c r="W3012"/>
      <c r="X3012"/>
      <c r="Y3012"/>
      <c r="Z3012"/>
    </row>
    <row r="3013" spans="21:26" x14ac:dyDescent="0.25">
      <c r="U3013"/>
      <c r="V3013"/>
      <c r="W3013"/>
      <c r="X3013"/>
      <c r="Y3013"/>
      <c r="Z3013"/>
    </row>
    <row r="3014" spans="21:26" x14ac:dyDescent="0.25">
      <c r="U3014"/>
      <c r="V3014"/>
      <c r="W3014"/>
      <c r="X3014"/>
      <c r="Y3014"/>
      <c r="Z3014"/>
    </row>
    <row r="3015" spans="21:26" x14ac:dyDescent="0.25">
      <c r="U3015"/>
      <c r="V3015"/>
      <c r="W3015"/>
      <c r="X3015"/>
      <c r="Y3015"/>
      <c r="Z3015"/>
    </row>
    <row r="3016" spans="21:26" x14ac:dyDescent="0.25">
      <c r="U3016"/>
      <c r="V3016"/>
      <c r="W3016"/>
      <c r="X3016"/>
      <c r="Y3016"/>
      <c r="Z3016"/>
    </row>
    <row r="3017" spans="21:26" x14ac:dyDescent="0.25">
      <c r="U3017"/>
      <c r="V3017"/>
      <c r="W3017"/>
      <c r="X3017"/>
      <c r="Y3017"/>
      <c r="Z3017"/>
    </row>
    <row r="3018" spans="21:26" x14ac:dyDescent="0.25">
      <c r="U3018"/>
      <c r="V3018"/>
      <c r="W3018"/>
      <c r="X3018"/>
      <c r="Y3018"/>
      <c r="Z3018"/>
    </row>
    <row r="3019" spans="21:26" x14ac:dyDescent="0.25">
      <c r="U3019"/>
      <c r="V3019"/>
      <c r="W3019"/>
      <c r="X3019"/>
      <c r="Y3019"/>
      <c r="Z3019"/>
    </row>
    <row r="3020" spans="21:26" x14ac:dyDescent="0.25">
      <c r="U3020"/>
      <c r="V3020"/>
      <c r="W3020"/>
      <c r="X3020"/>
      <c r="Y3020"/>
      <c r="Z3020"/>
    </row>
    <row r="3021" spans="21:26" x14ac:dyDescent="0.25">
      <c r="U3021"/>
      <c r="V3021"/>
      <c r="W3021"/>
      <c r="X3021"/>
      <c r="Y3021"/>
      <c r="Z3021"/>
    </row>
    <row r="3022" spans="21:26" x14ac:dyDescent="0.25">
      <c r="U3022"/>
      <c r="V3022"/>
      <c r="W3022"/>
      <c r="X3022"/>
      <c r="Y3022"/>
      <c r="Z3022"/>
    </row>
    <row r="3023" spans="21:26" x14ac:dyDescent="0.25">
      <c r="U3023"/>
      <c r="V3023"/>
      <c r="W3023"/>
      <c r="X3023"/>
      <c r="Y3023"/>
      <c r="Z3023"/>
    </row>
    <row r="3024" spans="21:26" x14ac:dyDescent="0.25">
      <c r="U3024"/>
      <c r="V3024"/>
      <c r="W3024"/>
      <c r="X3024"/>
      <c r="Y3024"/>
      <c r="Z3024"/>
    </row>
    <row r="3025" spans="21:26" x14ac:dyDescent="0.25">
      <c r="U3025"/>
      <c r="V3025"/>
      <c r="W3025"/>
      <c r="X3025"/>
      <c r="Y3025"/>
      <c r="Z3025"/>
    </row>
    <row r="3026" spans="21:26" x14ac:dyDescent="0.25">
      <c r="U3026"/>
      <c r="V3026"/>
      <c r="W3026"/>
      <c r="X3026"/>
      <c r="Y3026"/>
      <c r="Z3026"/>
    </row>
    <row r="3027" spans="21:26" x14ac:dyDescent="0.25">
      <c r="U3027"/>
      <c r="V3027"/>
      <c r="W3027"/>
      <c r="X3027"/>
      <c r="Y3027"/>
      <c r="Z3027"/>
    </row>
    <row r="3028" spans="21:26" x14ac:dyDescent="0.25">
      <c r="U3028"/>
      <c r="V3028"/>
      <c r="W3028"/>
      <c r="X3028"/>
      <c r="Y3028"/>
      <c r="Z3028"/>
    </row>
    <row r="3029" spans="21:26" x14ac:dyDescent="0.25">
      <c r="U3029"/>
      <c r="V3029"/>
      <c r="W3029"/>
      <c r="X3029"/>
      <c r="Y3029"/>
      <c r="Z3029"/>
    </row>
    <row r="3030" spans="21:26" x14ac:dyDescent="0.25">
      <c r="U3030"/>
      <c r="V3030"/>
      <c r="W3030"/>
      <c r="X3030"/>
      <c r="Y3030"/>
      <c r="Z3030"/>
    </row>
    <row r="3031" spans="21:26" x14ac:dyDescent="0.25">
      <c r="U3031"/>
      <c r="V3031"/>
      <c r="W3031"/>
      <c r="X3031"/>
      <c r="Y3031"/>
      <c r="Z3031"/>
    </row>
    <row r="3032" spans="21:26" x14ac:dyDescent="0.25">
      <c r="U3032"/>
      <c r="V3032"/>
      <c r="W3032"/>
      <c r="X3032"/>
      <c r="Y3032"/>
      <c r="Z3032"/>
    </row>
    <row r="3033" spans="21:26" x14ac:dyDescent="0.25">
      <c r="U3033"/>
      <c r="V3033"/>
      <c r="W3033"/>
      <c r="X3033"/>
      <c r="Y3033"/>
      <c r="Z3033"/>
    </row>
    <row r="3034" spans="21:26" x14ac:dyDescent="0.25">
      <c r="U3034"/>
      <c r="V3034"/>
      <c r="W3034"/>
      <c r="X3034"/>
      <c r="Y3034"/>
      <c r="Z3034"/>
    </row>
    <row r="3035" spans="21:26" x14ac:dyDescent="0.25">
      <c r="U3035"/>
      <c r="V3035"/>
      <c r="W3035"/>
      <c r="X3035"/>
      <c r="Y3035"/>
      <c r="Z3035"/>
    </row>
    <row r="3036" spans="21:26" x14ac:dyDescent="0.25">
      <c r="U3036"/>
      <c r="V3036"/>
      <c r="W3036"/>
      <c r="X3036"/>
      <c r="Y3036"/>
      <c r="Z3036"/>
    </row>
    <row r="3037" spans="21:26" x14ac:dyDescent="0.25">
      <c r="U3037"/>
      <c r="V3037"/>
      <c r="W3037"/>
      <c r="X3037"/>
      <c r="Y3037"/>
      <c r="Z3037"/>
    </row>
    <row r="3038" spans="21:26" x14ac:dyDescent="0.25">
      <c r="U3038"/>
      <c r="V3038"/>
      <c r="W3038"/>
      <c r="X3038"/>
      <c r="Y3038"/>
      <c r="Z3038"/>
    </row>
    <row r="3039" spans="21:26" x14ac:dyDescent="0.25">
      <c r="U3039"/>
      <c r="V3039"/>
      <c r="W3039"/>
      <c r="X3039"/>
      <c r="Y3039"/>
      <c r="Z3039"/>
    </row>
    <row r="3040" spans="21:26" x14ac:dyDescent="0.25">
      <c r="U3040"/>
      <c r="V3040"/>
      <c r="W3040"/>
      <c r="X3040"/>
      <c r="Y3040"/>
      <c r="Z3040"/>
    </row>
    <row r="3041" spans="21:26" x14ac:dyDescent="0.25">
      <c r="U3041"/>
      <c r="V3041"/>
      <c r="W3041"/>
      <c r="X3041"/>
      <c r="Y3041"/>
      <c r="Z3041"/>
    </row>
    <row r="3042" spans="21:26" x14ac:dyDescent="0.25">
      <c r="U3042"/>
      <c r="V3042"/>
      <c r="W3042"/>
      <c r="X3042"/>
      <c r="Y3042"/>
      <c r="Z3042"/>
    </row>
    <row r="3043" spans="21:26" x14ac:dyDescent="0.25">
      <c r="U3043"/>
      <c r="V3043"/>
      <c r="W3043"/>
      <c r="X3043"/>
      <c r="Y3043"/>
      <c r="Z3043"/>
    </row>
    <row r="3044" spans="21:26" x14ac:dyDescent="0.25">
      <c r="U3044"/>
      <c r="V3044"/>
      <c r="W3044"/>
      <c r="X3044"/>
      <c r="Y3044"/>
      <c r="Z3044"/>
    </row>
    <row r="3045" spans="21:26" x14ac:dyDescent="0.25">
      <c r="U3045"/>
      <c r="V3045"/>
      <c r="W3045"/>
      <c r="X3045"/>
      <c r="Y3045"/>
      <c r="Z3045"/>
    </row>
    <row r="3046" spans="21:26" x14ac:dyDescent="0.25">
      <c r="U3046"/>
      <c r="V3046"/>
      <c r="W3046"/>
      <c r="X3046"/>
      <c r="Y3046"/>
      <c r="Z3046"/>
    </row>
    <row r="3047" spans="21:26" x14ac:dyDescent="0.25">
      <c r="U3047"/>
      <c r="V3047"/>
      <c r="W3047"/>
      <c r="X3047"/>
      <c r="Y3047"/>
      <c r="Z3047"/>
    </row>
    <row r="3048" spans="21:26" x14ac:dyDescent="0.25">
      <c r="U3048"/>
      <c r="V3048"/>
      <c r="W3048"/>
      <c r="X3048"/>
      <c r="Y3048"/>
      <c r="Z3048"/>
    </row>
    <row r="3049" spans="21:26" x14ac:dyDescent="0.25">
      <c r="U3049"/>
      <c r="V3049"/>
      <c r="W3049"/>
      <c r="X3049"/>
      <c r="Y3049"/>
      <c r="Z3049"/>
    </row>
    <row r="3050" spans="21:26" x14ac:dyDescent="0.25">
      <c r="U3050"/>
      <c r="V3050"/>
      <c r="W3050"/>
      <c r="X3050"/>
      <c r="Y3050"/>
      <c r="Z3050"/>
    </row>
    <row r="3051" spans="21:26" x14ac:dyDescent="0.25">
      <c r="U3051"/>
      <c r="V3051"/>
      <c r="W3051"/>
      <c r="X3051"/>
      <c r="Y3051"/>
      <c r="Z3051"/>
    </row>
    <row r="3052" spans="21:26" x14ac:dyDescent="0.25">
      <c r="U3052"/>
      <c r="V3052"/>
      <c r="W3052"/>
      <c r="X3052"/>
      <c r="Y3052"/>
      <c r="Z3052"/>
    </row>
    <row r="3053" spans="21:26" x14ac:dyDescent="0.25">
      <c r="U3053"/>
      <c r="V3053"/>
      <c r="W3053"/>
      <c r="X3053"/>
      <c r="Y3053"/>
      <c r="Z3053"/>
    </row>
    <row r="3054" spans="21:26" x14ac:dyDescent="0.25">
      <c r="U3054"/>
      <c r="V3054"/>
      <c r="W3054"/>
      <c r="X3054"/>
      <c r="Y3054"/>
      <c r="Z3054"/>
    </row>
    <row r="3055" spans="21:26" x14ac:dyDescent="0.25">
      <c r="U3055"/>
      <c r="V3055"/>
      <c r="W3055"/>
      <c r="X3055"/>
      <c r="Y3055"/>
      <c r="Z3055"/>
    </row>
    <row r="3056" spans="21:26" x14ac:dyDescent="0.25">
      <c r="U3056"/>
      <c r="V3056"/>
      <c r="W3056"/>
      <c r="X3056"/>
      <c r="Y3056"/>
      <c r="Z3056"/>
    </row>
    <row r="3057" spans="21:26" x14ac:dyDescent="0.25">
      <c r="U3057"/>
      <c r="V3057"/>
      <c r="W3057"/>
      <c r="X3057"/>
      <c r="Y3057"/>
      <c r="Z3057"/>
    </row>
    <row r="3058" spans="21:26" x14ac:dyDescent="0.25">
      <c r="U3058"/>
      <c r="V3058"/>
      <c r="W3058"/>
      <c r="X3058"/>
      <c r="Y3058"/>
      <c r="Z3058"/>
    </row>
    <row r="3059" spans="21:26" x14ac:dyDescent="0.25">
      <c r="U3059"/>
      <c r="V3059"/>
      <c r="W3059"/>
      <c r="X3059"/>
      <c r="Y3059"/>
      <c r="Z3059"/>
    </row>
    <row r="3060" spans="21:26" x14ac:dyDescent="0.25">
      <c r="U3060"/>
      <c r="V3060"/>
      <c r="W3060"/>
      <c r="X3060"/>
      <c r="Y3060"/>
      <c r="Z3060"/>
    </row>
    <row r="3061" spans="21:26" x14ac:dyDescent="0.25">
      <c r="U3061"/>
      <c r="V3061"/>
      <c r="W3061"/>
      <c r="X3061"/>
      <c r="Y3061"/>
      <c r="Z3061"/>
    </row>
    <row r="3062" spans="21:26" x14ac:dyDescent="0.25">
      <c r="U3062"/>
      <c r="V3062"/>
      <c r="W3062"/>
      <c r="X3062"/>
      <c r="Y3062"/>
      <c r="Z3062"/>
    </row>
    <row r="3063" spans="21:26" x14ac:dyDescent="0.25">
      <c r="U3063"/>
      <c r="V3063"/>
      <c r="W3063"/>
      <c r="X3063"/>
      <c r="Y3063"/>
      <c r="Z3063"/>
    </row>
    <row r="3064" spans="21:26" x14ac:dyDescent="0.25">
      <c r="U3064"/>
      <c r="V3064"/>
      <c r="W3064"/>
      <c r="X3064"/>
      <c r="Y3064"/>
      <c r="Z3064"/>
    </row>
    <row r="3065" spans="21:26" x14ac:dyDescent="0.25">
      <c r="U3065"/>
      <c r="V3065"/>
      <c r="W3065"/>
      <c r="X3065"/>
      <c r="Y3065"/>
      <c r="Z3065"/>
    </row>
    <row r="3066" spans="21:26" x14ac:dyDescent="0.25">
      <c r="U3066"/>
      <c r="V3066"/>
      <c r="W3066"/>
      <c r="X3066"/>
      <c r="Y3066"/>
      <c r="Z3066"/>
    </row>
    <row r="3067" spans="21:26" x14ac:dyDescent="0.25">
      <c r="U3067"/>
      <c r="V3067"/>
      <c r="W3067"/>
      <c r="X3067"/>
      <c r="Y3067"/>
      <c r="Z3067"/>
    </row>
    <row r="3068" spans="21:26" x14ac:dyDescent="0.25">
      <c r="U3068"/>
      <c r="V3068"/>
      <c r="W3068"/>
      <c r="X3068"/>
      <c r="Y3068"/>
      <c r="Z3068"/>
    </row>
    <row r="3069" spans="21:26" x14ac:dyDescent="0.25">
      <c r="U3069"/>
      <c r="V3069"/>
      <c r="W3069"/>
      <c r="X3069"/>
      <c r="Y3069"/>
      <c r="Z3069"/>
    </row>
    <row r="3070" spans="21:26" x14ac:dyDescent="0.25">
      <c r="U3070"/>
      <c r="V3070"/>
      <c r="W3070"/>
      <c r="X3070"/>
      <c r="Y3070"/>
      <c r="Z3070"/>
    </row>
    <row r="3071" spans="21:26" x14ac:dyDescent="0.25">
      <c r="U3071"/>
      <c r="V3071"/>
      <c r="W3071"/>
      <c r="X3071"/>
      <c r="Y3071"/>
      <c r="Z3071"/>
    </row>
    <row r="3072" spans="21:26" x14ac:dyDescent="0.25">
      <c r="U3072"/>
      <c r="V3072"/>
      <c r="W3072"/>
      <c r="X3072"/>
      <c r="Y3072"/>
      <c r="Z3072"/>
    </row>
    <row r="3073" spans="21:26" x14ac:dyDescent="0.25">
      <c r="U3073"/>
      <c r="V3073"/>
      <c r="W3073"/>
      <c r="X3073"/>
      <c r="Y3073"/>
      <c r="Z3073"/>
    </row>
    <row r="3074" spans="21:26" x14ac:dyDescent="0.25">
      <c r="U3074"/>
      <c r="V3074"/>
      <c r="W3074"/>
      <c r="X3074"/>
      <c r="Y3074"/>
      <c r="Z3074"/>
    </row>
    <row r="3075" spans="21:26" x14ac:dyDescent="0.25">
      <c r="U3075"/>
      <c r="V3075"/>
      <c r="W3075"/>
      <c r="X3075"/>
      <c r="Y3075"/>
      <c r="Z3075"/>
    </row>
    <row r="3076" spans="21:26" x14ac:dyDescent="0.25">
      <c r="U3076"/>
      <c r="V3076"/>
      <c r="W3076"/>
      <c r="X3076"/>
      <c r="Y3076"/>
      <c r="Z3076"/>
    </row>
    <row r="3077" spans="21:26" x14ac:dyDescent="0.25">
      <c r="U3077"/>
      <c r="V3077"/>
      <c r="W3077"/>
      <c r="X3077"/>
      <c r="Y3077"/>
      <c r="Z3077"/>
    </row>
    <row r="3078" spans="21:26" x14ac:dyDescent="0.25">
      <c r="U3078"/>
      <c r="V3078"/>
      <c r="W3078"/>
      <c r="X3078"/>
      <c r="Y3078"/>
      <c r="Z3078"/>
    </row>
    <row r="3079" spans="21:26" x14ac:dyDescent="0.25">
      <c r="U3079"/>
      <c r="V3079"/>
      <c r="W3079"/>
      <c r="X3079"/>
      <c r="Y3079"/>
      <c r="Z3079"/>
    </row>
    <row r="3080" spans="21:26" x14ac:dyDescent="0.25">
      <c r="U3080"/>
      <c r="V3080"/>
      <c r="W3080"/>
      <c r="X3080"/>
      <c r="Y3080"/>
      <c r="Z3080"/>
    </row>
    <row r="3081" spans="21:26" x14ac:dyDescent="0.25">
      <c r="U3081"/>
      <c r="V3081"/>
      <c r="W3081"/>
      <c r="X3081"/>
      <c r="Y3081"/>
      <c r="Z3081"/>
    </row>
    <row r="3082" spans="21:26" x14ac:dyDescent="0.25">
      <c r="U3082"/>
      <c r="V3082"/>
      <c r="W3082"/>
      <c r="X3082"/>
      <c r="Y3082"/>
      <c r="Z3082"/>
    </row>
    <row r="3083" spans="21:26" x14ac:dyDescent="0.25">
      <c r="U3083"/>
      <c r="V3083"/>
      <c r="W3083"/>
      <c r="X3083"/>
      <c r="Y3083"/>
      <c r="Z3083"/>
    </row>
    <row r="3084" spans="21:26" x14ac:dyDescent="0.25">
      <c r="U3084"/>
      <c r="V3084"/>
      <c r="W3084"/>
      <c r="X3084"/>
      <c r="Y3084"/>
      <c r="Z3084"/>
    </row>
    <row r="3085" spans="21:26" x14ac:dyDescent="0.25">
      <c r="U3085"/>
      <c r="V3085"/>
      <c r="W3085"/>
      <c r="X3085"/>
      <c r="Y3085"/>
      <c r="Z3085"/>
    </row>
    <row r="3086" spans="21:26" x14ac:dyDescent="0.25">
      <c r="U3086"/>
      <c r="V3086"/>
      <c r="W3086"/>
      <c r="X3086"/>
      <c r="Y3086"/>
      <c r="Z3086"/>
    </row>
    <row r="3087" spans="21:26" x14ac:dyDescent="0.25">
      <c r="U3087"/>
      <c r="V3087"/>
      <c r="W3087"/>
      <c r="X3087"/>
      <c r="Y3087"/>
      <c r="Z3087"/>
    </row>
    <row r="3088" spans="21:26" x14ac:dyDescent="0.25">
      <c r="U3088"/>
      <c r="V3088"/>
      <c r="W3088"/>
      <c r="X3088"/>
      <c r="Y3088"/>
      <c r="Z3088"/>
    </row>
    <row r="3089" spans="21:26" x14ac:dyDescent="0.25">
      <c r="U3089"/>
      <c r="V3089"/>
      <c r="W3089"/>
      <c r="X3089"/>
      <c r="Y3089"/>
      <c r="Z3089"/>
    </row>
    <row r="3090" spans="21:26" x14ac:dyDescent="0.25">
      <c r="U3090"/>
      <c r="V3090"/>
      <c r="W3090"/>
      <c r="X3090"/>
      <c r="Y3090"/>
      <c r="Z3090"/>
    </row>
    <row r="3091" spans="21:26" x14ac:dyDescent="0.25">
      <c r="U3091"/>
      <c r="V3091"/>
      <c r="W3091"/>
      <c r="X3091"/>
      <c r="Y3091"/>
      <c r="Z3091"/>
    </row>
    <row r="3092" spans="21:26" x14ac:dyDescent="0.25">
      <c r="U3092"/>
      <c r="V3092"/>
      <c r="W3092"/>
      <c r="X3092"/>
      <c r="Y3092"/>
      <c r="Z3092"/>
    </row>
    <row r="3093" spans="21:26" x14ac:dyDescent="0.25">
      <c r="U3093"/>
      <c r="V3093"/>
      <c r="W3093"/>
      <c r="X3093"/>
      <c r="Y3093"/>
      <c r="Z3093"/>
    </row>
    <row r="3094" spans="21:26" x14ac:dyDescent="0.25">
      <c r="U3094"/>
      <c r="V3094"/>
      <c r="W3094"/>
      <c r="X3094"/>
      <c r="Y3094"/>
      <c r="Z3094"/>
    </row>
    <row r="3095" spans="21:26" x14ac:dyDescent="0.25">
      <c r="U3095"/>
      <c r="V3095"/>
      <c r="W3095"/>
      <c r="X3095"/>
      <c r="Y3095"/>
      <c r="Z3095"/>
    </row>
    <row r="3096" spans="21:26" x14ac:dyDescent="0.25">
      <c r="U3096"/>
      <c r="V3096"/>
      <c r="W3096"/>
      <c r="X3096"/>
      <c r="Y3096"/>
      <c r="Z3096"/>
    </row>
    <row r="3097" spans="21:26" x14ac:dyDescent="0.25">
      <c r="U3097"/>
      <c r="V3097"/>
      <c r="W3097"/>
      <c r="X3097"/>
      <c r="Y3097"/>
      <c r="Z3097"/>
    </row>
    <row r="3098" spans="21:26" x14ac:dyDescent="0.25">
      <c r="U3098"/>
      <c r="V3098"/>
      <c r="W3098"/>
      <c r="X3098"/>
      <c r="Y3098"/>
      <c r="Z3098"/>
    </row>
    <row r="3099" spans="21:26" x14ac:dyDescent="0.25">
      <c r="U3099"/>
      <c r="V3099"/>
      <c r="W3099"/>
      <c r="X3099"/>
      <c r="Y3099"/>
      <c r="Z3099"/>
    </row>
    <row r="3100" spans="21:26" x14ac:dyDescent="0.25">
      <c r="U3100"/>
      <c r="V3100"/>
      <c r="W3100"/>
      <c r="X3100"/>
      <c r="Y3100"/>
      <c r="Z3100"/>
    </row>
    <row r="3101" spans="21:26" x14ac:dyDescent="0.25">
      <c r="U3101"/>
      <c r="V3101"/>
      <c r="W3101"/>
      <c r="X3101"/>
      <c r="Y3101"/>
      <c r="Z3101"/>
    </row>
    <row r="3102" spans="21:26" x14ac:dyDescent="0.25">
      <c r="U3102"/>
      <c r="V3102"/>
      <c r="W3102"/>
      <c r="X3102"/>
      <c r="Y3102"/>
      <c r="Z3102"/>
    </row>
    <row r="3103" spans="21:26" x14ac:dyDescent="0.25">
      <c r="U3103"/>
      <c r="V3103"/>
      <c r="W3103"/>
      <c r="X3103"/>
      <c r="Y3103"/>
      <c r="Z3103"/>
    </row>
    <row r="3104" spans="21:26" x14ac:dyDescent="0.25">
      <c r="U3104"/>
      <c r="V3104"/>
      <c r="W3104"/>
      <c r="X3104"/>
      <c r="Y3104"/>
      <c r="Z3104"/>
    </row>
    <row r="3105" spans="21:26" x14ac:dyDescent="0.25">
      <c r="U3105"/>
      <c r="V3105"/>
      <c r="W3105"/>
      <c r="X3105"/>
      <c r="Y3105"/>
      <c r="Z3105"/>
    </row>
    <row r="3106" spans="21:26" x14ac:dyDescent="0.25">
      <c r="U3106"/>
      <c r="V3106"/>
      <c r="W3106"/>
      <c r="X3106"/>
      <c r="Y3106"/>
      <c r="Z3106"/>
    </row>
    <row r="3107" spans="21:26" x14ac:dyDescent="0.25">
      <c r="U3107"/>
      <c r="V3107"/>
      <c r="W3107"/>
      <c r="X3107"/>
      <c r="Y3107"/>
      <c r="Z3107"/>
    </row>
    <row r="3108" spans="21:26" x14ac:dyDescent="0.25">
      <c r="U3108"/>
      <c r="V3108"/>
      <c r="W3108"/>
      <c r="X3108"/>
      <c r="Y3108"/>
      <c r="Z3108"/>
    </row>
    <row r="3109" spans="21:26" x14ac:dyDescent="0.25">
      <c r="U3109"/>
      <c r="V3109"/>
      <c r="W3109"/>
      <c r="X3109"/>
      <c r="Y3109"/>
      <c r="Z3109"/>
    </row>
    <row r="3110" spans="21:26" x14ac:dyDescent="0.25">
      <c r="U3110"/>
      <c r="V3110"/>
      <c r="W3110"/>
      <c r="X3110"/>
      <c r="Y3110"/>
      <c r="Z3110"/>
    </row>
    <row r="3111" spans="21:26" x14ac:dyDescent="0.25">
      <c r="U3111"/>
      <c r="V3111"/>
      <c r="W3111"/>
      <c r="X3111"/>
      <c r="Y3111"/>
      <c r="Z3111"/>
    </row>
    <row r="3112" spans="21:26" x14ac:dyDescent="0.25">
      <c r="U3112"/>
      <c r="V3112"/>
      <c r="W3112"/>
      <c r="X3112"/>
      <c r="Y3112"/>
      <c r="Z3112"/>
    </row>
    <row r="3113" spans="21:26" x14ac:dyDescent="0.25">
      <c r="U3113"/>
      <c r="V3113"/>
      <c r="W3113"/>
      <c r="X3113"/>
      <c r="Y3113"/>
      <c r="Z3113"/>
    </row>
    <row r="3114" spans="21:26" x14ac:dyDescent="0.25">
      <c r="U3114"/>
      <c r="V3114"/>
      <c r="W3114"/>
      <c r="X3114"/>
      <c r="Y3114"/>
      <c r="Z3114"/>
    </row>
    <row r="3115" spans="21:26" x14ac:dyDescent="0.25">
      <c r="U3115"/>
      <c r="V3115"/>
      <c r="W3115"/>
      <c r="X3115"/>
      <c r="Y3115"/>
      <c r="Z3115"/>
    </row>
    <row r="3116" spans="21:26" x14ac:dyDescent="0.25">
      <c r="U3116"/>
      <c r="V3116"/>
      <c r="W3116"/>
      <c r="X3116"/>
      <c r="Y3116"/>
      <c r="Z3116"/>
    </row>
    <row r="3117" spans="21:26" x14ac:dyDescent="0.25">
      <c r="U3117"/>
      <c r="V3117"/>
      <c r="W3117"/>
      <c r="X3117"/>
      <c r="Y3117"/>
      <c r="Z3117"/>
    </row>
    <row r="3118" spans="21:26" x14ac:dyDescent="0.25">
      <c r="U3118"/>
      <c r="V3118"/>
      <c r="W3118"/>
      <c r="X3118"/>
      <c r="Y3118"/>
      <c r="Z3118"/>
    </row>
    <row r="3119" spans="21:26" x14ac:dyDescent="0.25">
      <c r="U3119"/>
      <c r="V3119"/>
      <c r="W3119"/>
      <c r="X3119"/>
      <c r="Y3119"/>
      <c r="Z3119"/>
    </row>
    <row r="3120" spans="21:26" x14ac:dyDescent="0.25">
      <c r="U3120"/>
      <c r="V3120"/>
      <c r="W3120"/>
      <c r="X3120"/>
      <c r="Y3120"/>
      <c r="Z3120"/>
    </row>
    <row r="3121" spans="21:26" x14ac:dyDescent="0.25">
      <c r="U3121"/>
      <c r="V3121"/>
      <c r="W3121"/>
      <c r="X3121"/>
      <c r="Y3121"/>
      <c r="Z3121"/>
    </row>
    <row r="3122" spans="21:26" x14ac:dyDescent="0.25">
      <c r="U3122"/>
      <c r="V3122"/>
      <c r="W3122"/>
      <c r="X3122"/>
      <c r="Y3122"/>
      <c r="Z3122"/>
    </row>
    <row r="3123" spans="21:26" x14ac:dyDescent="0.25">
      <c r="U3123"/>
      <c r="V3123"/>
      <c r="W3123"/>
      <c r="X3123"/>
      <c r="Y3123"/>
      <c r="Z3123"/>
    </row>
    <row r="3124" spans="21:26" x14ac:dyDescent="0.25">
      <c r="U3124"/>
      <c r="V3124"/>
      <c r="W3124"/>
      <c r="X3124"/>
      <c r="Y3124"/>
      <c r="Z3124"/>
    </row>
    <row r="3125" spans="21:26" x14ac:dyDescent="0.25">
      <c r="U3125"/>
      <c r="V3125"/>
      <c r="W3125"/>
      <c r="X3125"/>
      <c r="Y3125"/>
      <c r="Z3125"/>
    </row>
    <row r="3126" spans="21:26" x14ac:dyDescent="0.25">
      <c r="U3126"/>
      <c r="V3126"/>
      <c r="W3126"/>
      <c r="X3126"/>
      <c r="Y3126"/>
      <c r="Z3126"/>
    </row>
    <row r="3127" spans="21:26" x14ac:dyDescent="0.25">
      <c r="U3127"/>
      <c r="V3127"/>
      <c r="W3127"/>
      <c r="X3127"/>
      <c r="Y3127"/>
      <c r="Z3127"/>
    </row>
    <row r="3128" spans="21:26" x14ac:dyDescent="0.25">
      <c r="U3128"/>
      <c r="V3128"/>
      <c r="W3128"/>
      <c r="X3128"/>
      <c r="Y3128"/>
      <c r="Z3128"/>
    </row>
    <row r="3129" spans="21:26" x14ac:dyDescent="0.25">
      <c r="U3129"/>
      <c r="V3129"/>
      <c r="W3129"/>
      <c r="X3129"/>
      <c r="Y3129"/>
      <c r="Z3129"/>
    </row>
    <row r="3130" spans="21:26" x14ac:dyDescent="0.25">
      <c r="U3130"/>
      <c r="V3130"/>
      <c r="W3130"/>
      <c r="X3130"/>
      <c r="Y3130"/>
      <c r="Z3130"/>
    </row>
    <row r="3131" spans="21:26" x14ac:dyDescent="0.25">
      <c r="U3131"/>
      <c r="V3131"/>
      <c r="W3131"/>
      <c r="X3131"/>
      <c r="Y3131"/>
      <c r="Z3131"/>
    </row>
    <row r="3132" spans="21:26" x14ac:dyDescent="0.25">
      <c r="U3132"/>
      <c r="V3132"/>
      <c r="W3132"/>
      <c r="X3132"/>
      <c r="Y3132"/>
      <c r="Z3132"/>
    </row>
    <row r="3133" spans="21:26" x14ac:dyDescent="0.25">
      <c r="U3133"/>
      <c r="V3133"/>
      <c r="W3133"/>
      <c r="X3133"/>
      <c r="Y3133"/>
      <c r="Z3133"/>
    </row>
    <row r="3134" spans="21:26" x14ac:dyDescent="0.25">
      <c r="U3134"/>
      <c r="V3134"/>
      <c r="W3134"/>
      <c r="X3134"/>
      <c r="Y3134"/>
      <c r="Z3134"/>
    </row>
    <row r="3135" spans="21:26" x14ac:dyDescent="0.25">
      <c r="U3135"/>
      <c r="V3135"/>
      <c r="W3135"/>
      <c r="X3135"/>
      <c r="Y3135"/>
      <c r="Z3135"/>
    </row>
    <row r="3136" spans="21:26" x14ac:dyDescent="0.25">
      <c r="U3136"/>
      <c r="V3136"/>
      <c r="W3136"/>
      <c r="X3136"/>
      <c r="Y3136"/>
      <c r="Z3136"/>
    </row>
    <row r="3137" spans="21:26" x14ac:dyDescent="0.25">
      <c r="U3137"/>
      <c r="V3137"/>
      <c r="W3137"/>
      <c r="X3137"/>
      <c r="Y3137"/>
      <c r="Z3137"/>
    </row>
    <row r="3138" spans="21:26" x14ac:dyDescent="0.25">
      <c r="U3138"/>
      <c r="V3138"/>
      <c r="W3138"/>
      <c r="X3138"/>
      <c r="Y3138"/>
      <c r="Z3138"/>
    </row>
    <row r="3139" spans="21:26" x14ac:dyDescent="0.25">
      <c r="U3139"/>
      <c r="V3139"/>
      <c r="W3139"/>
      <c r="X3139"/>
      <c r="Y3139"/>
      <c r="Z3139"/>
    </row>
    <row r="3140" spans="21:26" x14ac:dyDescent="0.25">
      <c r="U3140"/>
      <c r="V3140"/>
      <c r="W3140"/>
      <c r="X3140"/>
      <c r="Y3140"/>
      <c r="Z3140"/>
    </row>
    <row r="3141" spans="21:26" x14ac:dyDescent="0.25">
      <c r="U3141"/>
      <c r="V3141"/>
      <c r="W3141"/>
      <c r="X3141"/>
      <c r="Y3141"/>
      <c r="Z3141"/>
    </row>
    <row r="3142" spans="21:26" x14ac:dyDescent="0.25">
      <c r="U3142"/>
      <c r="V3142"/>
      <c r="W3142"/>
      <c r="X3142"/>
      <c r="Y3142"/>
      <c r="Z3142"/>
    </row>
    <row r="3143" spans="21:26" x14ac:dyDescent="0.25">
      <c r="U3143"/>
      <c r="V3143"/>
      <c r="W3143"/>
      <c r="X3143"/>
      <c r="Y3143"/>
      <c r="Z3143"/>
    </row>
    <row r="3144" spans="21:26" x14ac:dyDescent="0.25">
      <c r="U3144"/>
      <c r="V3144"/>
      <c r="W3144"/>
      <c r="X3144"/>
      <c r="Y3144"/>
      <c r="Z3144"/>
    </row>
    <row r="3145" spans="21:26" x14ac:dyDescent="0.25">
      <c r="U3145"/>
      <c r="V3145"/>
      <c r="W3145"/>
      <c r="X3145"/>
      <c r="Y3145"/>
      <c r="Z3145"/>
    </row>
    <row r="3146" spans="21:26" x14ac:dyDescent="0.25">
      <c r="U3146"/>
      <c r="V3146"/>
      <c r="W3146"/>
      <c r="X3146"/>
      <c r="Y3146"/>
      <c r="Z3146"/>
    </row>
    <row r="3147" spans="21:26" x14ac:dyDescent="0.25">
      <c r="U3147"/>
      <c r="V3147"/>
      <c r="W3147"/>
      <c r="X3147"/>
      <c r="Y3147"/>
      <c r="Z3147"/>
    </row>
    <row r="3148" spans="21:26" x14ac:dyDescent="0.25">
      <c r="U3148"/>
      <c r="V3148"/>
      <c r="W3148"/>
      <c r="X3148"/>
      <c r="Y3148"/>
      <c r="Z3148"/>
    </row>
    <row r="3149" spans="21:26" x14ac:dyDescent="0.25">
      <c r="U3149"/>
      <c r="V3149"/>
      <c r="W3149"/>
      <c r="X3149"/>
      <c r="Y3149"/>
      <c r="Z3149"/>
    </row>
    <row r="3150" spans="21:26" x14ac:dyDescent="0.25">
      <c r="U3150"/>
      <c r="V3150"/>
      <c r="W3150"/>
      <c r="X3150"/>
      <c r="Y3150"/>
      <c r="Z3150"/>
    </row>
    <row r="3151" spans="21:26" x14ac:dyDescent="0.25">
      <c r="U3151"/>
      <c r="V3151"/>
      <c r="W3151"/>
      <c r="X3151"/>
      <c r="Y3151"/>
      <c r="Z3151"/>
    </row>
    <row r="3152" spans="21:26" x14ac:dyDescent="0.25">
      <c r="U3152"/>
      <c r="V3152"/>
      <c r="W3152"/>
      <c r="X3152"/>
      <c r="Y3152"/>
      <c r="Z3152"/>
    </row>
    <row r="3153" spans="21:26" x14ac:dyDescent="0.25">
      <c r="U3153"/>
      <c r="V3153"/>
      <c r="W3153"/>
      <c r="X3153"/>
      <c r="Y3153"/>
      <c r="Z3153"/>
    </row>
    <row r="3154" spans="21:26" x14ac:dyDescent="0.25">
      <c r="U3154"/>
      <c r="V3154"/>
      <c r="W3154"/>
      <c r="X3154"/>
      <c r="Y3154"/>
      <c r="Z3154"/>
    </row>
    <row r="3155" spans="21:26" x14ac:dyDescent="0.25">
      <c r="U3155"/>
      <c r="V3155"/>
      <c r="W3155"/>
      <c r="X3155"/>
      <c r="Y3155"/>
      <c r="Z3155"/>
    </row>
    <row r="3156" spans="21:26" x14ac:dyDescent="0.25">
      <c r="U3156"/>
      <c r="V3156"/>
      <c r="W3156"/>
      <c r="X3156"/>
      <c r="Y3156"/>
      <c r="Z3156"/>
    </row>
    <row r="3157" spans="21:26" x14ac:dyDescent="0.25">
      <c r="U3157"/>
      <c r="V3157"/>
      <c r="W3157"/>
      <c r="X3157"/>
      <c r="Y3157"/>
      <c r="Z3157"/>
    </row>
    <row r="3158" spans="21:26" x14ac:dyDescent="0.25">
      <c r="U3158"/>
      <c r="V3158"/>
      <c r="W3158"/>
      <c r="X3158"/>
      <c r="Y3158"/>
      <c r="Z3158"/>
    </row>
    <row r="3159" spans="21:26" x14ac:dyDescent="0.25">
      <c r="U3159"/>
      <c r="V3159"/>
      <c r="W3159"/>
      <c r="X3159"/>
      <c r="Y3159"/>
      <c r="Z3159"/>
    </row>
    <row r="3160" spans="21:26" x14ac:dyDescent="0.25">
      <c r="U3160"/>
      <c r="V3160"/>
      <c r="W3160"/>
      <c r="X3160"/>
      <c r="Y3160"/>
      <c r="Z3160"/>
    </row>
    <row r="3161" spans="21:26" x14ac:dyDescent="0.25">
      <c r="U3161"/>
      <c r="V3161"/>
      <c r="W3161"/>
      <c r="X3161"/>
      <c r="Y3161"/>
      <c r="Z3161"/>
    </row>
    <row r="3162" spans="21:26" x14ac:dyDescent="0.25">
      <c r="U3162"/>
      <c r="V3162"/>
      <c r="W3162"/>
      <c r="X3162"/>
      <c r="Y3162"/>
      <c r="Z3162"/>
    </row>
    <row r="3163" spans="21:26" x14ac:dyDescent="0.25">
      <c r="U3163"/>
      <c r="V3163"/>
      <c r="W3163"/>
      <c r="X3163"/>
      <c r="Y3163"/>
      <c r="Z3163"/>
    </row>
    <row r="3164" spans="21:26" x14ac:dyDescent="0.25">
      <c r="U3164"/>
      <c r="V3164"/>
      <c r="W3164"/>
      <c r="X3164"/>
      <c r="Y3164"/>
      <c r="Z3164"/>
    </row>
    <row r="3165" spans="21:26" x14ac:dyDescent="0.25">
      <c r="U3165"/>
      <c r="V3165"/>
      <c r="W3165"/>
      <c r="X3165"/>
      <c r="Y3165"/>
      <c r="Z3165"/>
    </row>
    <row r="3166" spans="21:26" x14ac:dyDescent="0.25">
      <c r="U3166"/>
      <c r="V3166"/>
      <c r="W3166"/>
      <c r="X3166"/>
      <c r="Y3166"/>
      <c r="Z3166"/>
    </row>
    <row r="3167" spans="21:26" x14ac:dyDescent="0.25">
      <c r="U3167"/>
      <c r="V3167"/>
      <c r="W3167"/>
      <c r="X3167"/>
      <c r="Y3167"/>
      <c r="Z3167"/>
    </row>
    <row r="3168" spans="21:26" x14ac:dyDescent="0.25">
      <c r="U3168"/>
      <c r="V3168"/>
      <c r="W3168"/>
      <c r="X3168"/>
      <c r="Y3168"/>
      <c r="Z3168"/>
    </row>
    <row r="3169" spans="21:26" x14ac:dyDescent="0.25">
      <c r="U3169"/>
      <c r="V3169"/>
      <c r="W3169"/>
      <c r="X3169"/>
      <c r="Y3169"/>
      <c r="Z3169"/>
    </row>
    <row r="3170" spans="21:26" x14ac:dyDescent="0.25">
      <c r="U3170"/>
      <c r="V3170"/>
      <c r="W3170"/>
      <c r="X3170"/>
      <c r="Y3170"/>
      <c r="Z3170"/>
    </row>
    <row r="3171" spans="21:26" x14ac:dyDescent="0.25">
      <c r="U3171"/>
      <c r="V3171"/>
      <c r="W3171"/>
      <c r="X3171"/>
      <c r="Y3171"/>
      <c r="Z3171"/>
    </row>
    <row r="3172" spans="21:26" x14ac:dyDescent="0.25">
      <c r="U3172"/>
      <c r="V3172"/>
      <c r="W3172"/>
      <c r="X3172"/>
      <c r="Y3172"/>
      <c r="Z3172"/>
    </row>
    <row r="3173" spans="21:26" x14ac:dyDescent="0.25">
      <c r="U3173"/>
      <c r="V3173"/>
      <c r="W3173"/>
      <c r="X3173"/>
      <c r="Y3173"/>
      <c r="Z3173"/>
    </row>
    <row r="3174" spans="21:26" x14ac:dyDescent="0.25">
      <c r="U3174"/>
      <c r="V3174"/>
      <c r="W3174"/>
      <c r="X3174"/>
      <c r="Y3174"/>
      <c r="Z3174"/>
    </row>
    <row r="3175" spans="21:26" x14ac:dyDescent="0.25">
      <c r="U3175"/>
      <c r="V3175"/>
      <c r="W3175"/>
      <c r="X3175"/>
      <c r="Y3175"/>
      <c r="Z3175"/>
    </row>
    <row r="3176" spans="21:26" x14ac:dyDescent="0.25">
      <c r="U3176"/>
      <c r="V3176"/>
      <c r="W3176"/>
      <c r="X3176"/>
      <c r="Y3176"/>
      <c r="Z3176"/>
    </row>
    <row r="3177" spans="21:26" x14ac:dyDescent="0.25">
      <c r="U3177"/>
      <c r="V3177"/>
      <c r="W3177"/>
      <c r="X3177"/>
      <c r="Y3177"/>
      <c r="Z3177"/>
    </row>
    <row r="3178" spans="21:26" x14ac:dyDescent="0.25">
      <c r="U3178"/>
      <c r="V3178"/>
      <c r="W3178"/>
      <c r="X3178"/>
      <c r="Y3178"/>
      <c r="Z3178"/>
    </row>
    <row r="3179" spans="21:26" x14ac:dyDescent="0.25">
      <c r="U3179"/>
      <c r="V3179"/>
      <c r="W3179"/>
      <c r="X3179"/>
      <c r="Y3179"/>
      <c r="Z3179"/>
    </row>
    <row r="3180" spans="21:26" x14ac:dyDescent="0.25">
      <c r="U3180"/>
      <c r="V3180"/>
      <c r="W3180"/>
      <c r="X3180"/>
      <c r="Y3180"/>
      <c r="Z3180"/>
    </row>
    <row r="3181" spans="21:26" x14ac:dyDescent="0.25">
      <c r="U3181"/>
      <c r="V3181"/>
      <c r="W3181"/>
      <c r="X3181"/>
      <c r="Y3181"/>
      <c r="Z3181"/>
    </row>
    <row r="3182" spans="21:26" x14ac:dyDescent="0.25">
      <c r="U3182"/>
      <c r="V3182"/>
      <c r="W3182"/>
      <c r="X3182"/>
      <c r="Y3182"/>
      <c r="Z3182"/>
    </row>
    <row r="3183" spans="21:26" x14ac:dyDescent="0.25">
      <c r="U3183"/>
      <c r="V3183"/>
      <c r="W3183"/>
      <c r="X3183"/>
      <c r="Y3183"/>
      <c r="Z3183"/>
    </row>
    <row r="3184" spans="21:26" x14ac:dyDescent="0.25">
      <c r="U3184"/>
      <c r="V3184"/>
      <c r="W3184"/>
      <c r="X3184"/>
      <c r="Y3184"/>
      <c r="Z3184"/>
    </row>
    <row r="3185" spans="21:26" x14ac:dyDescent="0.25">
      <c r="U3185"/>
      <c r="V3185"/>
      <c r="W3185"/>
      <c r="X3185"/>
      <c r="Y3185"/>
      <c r="Z3185"/>
    </row>
    <row r="3186" spans="21:26" x14ac:dyDescent="0.25">
      <c r="U3186"/>
      <c r="V3186"/>
      <c r="W3186"/>
      <c r="X3186"/>
      <c r="Y3186"/>
      <c r="Z3186"/>
    </row>
    <row r="3187" spans="21:26" x14ac:dyDescent="0.25">
      <c r="U3187"/>
      <c r="V3187"/>
      <c r="W3187"/>
      <c r="X3187"/>
      <c r="Y3187"/>
      <c r="Z3187"/>
    </row>
    <row r="3188" spans="21:26" x14ac:dyDescent="0.25">
      <c r="U3188"/>
      <c r="V3188"/>
      <c r="W3188"/>
      <c r="X3188"/>
      <c r="Y3188"/>
      <c r="Z3188"/>
    </row>
    <row r="3189" spans="21:26" x14ac:dyDescent="0.25">
      <c r="U3189"/>
      <c r="V3189"/>
      <c r="W3189"/>
      <c r="X3189"/>
      <c r="Y3189"/>
      <c r="Z3189"/>
    </row>
    <row r="3190" spans="21:26" x14ac:dyDescent="0.25">
      <c r="U3190"/>
      <c r="V3190"/>
      <c r="W3190"/>
      <c r="X3190"/>
      <c r="Y3190"/>
      <c r="Z3190"/>
    </row>
    <row r="3191" spans="21:26" x14ac:dyDescent="0.25">
      <c r="U3191"/>
      <c r="V3191"/>
      <c r="W3191"/>
      <c r="X3191"/>
      <c r="Y3191"/>
      <c r="Z3191"/>
    </row>
    <row r="3192" spans="21:26" x14ac:dyDescent="0.25">
      <c r="U3192"/>
      <c r="V3192"/>
      <c r="W3192"/>
      <c r="X3192"/>
      <c r="Y3192"/>
      <c r="Z3192"/>
    </row>
    <row r="3193" spans="21:26" x14ac:dyDescent="0.25">
      <c r="U3193"/>
      <c r="V3193"/>
      <c r="W3193"/>
      <c r="X3193"/>
      <c r="Y3193"/>
      <c r="Z3193"/>
    </row>
    <row r="3194" spans="21:26" x14ac:dyDescent="0.25">
      <c r="U3194"/>
      <c r="V3194"/>
      <c r="W3194"/>
      <c r="X3194"/>
      <c r="Y3194"/>
      <c r="Z3194"/>
    </row>
    <row r="3195" spans="21:26" x14ac:dyDescent="0.25">
      <c r="U3195"/>
      <c r="V3195"/>
      <c r="W3195"/>
      <c r="X3195"/>
      <c r="Y3195"/>
      <c r="Z3195"/>
    </row>
    <row r="3196" spans="21:26" x14ac:dyDescent="0.25">
      <c r="U3196"/>
      <c r="V3196"/>
      <c r="W3196"/>
      <c r="X3196"/>
      <c r="Y3196"/>
      <c r="Z3196"/>
    </row>
    <row r="3197" spans="21:26" x14ac:dyDescent="0.25">
      <c r="U3197"/>
      <c r="V3197"/>
      <c r="W3197"/>
      <c r="X3197"/>
      <c r="Y3197"/>
      <c r="Z3197"/>
    </row>
    <row r="3198" spans="21:26" x14ac:dyDescent="0.25">
      <c r="U3198"/>
      <c r="V3198"/>
      <c r="W3198"/>
      <c r="X3198"/>
      <c r="Y3198"/>
      <c r="Z3198"/>
    </row>
    <row r="3199" spans="21:26" x14ac:dyDescent="0.25">
      <c r="U3199"/>
      <c r="V3199"/>
      <c r="W3199"/>
      <c r="X3199"/>
      <c r="Y3199"/>
      <c r="Z3199"/>
    </row>
    <row r="3200" spans="21:26" x14ac:dyDescent="0.25">
      <c r="U3200"/>
      <c r="V3200"/>
      <c r="W3200"/>
      <c r="X3200"/>
      <c r="Y3200"/>
      <c r="Z3200"/>
    </row>
    <row r="3201" spans="21:26" x14ac:dyDescent="0.25">
      <c r="U3201"/>
      <c r="V3201"/>
      <c r="W3201"/>
      <c r="X3201"/>
      <c r="Y3201"/>
      <c r="Z3201"/>
    </row>
    <row r="3202" spans="21:26" x14ac:dyDescent="0.25">
      <c r="U3202"/>
      <c r="V3202"/>
      <c r="W3202"/>
      <c r="X3202"/>
      <c r="Y3202"/>
      <c r="Z3202"/>
    </row>
    <row r="3203" spans="21:26" x14ac:dyDescent="0.25">
      <c r="U3203"/>
      <c r="V3203"/>
      <c r="W3203"/>
      <c r="X3203"/>
      <c r="Y3203"/>
      <c r="Z3203"/>
    </row>
    <row r="3204" spans="21:26" x14ac:dyDescent="0.25">
      <c r="U3204"/>
      <c r="V3204"/>
      <c r="W3204"/>
      <c r="X3204"/>
      <c r="Y3204"/>
      <c r="Z3204"/>
    </row>
    <row r="3205" spans="21:26" x14ac:dyDescent="0.25">
      <c r="U3205"/>
      <c r="V3205"/>
      <c r="W3205"/>
      <c r="X3205"/>
      <c r="Y3205"/>
      <c r="Z3205"/>
    </row>
    <row r="3206" spans="21:26" x14ac:dyDescent="0.25">
      <c r="U3206"/>
      <c r="V3206"/>
      <c r="W3206"/>
      <c r="X3206"/>
      <c r="Y3206"/>
      <c r="Z3206"/>
    </row>
    <row r="3207" spans="21:26" x14ac:dyDescent="0.25">
      <c r="U3207"/>
      <c r="V3207"/>
      <c r="W3207"/>
      <c r="X3207"/>
      <c r="Y3207"/>
      <c r="Z3207"/>
    </row>
    <row r="3208" spans="21:26" x14ac:dyDescent="0.25">
      <c r="U3208"/>
      <c r="V3208"/>
      <c r="W3208"/>
      <c r="X3208"/>
      <c r="Y3208"/>
      <c r="Z3208"/>
    </row>
    <row r="3209" spans="21:26" x14ac:dyDescent="0.25">
      <c r="U3209"/>
      <c r="V3209"/>
      <c r="W3209"/>
      <c r="X3209"/>
      <c r="Y3209"/>
      <c r="Z3209"/>
    </row>
    <row r="3210" spans="21:26" x14ac:dyDescent="0.25">
      <c r="U3210"/>
      <c r="V3210"/>
      <c r="W3210"/>
      <c r="X3210"/>
      <c r="Y3210"/>
      <c r="Z3210"/>
    </row>
    <row r="3211" spans="21:26" x14ac:dyDescent="0.25">
      <c r="U3211"/>
      <c r="V3211"/>
      <c r="W3211"/>
      <c r="X3211"/>
      <c r="Y3211"/>
      <c r="Z3211"/>
    </row>
    <row r="3212" spans="21:26" x14ac:dyDescent="0.25">
      <c r="U3212"/>
      <c r="V3212"/>
      <c r="W3212"/>
      <c r="X3212"/>
      <c r="Y3212"/>
      <c r="Z3212"/>
    </row>
    <row r="3213" spans="21:26" x14ac:dyDescent="0.25">
      <c r="U3213"/>
      <c r="V3213"/>
      <c r="W3213"/>
      <c r="X3213"/>
      <c r="Y3213"/>
      <c r="Z3213"/>
    </row>
    <row r="3214" spans="21:26" x14ac:dyDescent="0.25">
      <c r="U3214"/>
      <c r="V3214"/>
      <c r="W3214"/>
      <c r="X3214"/>
      <c r="Y3214"/>
      <c r="Z3214"/>
    </row>
    <row r="3215" spans="21:26" x14ac:dyDescent="0.25">
      <c r="U3215"/>
      <c r="V3215"/>
      <c r="W3215"/>
      <c r="X3215"/>
      <c r="Y3215"/>
      <c r="Z3215"/>
    </row>
    <row r="3216" spans="21:26" x14ac:dyDescent="0.25">
      <c r="U3216"/>
      <c r="V3216"/>
      <c r="W3216"/>
      <c r="X3216"/>
      <c r="Y3216"/>
      <c r="Z3216"/>
    </row>
    <row r="3217" spans="21:26" x14ac:dyDescent="0.25">
      <c r="U3217"/>
      <c r="V3217"/>
      <c r="W3217"/>
      <c r="X3217"/>
      <c r="Y3217"/>
      <c r="Z3217"/>
    </row>
    <row r="3218" spans="21:26" x14ac:dyDescent="0.25">
      <c r="U3218"/>
      <c r="V3218"/>
      <c r="W3218"/>
      <c r="X3218"/>
      <c r="Y3218"/>
      <c r="Z3218"/>
    </row>
    <row r="3219" spans="21:26" x14ac:dyDescent="0.25">
      <c r="U3219"/>
      <c r="V3219"/>
      <c r="W3219"/>
      <c r="X3219"/>
      <c r="Y3219"/>
      <c r="Z3219"/>
    </row>
    <row r="3220" spans="21:26" x14ac:dyDescent="0.25">
      <c r="U3220"/>
      <c r="V3220"/>
      <c r="W3220"/>
      <c r="X3220"/>
      <c r="Y3220"/>
      <c r="Z3220"/>
    </row>
    <row r="3221" spans="21:26" x14ac:dyDescent="0.25">
      <c r="U3221"/>
      <c r="V3221"/>
      <c r="W3221"/>
      <c r="X3221"/>
      <c r="Y3221"/>
      <c r="Z3221"/>
    </row>
    <row r="3222" spans="21:26" x14ac:dyDescent="0.25">
      <c r="U3222"/>
      <c r="V3222"/>
      <c r="W3222"/>
      <c r="X3222"/>
      <c r="Y3222"/>
      <c r="Z3222"/>
    </row>
    <row r="3223" spans="21:26" x14ac:dyDescent="0.25">
      <c r="U3223"/>
      <c r="V3223"/>
      <c r="W3223"/>
      <c r="X3223"/>
      <c r="Y3223"/>
      <c r="Z3223"/>
    </row>
    <row r="3224" spans="21:26" x14ac:dyDescent="0.25">
      <c r="U3224"/>
      <c r="V3224"/>
      <c r="W3224"/>
      <c r="X3224"/>
      <c r="Y3224"/>
      <c r="Z3224"/>
    </row>
    <row r="3225" spans="21:26" x14ac:dyDescent="0.25">
      <c r="U3225"/>
      <c r="V3225"/>
      <c r="W3225"/>
      <c r="X3225"/>
      <c r="Y3225"/>
      <c r="Z3225"/>
    </row>
    <row r="3226" spans="21:26" x14ac:dyDescent="0.25">
      <c r="U3226"/>
      <c r="V3226"/>
      <c r="W3226"/>
      <c r="X3226"/>
      <c r="Y3226"/>
      <c r="Z3226"/>
    </row>
    <row r="3227" spans="21:26" x14ac:dyDescent="0.25">
      <c r="U3227"/>
      <c r="V3227"/>
      <c r="W3227"/>
      <c r="X3227"/>
      <c r="Y3227"/>
      <c r="Z3227"/>
    </row>
    <row r="3228" spans="21:26" x14ac:dyDescent="0.25">
      <c r="U3228"/>
      <c r="V3228"/>
      <c r="W3228"/>
      <c r="X3228"/>
      <c r="Y3228"/>
      <c r="Z3228"/>
    </row>
    <row r="3229" spans="21:26" x14ac:dyDescent="0.25">
      <c r="U3229"/>
      <c r="V3229"/>
      <c r="W3229"/>
      <c r="X3229"/>
      <c r="Y3229"/>
      <c r="Z3229"/>
    </row>
    <row r="3230" spans="21:26" x14ac:dyDescent="0.25">
      <c r="U3230"/>
      <c r="V3230"/>
      <c r="W3230"/>
      <c r="X3230"/>
      <c r="Y3230"/>
      <c r="Z3230"/>
    </row>
    <row r="3231" spans="21:26" x14ac:dyDescent="0.25">
      <c r="U3231"/>
      <c r="V3231"/>
      <c r="W3231"/>
      <c r="X3231"/>
      <c r="Y3231"/>
      <c r="Z3231"/>
    </row>
    <row r="3232" spans="21:26" x14ac:dyDescent="0.25">
      <c r="U3232"/>
      <c r="V3232"/>
      <c r="W3232"/>
      <c r="X3232"/>
      <c r="Y3232"/>
      <c r="Z3232"/>
    </row>
    <row r="3233" spans="21:26" x14ac:dyDescent="0.25">
      <c r="U3233"/>
      <c r="V3233"/>
      <c r="W3233"/>
      <c r="X3233"/>
      <c r="Y3233"/>
      <c r="Z3233"/>
    </row>
    <row r="3234" spans="21:26" x14ac:dyDescent="0.25">
      <c r="U3234"/>
      <c r="V3234"/>
      <c r="W3234"/>
      <c r="X3234"/>
      <c r="Y3234"/>
      <c r="Z3234"/>
    </row>
    <row r="3235" spans="21:26" x14ac:dyDescent="0.25">
      <c r="U3235"/>
      <c r="V3235"/>
      <c r="W3235"/>
      <c r="X3235"/>
      <c r="Y3235"/>
      <c r="Z3235"/>
    </row>
    <row r="3236" spans="21:26" x14ac:dyDescent="0.25">
      <c r="U3236"/>
      <c r="V3236"/>
      <c r="W3236"/>
      <c r="X3236"/>
      <c r="Y3236"/>
      <c r="Z3236"/>
    </row>
    <row r="3237" spans="21:26" x14ac:dyDescent="0.25">
      <c r="U3237"/>
      <c r="V3237"/>
      <c r="W3237"/>
      <c r="X3237"/>
      <c r="Y3237"/>
      <c r="Z3237"/>
    </row>
    <row r="3238" spans="21:26" x14ac:dyDescent="0.25">
      <c r="U3238"/>
      <c r="V3238"/>
      <c r="W3238"/>
      <c r="X3238"/>
      <c r="Y3238"/>
      <c r="Z3238"/>
    </row>
    <row r="3239" spans="21:26" x14ac:dyDescent="0.25">
      <c r="U3239"/>
      <c r="V3239"/>
      <c r="W3239"/>
      <c r="X3239"/>
      <c r="Y3239"/>
      <c r="Z3239"/>
    </row>
    <row r="3240" spans="21:26" x14ac:dyDescent="0.25">
      <c r="U3240"/>
      <c r="V3240"/>
      <c r="W3240"/>
      <c r="X3240"/>
      <c r="Y3240"/>
      <c r="Z3240"/>
    </row>
    <row r="3241" spans="21:26" x14ac:dyDescent="0.25">
      <c r="U3241"/>
      <c r="V3241"/>
      <c r="W3241"/>
      <c r="X3241"/>
      <c r="Y3241"/>
      <c r="Z3241"/>
    </row>
    <row r="3242" spans="21:26" x14ac:dyDescent="0.25">
      <c r="U3242"/>
      <c r="V3242"/>
      <c r="W3242"/>
      <c r="X3242"/>
      <c r="Y3242"/>
      <c r="Z3242"/>
    </row>
    <row r="3243" spans="21:26" x14ac:dyDescent="0.25">
      <c r="U3243"/>
      <c r="V3243"/>
      <c r="W3243"/>
      <c r="X3243"/>
      <c r="Y3243"/>
      <c r="Z3243"/>
    </row>
    <row r="3244" spans="21:26" x14ac:dyDescent="0.25">
      <c r="U3244"/>
      <c r="V3244"/>
      <c r="W3244"/>
      <c r="X3244"/>
      <c r="Y3244"/>
      <c r="Z3244"/>
    </row>
    <row r="3245" spans="21:26" x14ac:dyDescent="0.25">
      <c r="U3245"/>
      <c r="V3245"/>
      <c r="W3245"/>
      <c r="X3245"/>
      <c r="Y3245"/>
      <c r="Z3245"/>
    </row>
    <row r="3246" spans="21:26" x14ac:dyDescent="0.25">
      <c r="U3246"/>
      <c r="V3246"/>
      <c r="W3246"/>
      <c r="X3246"/>
      <c r="Y3246"/>
      <c r="Z3246"/>
    </row>
    <row r="3247" spans="21:26" x14ac:dyDescent="0.25">
      <c r="U3247"/>
      <c r="V3247"/>
      <c r="W3247"/>
      <c r="X3247"/>
      <c r="Y3247"/>
      <c r="Z3247"/>
    </row>
    <row r="3248" spans="21:26" x14ac:dyDescent="0.25">
      <c r="U3248"/>
      <c r="V3248"/>
      <c r="W3248"/>
      <c r="X3248"/>
      <c r="Y3248"/>
      <c r="Z3248"/>
    </row>
    <row r="3249" spans="21:26" x14ac:dyDescent="0.25">
      <c r="U3249"/>
      <c r="V3249"/>
      <c r="W3249"/>
      <c r="X3249"/>
      <c r="Y3249"/>
      <c r="Z3249"/>
    </row>
    <row r="3250" spans="21:26" x14ac:dyDescent="0.25">
      <c r="U3250"/>
      <c r="V3250"/>
      <c r="W3250"/>
      <c r="X3250"/>
      <c r="Y3250"/>
      <c r="Z3250"/>
    </row>
    <row r="3251" spans="21:26" x14ac:dyDescent="0.25">
      <c r="U3251"/>
      <c r="V3251"/>
      <c r="W3251"/>
      <c r="X3251"/>
      <c r="Y3251"/>
      <c r="Z3251"/>
    </row>
    <row r="3252" spans="21:26" x14ac:dyDescent="0.25">
      <c r="U3252"/>
      <c r="V3252"/>
      <c r="W3252"/>
      <c r="X3252"/>
      <c r="Y3252"/>
      <c r="Z3252"/>
    </row>
    <row r="3253" spans="21:26" x14ac:dyDescent="0.25">
      <c r="U3253"/>
      <c r="V3253"/>
      <c r="W3253"/>
      <c r="X3253"/>
      <c r="Y3253"/>
      <c r="Z3253"/>
    </row>
    <row r="3254" spans="21:26" x14ac:dyDescent="0.25">
      <c r="U3254"/>
      <c r="V3254"/>
      <c r="W3254"/>
      <c r="X3254"/>
      <c r="Y3254"/>
      <c r="Z3254"/>
    </row>
    <row r="3255" spans="21:26" x14ac:dyDescent="0.25">
      <c r="U3255"/>
      <c r="V3255"/>
      <c r="W3255"/>
      <c r="X3255"/>
      <c r="Y3255"/>
      <c r="Z3255"/>
    </row>
    <row r="3256" spans="21:26" x14ac:dyDescent="0.25">
      <c r="U3256"/>
      <c r="V3256"/>
      <c r="W3256"/>
      <c r="X3256"/>
      <c r="Y3256"/>
      <c r="Z3256"/>
    </row>
    <row r="3257" spans="21:26" x14ac:dyDescent="0.25">
      <c r="U3257"/>
      <c r="V3257"/>
      <c r="W3257"/>
      <c r="X3257"/>
      <c r="Y3257"/>
      <c r="Z3257"/>
    </row>
    <row r="3258" spans="21:26" x14ac:dyDescent="0.25">
      <c r="U3258"/>
      <c r="V3258"/>
      <c r="W3258"/>
      <c r="X3258"/>
      <c r="Y3258"/>
      <c r="Z3258"/>
    </row>
    <row r="3259" spans="21:26" x14ac:dyDescent="0.25">
      <c r="U3259"/>
      <c r="V3259"/>
      <c r="W3259"/>
      <c r="X3259"/>
      <c r="Y3259"/>
      <c r="Z3259"/>
    </row>
    <row r="3260" spans="21:26" x14ac:dyDescent="0.25">
      <c r="U3260"/>
      <c r="V3260"/>
      <c r="W3260"/>
      <c r="X3260"/>
      <c r="Y3260"/>
      <c r="Z3260"/>
    </row>
    <row r="3261" spans="21:26" x14ac:dyDescent="0.25">
      <c r="U3261"/>
      <c r="V3261"/>
      <c r="W3261"/>
      <c r="X3261"/>
      <c r="Y3261"/>
      <c r="Z3261"/>
    </row>
    <row r="3262" spans="21:26" x14ac:dyDescent="0.25">
      <c r="U3262"/>
      <c r="V3262"/>
      <c r="W3262"/>
      <c r="X3262"/>
      <c r="Y3262"/>
      <c r="Z3262"/>
    </row>
    <row r="3263" spans="21:26" x14ac:dyDescent="0.25">
      <c r="U3263"/>
      <c r="V3263"/>
      <c r="W3263"/>
      <c r="X3263"/>
      <c r="Y3263"/>
      <c r="Z3263"/>
    </row>
    <row r="3264" spans="21:26" x14ac:dyDescent="0.25">
      <c r="U3264"/>
      <c r="V3264"/>
      <c r="W3264"/>
      <c r="X3264"/>
      <c r="Y3264"/>
      <c r="Z3264"/>
    </row>
    <row r="3265" spans="21:26" x14ac:dyDescent="0.25">
      <c r="U3265"/>
      <c r="V3265"/>
      <c r="W3265"/>
      <c r="X3265"/>
      <c r="Y3265"/>
      <c r="Z3265"/>
    </row>
    <row r="3266" spans="21:26" x14ac:dyDescent="0.25">
      <c r="U3266"/>
      <c r="V3266"/>
      <c r="W3266"/>
      <c r="X3266"/>
      <c r="Y3266"/>
      <c r="Z3266"/>
    </row>
    <row r="3267" spans="21:26" x14ac:dyDescent="0.25">
      <c r="U3267"/>
      <c r="V3267"/>
      <c r="W3267"/>
      <c r="X3267"/>
      <c r="Y3267"/>
      <c r="Z3267"/>
    </row>
    <row r="3268" spans="21:26" x14ac:dyDescent="0.25">
      <c r="U3268"/>
      <c r="V3268"/>
      <c r="W3268"/>
      <c r="X3268"/>
      <c r="Y3268"/>
      <c r="Z3268"/>
    </row>
    <row r="3269" spans="21:26" x14ac:dyDescent="0.25">
      <c r="U3269"/>
      <c r="V3269"/>
      <c r="W3269"/>
      <c r="X3269"/>
      <c r="Y3269"/>
      <c r="Z3269"/>
    </row>
    <row r="3270" spans="21:26" x14ac:dyDescent="0.25">
      <c r="U3270"/>
      <c r="V3270"/>
      <c r="W3270"/>
      <c r="X3270"/>
      <c r="Y3270"/>
      <c r="Z3270"/>
    </row>
    <row r="3271" spans="21:26" x14ac:dyDescent="0.25">
      <c r="U3271"/>
      <c r="V3271"/>
      <c r="W3271"/>
      <c r="X3271"/>
      <c r="Y3271"/>
      <c r="Z3271"/>
    </row>
    <row r="3272" spans="21:26" x14ac:dyDescent="0.25">
      <c r="U3272"/>
      <c r="V3272"/>
      <c r="W3272"/>
      <c r="X3272"/>
      <c r="Y3272"/>
      <c r="Z3272"/>
    </row>
    <row r="3273" spans="21:26" x14ac:dyDescent="0.25">
      <c r="U3273"/>
      <c r="V3273"/>
      <c r="W3273"/>
      <c r="X3273"/>
      <c r="Y3273"/>
      <c r="Z3273"/>
    </row>
    <row r="3274" spans="21:26" x14ac:dyDescent="0.25">
      <c r="U3274"/>
      <c r="V3274"/>
      <c r="W3274"/>
      <c r="X3274"/>
      <c r="Y3274"/>
      <c r="Z3274"/>
    </row>
    <row r="3275" spans="21:26" x14ac:dyDescent="0.25">
      <c r="U3275"/>
      <c r="V3275"/>
      <c r="W3275"/>
      <c r="X3275"/>
      <c r="Y3275"/>
      <c r="Z3275"/>
    </row>
    <row r="3276" spans="21:26" x14ac:dyDescent="0.25">
      <c r="U3276"/>
      <c r="V3276"/>
      <c r="W3276"/>
      <c r="X3276"/>
      <c r="Y3276"/>
      <c r="Z3276"/>
    </row>
    <row r="3277" spans="21:26" x14ac:dyDescent="0.25">
      <c r="U3277"/>
      <c r="V3277"/>
      <c r="W3277"/>
      <c r="X3277"/>
      <c r="Y3277"/>
      <c r="Z3277"/>
    </row>
    <row r="3278" spans="21:26" x14ac:dyDescent="0.25">
      <c r="U3278"/>
      <c r="V3278"/>
      <c r="W3278"/>
      <c r="X3278"/>
      <c r="Y3278"/>
      <c r="Z3278"/>
    </row>
    <row r="3279" spans="21:26" x14ac:dyDescent="0.25">
      <c r="U3279"/>
      <c r="V3279"/>
      <c r="W3279"/>
      <c r="X3279"/>
      <c r="Y3279"/>
      <c r="Z3279"/>
    </row>
    <row r="3280" spans="21:26" x14ac:dyDescent="0.25">
      <c r="U3280"/>
      <c r="V3280"/>
      <c r="W3280"/>
      <c r="X3280"/>
      <c r="Y3280"/>
      <c r="Z3280"/>
    </row>
    <row r="3281" spans="21:26" x14ac:dyDescent="0.25">
      <c r="U3281"/>
      <c r="V3281"/>
      <c r="W3281"/>
      <c r="X3281"/>
      <c r="Y3281"/>
      <c r="Z3281"/>
    </row>
    <row r="3282" spans="21:26" x14ac:dyDescent="0.25">
      <c r="U3282"/>
      <c r="V3282"/>
      <c r="W3282"/>
      <c r="X3282"/>
      <c r="Y3282"/>
      <c r="Z3282"/>
    </row>
    <row r="3283" spans="21:26" x14ac:dyDescent="0.25">
      <c r="U3283"/>
      <c r="V3283"/>
      <c r="W3283"/>
      <c r="X3283"/>
      <c r="Y3283"/>
      <c r="Z3283"/>
    </row>
    <row r="3284" spans="21:26" x14ac:dyDescent="0.25">
      <c r="U3284"/>
      <c r="V3284"/>
      <c r="W3284"/>
      <c r="X3284"/>
      <c r="Y3284"/>
      <c r="Z3284"/>
    </row>
    <row r="3285" spans="21:26" x14ac:dyDescent="0.25">
      <c r="U3285"/>
      <c r="V3285"/>
      <c r="W3285"/>
      <c r="X3285"/>
      <c r="Y3285"/>
      <c r="Z3285"/>
    </row>
    <row r="3286" spans="21:26" x14ac:dyDescent="0.25">
      <c r="U3286"/>
      <c r="V3286"/>
      <c r="W3286"/>
      <c r="X3286"/>
      <c r="Y3286"/>
      <c r="Z3286"/>
    </row>
    <row r="3287" spans="21:26" x14ac:dyDescent="0.25">
      <c r="U3287"/>
      <c r="V3287"/>
      <c r="W3287"/>
      <c r="X3287"/>
      <c r="Y3287"/>
      <c r="Z3287"/>
    </row>
    <row r="3288" spans="21:26" x14ac:dyDescent="0.25">
      <c r="U3288"/>
      <c r="V3288"/>
      <c r="W3288"/>
      <c r="X3288"/>
      <c r="Y3288"/>
      <c r="Z3288"/>
    </row>
    <row r="3289" spans="21:26" x14ac:dyDescent="0.25">
      <c r="U3289"/>
      <c r="V3289"/>
      <c r="W3289"/>
      <c r="X3289"/>
      <c r="Y3289"/>
      <c r="Z3289"/>
    </row>
    <row r="3290" spans="21:26" x14ac:dyDescent="0.25">
      <c r="U3290"/>
      <c r="V3290"/>
      <c r="W3290"/>
      <c r="X3290"/>
      <c r="Y3290"/>
      <c r="Z3290"/>
    </row>
    <row r="3291" spans="21:26" x14ac:dyDescent="0.25">
      <c r="U3291"/>
      <c r="V3291"/>
      <c r="W3291"/>
      <c r="X3291"/>
      <c r="Y3291"/>
      <c r="Z3291"/>
    </row>
    <row r="3292" spans="21:26" x14ac:dyDescent="0.25">
      <c r="U3292"/>
      <c r="V3292"/>
      <c r="W3292"/>
      <c r="X3292"/>
      <c r="Y3292"/>
      <c r="Z3292"/>
    </row>
    <row r="3293" spans="21:26" x14ac:dyDescent="0.25">
      <c r="U3293"/>
      <c r="V3293"/>
      <c r="W3293"/>
      <c r="X3293"/>
      <c r="Y3293"/>
      <c r="Z3293"/>
    </row>
    <row r="3294" spans="21:26" x14ac:dyDescent="0.25">
      <c r="U3294"/>
      <c r="V3294"/>
      <c r="W3294"/>
      <c r="X3294"/>
      <c r="Y3294"/>
      <c r="Z3294"/>
    </row>
    <row r="3295" spans="21:26" x14ac:dyDescent="0.25">
      <c r="U3295"/>
      <c r="V3295"/>
      <c r="W3295"/>
      <c r="X3295"/>
      <c r="Y3295"/>
      <c r="Z3295"/>
    </row>
    <row r="3296" spans="21:26" x14ac:dyDescent="0.25">
      <c r="U3296"/>
      <c r="V3296"/>
      <c r="W3296"/>
      <c r="X3296"/>
      <c r="Y3296"/>
      <c r="Z3296"/>
    </row>
    <row r="3297" spans="21:26" x14ac:dyDescent="0.25">
      <c r="U3297"/>
      <c r="V3297"/>
      <c r="W3297"/>
      <c r="X3297"/>
      <c r="Y3297"/>
      <c r="Z3297"/>
    </row>
    <row r="3298" spans="21:26" x14ac:dyDescent="0.25">
      <c r="U3298"/>
      <c r="V3298"/>
      <c r="W3298"/>
      <c r="X3298"/>
      <c r="Y3298"/>
      <c r="Z3298"/>
    </row>
    <row r="3299" spans="21:26" x14ac:dyDescent="0.25">
      <c r="U3299"/>
      <c r="V3299"/>
      <c r="W3299"/>
      <c r="X3299"/>
      <c r="Y3299"/>
      <c r="Z3299"/>
    </row>
    <row r="3300" spans="21:26" x14ac:dyDescent="0.25">
      <c r="U3300"/>
      <c r="V3300"/>
      <c r="W3300"/>
      <c r="X3300"/>
      <c r="Y3300"/>
      <c r="Z3300"/>
    </row>
    <row r="3301" spans="21:26" x14ac:dyDescent="0.25">
      <c r="U3301"/>
      <c r="V3301"/>
      <c r="W3301"/>
      <c r="X3301"/>
      <c r="Y3301"/>
      <c r="Z3301"/>
    </row>
    <row r="3302" spans="21:26" x14ac:dyDescent="0.25">
      <c r="U3302"/>
      <c r="V3302"/>
      <c r="W3302"/>
      <c r="X3302"/>
      <c r="Y3302"/>
      <c r="Z3302"/>
    </row>
    <row r="3303" spans="21:26" x14ac:dyDescent="0.25">
      <c r="U3303"/>
      <c r="V3303"/>
      <c r="W3303"/>
      <c r="X3303"/>
      <c r="Y3303"/>
      <c r="Z3303"/>
    </row>
    <row r="3304" spans="21:26" x14ac:dyDescent="0.25">
      <c r="U3304"/>
      <c r="V3304"/>
      <c r="W3304"/>
      <c r="X3304"/>
      <c r="Y3304"/>
      <c r="Z3304"/>
    </row>
    <row r="3305" spans="21:26" x14ac:dyDescent="0.25">
      <c r="U3305"/>
      <c r="V3305"/>
      <c r="W3305"/>
      <c r="X3305"/>
      <c r="Y3305"/>
      <c r="Z3305"/>
    </row>
    <row r="3306" spans="21:26" x14ac:dyDescent="0.25">
      <c r="U3306"/>
      <c r="V3306"/>
      <c r="W3306"/>
      <c r="X3306"/>
      <c r="Y3306"/>
      <c r="Z3306"/>
    </row>
    <row r="3307" spans="21:26" x14ac:dyDescent="0.25">
      <c r="U3307"/>
      <c r="V3307"/>
      <c r="W3307"/>
      <c r="X3307"/>
      <c r="Y3307"/>
      <c r="Z3307"/>
    </row>
    <row r="3308" spans="21:26" x14ac:dyDescent="0.25">
      <c r="U3308"/>
      <c r="V3308"/>
      <c r="W3308"/>
      <c r="X3308"/>
      <c r="Y3308"/>
      <c r="Z3308"/>
    </row>
    <row r="3309" spans="21:26" x14ac:dyDescent="0.25">
      <c r="U3309"/>
      <c r="V3309"/>
      <c r="W3309"/>
      <c r="X3309"/>
      <c r="Y3309"/>
      <c r="Z3309"/>
    </row>
    <row r="3310" spans="21:26" x14ac:dyDescent="0.25">
      <c r="U3310"/>
      <c r="V3310"/>
      <c r="W3310"/>
      <c r="X3310"/>
      <c r="Y3310"/>
      <c r="Z3310"/>
    </row>
    <row r="3311" spans="21:26" x14ac:dyDescent="0.25">
      <c r="U3311"/>
      <c r="V3311"/>
      <c r="W3311"/>
      <c r="X3311"/>
      <c r="Y3311"/>
      <c r="Z3311"/>
    </row>
    <row r="3312" spans="21:26" x14ac:dyDescent="0.25">
      <c r="U3312"/>
      <c r="V3312"/>
      <c r="W3312"/>
      <c r="X3312"/>
      <c r="Y3312"/>
      <c r="Z3312"/>
    </row>
    <row r="3313" spans="21:26" x14ac:dyDescent="0.25">
      <c r="U3313"/>
      <c r="V3313"/>
      <c r="W3313"/>
      <c r="X3313"/>
      <c r="Y3313"/>
      <c r="Z3313"/>
    </row>
    <row r="3314" spans="21:26" x14ac:dyDescent="0.25">
      <c r="U3314"/>
      <c r="V3314"/>
      <c r="W3314"/>
      <c r="X3314"/>
      <c r="Y3314"/>
      <c r="Z3314"/>
    </row>
    <row r="3315" spans="21:26" x14ac:dyDescent="0.25">
      <c r="U3315"/>
      <c r="V3315"/>
      <c r="W3315"/>
      <c r="X3315"/>
      <c r="Y3315"/>
      <c r="Z3315"/>
    </row>
    <row r="3316" spans="21:26" x14ac:dyDescent="0.25">
      <c r="U3316"/>
      <c r="V3316"/>
      <c r="W3316"/>
      <c r="X3316"/>
      <c r="Y3316"/>
      <c r="Z3316"/>
    </row>
    <row r="3317" spans="21:26" x14ac:dyDescent="0.25">
      <c r="U3317"/>
      <c r="V3317"/>
      <c r="W3317"/>
      <c r="X3317"/>
      <c r="Y3317"/>
      <c r="Z3317"/>
    </row>
    <row r="3318" spans="21:26" x14ac:dyDescent="0.25">
      <c r="U3318"/>
      <c r="V3318"/>
      <c r="W3318"/>
      <c r="X3318"/>
      <c r="Y3318"/>
      <c r="Z3318"/>
    </row>
    <row r="3319" spans="21:26" x14ac:dyDescent="0.25">
      <c r="U3319"/>
      <c r="V3319"/>
      <c r="W3319"/>
      <c r="X3319"/>
      <c r="Y3319"/>
      <c r="Z3319"/>
    </row>
    <row r="3320" spans="21:26" x14ac:dyDescent="0.25">
      <c r="U3320"/>
      <c r="V3320"/>
      <c r="W3320"/>
      <c r="X3320"/>
      <c r="Y3320"/>
      <c r="Z3320"/>
    </row>
    <row r="3321" spans="21:26" x14ac:dyDescent="0.25">
      <c r="U3321"/>
      <c r="V3321"/>
      <c r="W3321"/>
      <c r="X3321"/>
      <c r="Y3321"/>
      <c r="Z3321"/>
    </row>
    <row r="3322" spans="21:26" x14ac:dyDescent="0.25">
      <c r="U3322"/>
      <c r="V3322"/>
      <c r="W3322"/>
      <c r="X3322"/>
      <c r="Y3322"/>
      <c r="Z3322"/>
    </row>
    <row r="3323" spans="21:26" x14ac:dyDescent="0.25">
      <c r="U3323"/>
      <c r="V3323"/>
      <c r="W3323"/>
      <c r="X3323"/>
      <c r="Y3323"/>
      <c r="Z3323"/>
    </row>
    <row r="3324" spans="21:26" x14ac:dyDescent="0.25">
      <c r="U3324"/>
      <c r="V3324"/>
      <c r="W3324"/>
      <c r="X3324"/>
      <c r="Y3324"/>
      <c r="Z3324"/>
    </row>
    <row r="3325" spans="21:26" x14ac:dyDescent="0.25">
      <c r="U3325"/>
      <c r="V3325"/>
      <c r="W3325"/>
      <c r="X3325"/>
      <c r="Y3325"/>
      <c r="Z3325"/>
    </row>
    <row r="3326" spans="21:26" x14ac:dyDescent="0.25">
      <c r="U3326"/>
      <c r="V3326"/>
      <c r="W3326"/>
      <c r="X3326"/>
      <c r="Y3326"/>
      <c r="Z3326"/>
    </row>
    <row r="3327" spans="21:26" x14ac:dyDescent="0.25">
      <c r="U3327"/>
      <c r="V3327"/>
      <c r="W3327"/>
      <c r="X3327"/>
      <c r="Y3327"/>
      <c r="Z3327"/>
    </row>
    <row r="3328" spans="21:26" x14ac:dyDescent="0.25">
      <c r="U3328"/>
      <c r="V3328"/>
      <c r="W3328"/>
      <c r="X3328"/>
      <c r="Y3328"/>
      <c r="Z3328"/>
    </row>
    <row r="3329" spans="21:26" x14ac:dyDescent="0.25">
      <c r="U3329"/>
      <c r="V3329"/>
      <c r="W3329"/>
      <c r="X3329"/>
      <c r="Y3329"/>
      <c r="Z3329"/>
    </row>
    <row r="3330" spans="21:26" x14ac:dyDescent="0.25">
      <c r="U3330"/>
      <c r="V3330"/>
      <c r="W3330"/>
      <c r="X3330"/>
      <c r="Y3330"/>
      <c r="Z3330"/>
    </row>
    <row r="3331" spans="21:26" x14ac:dyDescent="0.25">
      <c r="U3331"/>
      <c r="V3331"/>
      <c r="W3331"/>
      <c r="X3331"/>
      <c r="Y3331"/>
      <c r="Z3331"/>
    </row>
    <row r="3332" spans="21:26" x14ac:dyDescent="0.25">
      <c r="U3332"/>
      <c r="V3332"/>
      <c r="W3332"/>
      <c r="X3332"/>
      <c r="Y3332"/>
      <c r="Z3332"/>
    </row>
    <row r="3333" spans="21:26" x14ac:dyDescent="0.25">
      <c r="U3333"/>
      <c r="V3333"/>
      <c r="W3333"/>
      <c r="X3333"/>
      <c r="Y3333"/>
      <c r="Z3333"/>
    </row>
    <row r="3334" spans="21:26" x14ac:dyDescent="0.25">
      <c r="U3334"/>
      <c r="V3334"/>
      <c r="W3334"/>
      <c r="X3334"/>
      <c r="Y3334"/>
      <c r="Z3334"/>
    </row>
    <row r="3335" spans="21:26" x14ac:dyDescent="0.25">
      <c r="U3335"/>
      <c r="V3335"/>
      <c r="W3335"/>
      <c r="X3335"/>
      <c r="Y3335"/>
      <c r="Z3335"/>
    </row>
    <row r="3336" spans="21:26" x14ac:dyDescent="0.25">
      <c r="U3336"/>
      <c r="V3336"/>
      <c r="W3336"/>
      <c r="X3336"/>
      <c r="Y3336"/>
      <c r="Z3336"/>
    </row>
    <row r="3337" spans="21:26" x14ac:dyDescent="0.25">
      <c r="U3337"/>
      <c r="V3337"/>
      <c r="W3337"/>
      <c r="X3337"/>
      <c r="Y3337"/>
      <c r="Z3337"/>
    </row>
    <row r="3338" spans="21:26" x14ac:dyDescent="0.25">
      <c r="U3338"/>
      <c r="V3338"/>
      <c r="W3338"/>
      <c r="X3338"/>
      <c r="Y3338"/>
      <c r="Z3338"/>
    </row>
    <row r="3339" spans="21:26" x14ac:dyDescent="0.25">
      <c r="U3339"/>
      <c r="V3339"/>
      <c r="W3339"/>
      <c r="X3339"/>
      <c r="Y3339"/>
      <c r="Z3339"/>
    </row>
    <row r="3340" spans="21:26" x14ac:dyDescent="0.25">
      <c r="U3340"/>
      <c r="V3340"/>
      <c r="W3340"/>
      <c r="X3340"/>
      <c r="Y3340"/>
      <c r="Z3340"/>
    </row>
    <row r="3341" spans="21:26" x14ac:dyDescent="0.25">
      <c r="U3341"/>
      <c r="V3341"/>
      <c r="W3341"/>
      <c r="X3341"/>
      <c r="Y3341"/>
      <c r="Z3341"/>
    </row>
    <row r="3342" spans="21:26" x14ac:dyDescent="0.25">
      <c r="U3342"/>
      <c r="V3342"/>
      <c r="W3342"/>
      <c r="X3342"/>
      <c r="Y3342"/>
      <c r="Z3342"/>
    </row>
    <row r="3343" spans="21:26" x14ac:dyDescent="0.25">
      <c r="U3343"/>
      <c r="V3343"/>
      <c r="W3343"/>
      <c r="X3343"/>
      <c r="Y3343"/>
      <c r="Z3343"/>
    </row>
    <row r="3344" spans="21:26" x14ac:dyDescent="0.25">
      <c r="U3344"/>
      <c r="V3344"/>
      <c r="W3344"/>
      <c r="X3344"/>
      <c r="Y3344"/>
      <c r="Z3344"/>
    </row>
    <row r="3345" spans="21:26" x14ac:dyDescent="0.25">
      <c r="U3345"/>
      <c r="V3345"/>
      <c r="W3345"/>
      <c r="X3345"/>
      <c r="Y3345"/>
      <c r="Z3345"/>
    </row>
    <row r="3346" spans="21:26" x14ac:dyDescent="0.25">
      <c r="U3346"/>
      <c r="V3346"/>
      <c r="W3346"/>
      <c r="X3346"/>
      <c r="Y3346"/>
      <c r="Z3346"/>
    </row>
    <row r="3347" spans="21:26" x14ac:dyDescent="0.25">
      <c r="U3347"/>
      <c r="V3347"/>
      <c r="W3347"/>
      <c r="X3347"/>
      <c r="Y3347"/>
      <c r="Z3347"/>
    </row>
    <row r="3348" spans="21:26" x14ac:dyDescent="0.25">
      <c r="U3348"/>
      <c r="V3348"/>
      <c r="W3348"/>
      <c r="X3348"/>
      <c r="Y3348"/>
      <c r="Z3348"/>
    </row>
    <row r="3349" spans="21:26" x14ac:dyDescent="0.25">
      <c r="U3349"/>
      <c r="V3349"/>
      <c r="W3349"/>
      <c r="X3349"/>
      <c r="Y3349"/>
      <c r="Z3349"/>
    </row>
    <row r="3350" spans="21:26" x14ac:dyDescent="0.25">
      <c r="U3350"/>
      <c r="V3350"/>
      <c r="W3350"/>
      <c r="X3350"/>
      <c r="Y3350"/>
      <c r="Z3350"/>
    </row>
    <row r="3351" spans="21:26" x14ac:dyDescent="0.25">
      <c r="U3351"/>
      <c r="V3351"/>
      <c r="W3351"/>
      <c r="X3351"/>
      <c r="Y3351"/>
      <c r="Z3351"/>
    </row>
    <row r="3352" spans="21:26" x14ac:dyDescent="0.25">
      <c r="U3352"/>
      <c r="V3352"/>
      <c r="W3352"/>
      <c r="X3352"/>
      <c r="Y3352"/>
      <c r="Z3352"/>
    </row>
    <row r="3353" spans="21:26" x14ac:dyDescent="0.25">
      <c r="U3353"/>
      <c r="V3353"/>
      <c r="W3353"/>
      <c r="X3353"/>
      <c r="Y3353"/>
      <c r="Z3353"/>
    </row>
    <row r="3354" spans="21:26" x14ac:dyDescent="0.25">
      <c r="U3354"/>
      <c r="V3354"/>
      <c r="W3354"/>
      <c r="X3354"/>
      <c r="Y3354"/>
      <c r="Z3354"/>
    </row>
    <row r="3355" spans="21:26" x14ac:dyDescent="0.25">
      <c r="U3355"/>
      <c r="V3355"/>
      <c r="W3355"/>
      <c r="X3355"/>
      <c r="Y3355"/>
      <c r="Z3355"/>
    </row>
    <row r="3356" spans="21:26" x14ac:dyDescent="0.25">
      <c r="U3356"/>
      <c r="V3356"/>
      <c r="W3356"/>
      <c r="X3356"/>
      <c r="Y3356"/>
      <c r="Z3356"/>
    </row>
    <row r="3357" spans="21:26" x14ac:dyDescent="0.25">
      <c r="U3357"/>
      <c r="V3357"/>
      <c r="W3357"/>
      <c r="X3357"/>
      <c r="Y3357"/>
      <c r="Z3357"/>
    </row>
    <row r="3358" spans="21:26" x14ac:dyDescent="0.25">
      <c r="U3358"/>
      <c r="V3358"/>
      <c r="W3358"/>
      <c r="X3358"/>
      <c r="Y3358"/>
      <c r="Z3358"/>
    </row>
    <row r="3359" spans="21:26" x14ac:dyDescent="0.25">
      <c r="U3359"/>
      <c r="V3359"/>
      <c r="W3359"/>
      <c r="X3359"/>
      <c r="Y3359"/>
      <c r="Z3359"/>
    </row>
    <row r="3360" spans="21:26" x14ac:dyDescent="0.25">
      <c r="U3360"/>
      <c r="V3360"/>
      <c r="W3360"/>
      <c r="X3360"/>
      <c r="Y3360"/>
      <c r="Z3360"/>
    </row>
    <row r="3361" spans="21:26" x14ac:dyDescent="0.25">
      <c r="U3361"/>
      <c r="V3361"/>
      <c r="W3361"/>
      <c r="X3361"/>
      <c r="Y3361"/>
      <c r="Z3361"/>
    </row>
    <row r="3362" spans="21:26" x14ac:dyDescent="0.25">
      <c r="U3362"/>
      <c r="V3362"/>
      <c r="W3362"/>
      <c r="X3362"/>
      <c r="Y3362"/>
      <c r="Z3362"/>
    </row>
    <row r="3363" spans="21:26" x14ac:dyDescent="0.25">
      <c r="U3363"/>
      <c r="V3363"/>
      <c r="W3363"/>
      <c r="X3363"/>
      <c r="Y3363"/>
      <c r="Z3363"/>
    </row>
    <row r="3364" spans="21:26" x14ac:dyDescent="0.25">
      <c r="U3364"/>
      <c r="V3364"/>
      <c r="W3364"/>
      <c r="X3364"/>
      <c r="Y3364"/>
      <c r="Z3364"/>
    </row>
    <row r="3365" spans="21:26" x14ac:dyDescent="0.25">
      <c r="U3365"/>
      <c r="V3365"/>
      <c r="W3365"/>
      <c r="X3365"/>
      <c r="Y3365"/>
      <c r="Z3365"/>
    </row>
    <row r="3366" spans="21:26" x14ac:dyDescent="0.25">
      <c r="U3366"/>
      <c r="V3366"/>
      <c r="W3366"/>
      <c r="X3366"/>
      <c r="Y3366"/>
      <c r="Z3366"/>
    </row>
    <row r="3367" spans="21:26" x14ac:dyDescent="0.25">
      <c r="U3367"/>
      <c r="V3367"/>
      <c r="W3367"/>
      <c r="X3367"/>
      <c r="Y3367"/>
      <c r="Z3367"/>
    </row>
    <row r="3368" spans="21:26" x14ac:dyDescent="0.25">
      <c r="U3368"/>
      <c r="V3368"/>
      <c r="W3368"/>
      <c r="X3368"/>
      <c r="Y3368"/>
      <c r="Z3368"/>
    </row>
    <row r="3369" spans="21:26" x14ac:dyDescent="0.25">
      <c r="U3369"/>
      <c r="V3369"/>
      <c r="W3369"/>
      <c r="X3369"/>
      <c r="Y3369"/>
      <c r="Z3369"/>
    </row>
    <row r="3370" spans="21:26" x14ac:dyDescent="0.25">
      <c r="U3370"/>
      <c r="V3370"/>
      <c r="W3370"/>
      <c r="X3370"/>
      <c r="Y3370"/>
      <c r="Z3370"/>
    </row>
    <row r="3371" spans="21:26" x14ac:dyDescent="0.25">
      <c r="U3371"/>
      <c r="V3371"/>
      <c r="W3371"/>
      <c r="X3371"/>
      <c r="Y3371"/>
      <c r="Z3371"/>
    </row>
    <row r="3372" spans="21:26" x14ac:dyDescent="0.25">
      <c r="U3372"/>
      <c r="V3372"/>
      <c r="W3372"/>
      <c r="X3372"/>
      <c r="Y3372"/>
      <c r="Z3372"/>
    </row>
    <row r="3373" spans="21:26" x14ac:dyDescent="0.25">
      <c r="U3373"/>
      <c r="V3373"/>
      <c r="W3373"/>
      <c r="X3373"/>
      <c r="Y3373"/>
      <c r="Z3373"/>
    </row>
    <row r="3374" spans="21:26" x14ac:dyDescent="0.25">
      <c r="U3374"/>
      <c r="V3374"/>
      <c r="W3374"/>
      <c r="X3374"/>
      <c r="Y3374"/>
      <c r="Z3374"/>
    </row>
    <row r="3375" spans="21:26" x14ac:dyDescent="0.25">
      <c r="U3375"/>
      <c r="V3375"/>
      <c r="W3375"/>
      <c r="X3375"/>
      <c r="Y3375"/>
      <c r="Z3375"/>
    </row>
    <row r="3376" spans="21:26" x14ac:dyDescent="0.25">
      <c r="U3376"/>
      <c r="V3376"/>
      <c r="W3376"/>
      <c r="X3376"/>
      <c r="Y3376"/>
      <c r="Z3376"/>
    </row>
    <row r="3377" spans="21:26" x14ac:dyDescent="0.25">
      <c r="U3377"/>
      <c r="V3377"/>
      <c r="W3377"/>
      <c r="X3377"/>
      <c r="Y3377"/>
      <c r="Z3377"/>
    </row>
    <row r="3378" spans="21:26" x14ac:dyDescent="0.25">
      <c r="U3378"/>
      <c r="V3378"/>
      <c r="W3378"/>
      <c r="X3378"/>
      <c r="Y3378"/>
      <c r="Z3378"/>
    </row>
    <row r="3379" spans="21:26" x14ac:dyDescent="0.25">
      <c r="U3379"/>
      <c r="V3379"/>
      <c r="W3379"/>
      <c r="X3379"/>
      <c r="Y3379"/>
      <c r="Z3379"/>
    </row>
    <row r="3380" spans="21:26" x14ac:dyDescent="0.25">
      <c r="U3380"/>
      <c r="V3380"/>
      <c r="W3380"/>
      <c r="X3380"/>
      <c r="Y3380"/>
      <c r="Z3380"/>
    </row>
    <row r="3381" spans="21:26" x14ac:dyDescent="0.25">
      <c r="U3381"/>
      <c r="V3381"/>
      <c r="W3381"/>
      <c r="X3381"/>
      <c r="Y3381"/>
      <c r="Z3381"/>
    </row>
    <row r="3382" spans="21:26" x14ac:dyDescent="0.25">
      <c r="U3382"/>
      <c r="V3382"/>
      <c r="W3382"/>
      <c r="X3382"/>
      <c r="Y3382"/>
      <c r="Z3382"/>
    </row>
    <row r="3383" spans="21:26" x14ac:dyDescent="0.25">
      <c r="U3383"/>
      <c r="V3383"/>
      <c r="W3383"/>
      <c r="X3383"/>
      <c r="Y3383"/>
      <c r="Z3383"/>
    </row>
    <row r="3384" spans="21:26" x14ac:dyDescent="0.25">
      <c r="U3384"/>
      <c r="V3384"/>
      <c r="W3384"/>
      <c r="X3384"/>
      <c r="Y3384"/>
      <c r="Z3384"/>
    </row>
    <row r="3385" spans="21:26" x14ac:dyDescent="0.25">
      <c r="U3385"/>
      <c r="V3385"/>
      <c r="W3385"/>
      <c r="X3385"/>
      <c r="Y3385"/>
      <c r="Z3385"/>
    </row>
    <row r="3386" spans="21:26" x14ac:dyDescent="0.25">
      <c r="U3386"/>
      <c r="V3386"/>
      <c r="W3386"/>
      <c r="X3386"/>
      <c r="Y3386"/>
      <c r="Z3386"/>
    </row>
    <row r="3387" spans="21:26" x14ac:dyDescent="0.25">
      <c r="U3387"/>
      <c r="V3387"/>
      <c r="W3387"/>
      <c r="X3387"/>
      <c r="Y3387"/>
      <c r="Z3387"/>
    </row>
    <row r="3388" spans="21:26" x14ac:dyDescent="0.25">
      <c r="U3388"/>
      <c r="V3388"/>
      <c r="W3388"/>
      <c r="X3388"/>
      <c r="Y3388"/>
      <c r="Z3388"/>
    </row>
    <row r="3389" spans="21:26" x14ac:dyDescent="0.25">
      <c r="U3389"/>
      <c r="V3389"/>
      <c r="W3389"/>
      <c r="X3389"/>
      <c r="Y3389"/>
      <c r="Z3389"/>
    </row>
    <row r="3390" spans="21:26" x14ac:dyDescent="0.25">
      <c r="U3390"/>
      <c r="V3390"/>
      <c r="W3390"/>
      <c r="X3390"/>
      <c r="Y3390"/>
      <c r="Z3390"/>
    </row>
    <row r="3391" spans="21:26" x14ac:dyDescent="0.25">
      <c r="U3391"/>
      <c r="V3391"/>
      <c r="W3391"/>
      <c r="X3391"/>
      <c r="Y3391"/>
      <c r="Z3391"/>
    </row>
    <row r="3392" spans="21:26" x14ac:dyDescent="0.25">
      <c r="U3392"/>
      <c r="V3392"/>
      <c r="W3392"/>
      <c r="X3392"/>
      <c r="Y3392"/>
      <c r="Z3392"/>
    </row>
    <row r="3393" spans="21:26" x14ac:dyDescent="0.25">
      <c r="U3393"/>
      <c r="V3393"/>
      <c r="W3393"/>
      <c r="X3393"/>
      <c r="Y3393"/>
      <c r="Z3393"/>
    </row>
    <row r="3394" spans="21:26" x14ac:dyDescent="0.25">
      <c r="U3394"/>
      <c r="V3394"/>
      <c r="W3394"/>
      <c r="X3394"/>
      <c r="Y3394"/>
      <c r="Z3394"/>
    </row>
    <row r="3395" spans="21:26" x14ac:dyDescent="0.25">
      <c r="U3395"/>
      <c r="V3395"/>
      <c r="W3395"/>
      <c r="X3395"/>
      <c r="Y3395"/>
      <c r="Z3395"/>
    </row>
    <row r="3396" spans="21:26" x14ac:dyDescent="0.25">
      <c r="U3396"/>
      <c r="V3396"/>
      <c r="W3396"/>
      <c r="X3396"/>
      <c r="Y3396"/>
      <c r="Z3396"/>
    </row>
    <row r="3397" spans="21:26" x14ac:dyDescent="0.25">
      <c r="U3397"/>
      <c r="V3397"/>
      <c r="W3397"/>
      <c r="X3397"/>
      <c r="Y3397"/>
      <c r="Z3397"/>
    </row>
    <row r="3398" spans="21:26" x14ac:dyDescent="0.25">
      <c r="U3398"/>
      <c r="V3398"/>
      <c r="W3398"/>
      <c r="X3398"/>
      <c r="Y3398"/>
      <c r="Z3398"/>
    </row>
    <row r="3399" spans="21:26" x14ac:dyDescent="0.25">
      <c r="U3399"/>
      <c r="V3399"/>
      <c r="W3399"/>
      <c r="X3399"/>
      <c r="Y3399"/>
      <c r="Z3399"/>
    </row>
    <row r="3400" spans="21:26" x14ac:dyDescent="0.25">
      <c r="U3400"/>
      <c r="V3400"/>
      <c r="W3400"/>
      <c r="X3400"/>
      <c r="Y3400"/>
      <c r="Z3400"/>
    </row>
    <row r="3401" spans="21:26" x14ac:dyDescent="0.25">
      <c r="U3401"/>
      <c r="V3401"/>
      <c r="W3401"/>
      <c r="X3401"/>
      <c r="Y3401"/>
      <c r="Z3401"/>
    </row>
    <row r="3402" spans="21:26" x14ac:dyDescent="0.25">
      <c r="U3402"/>
      <c r="V3402"/>
      <c r="W3402"/>
      <c r="X3402"/>
      <c r="Y3402"/>
      <c r="Z3402"/>
    </row>
    <row r="3403" spans="21:26" x14ac:dyDescent="0.25">
      <c r="U3403"/>
      <c r="V3403"/>
      <c r="W3403"/>
      <c r="X3403"/>
      <c r="Y3403"/>
      <c r="Z3403"/>
    </row>
    <row r="3404" spans="21:26" x14ac:dyDescent="0.25">
      <c r="U3404"/>
      <c r="V3404"/>
      <c r="W3404"/>
      <c r="X3404"/>
      <c r="Y3404"/>
      <c r="Z3404"/>
    </row>
    <row r="3405" spans="21:26" x14ac:dyDescent="0.25">
      <c r="U3405"/>
      <c r="V3405"/>
      <c r="W3405"/>
      <c r="X3405"/>
      <c r="Y3405"/>
      <c r="Z3405"/>
    </row>
    <row r="3406" spans="21:26" x14ac:dyDescent="0.25">
      <c r="U3406"/>
      <c r="V3406"/>
      <c r="W3406"/>
      <c r="X3406"/>
      <c r="Y3406"/>
      <c r="Z3406"/>
    </row>
    <row r="3407" spans="21:26" x14ac:dyDescent="0.25">
      <c r="U3407"/>
      <c r="V3407"/>
      <c r="W3407"/>
      <c r="X3407"/>
      <c r="Y3407"/>
      <c r="Z3407"/>
    </row>
    <row r="3408" spans="21:26" x14ac:dyDescent="0.25">
      <c r="U3408"/>
      <c r="V3408"/>
      <c r="W3408"/>
      <c r="X3408"/>
      <c r="Y3408"/>
      <c r="Z3408"/>
    </row>
    <row r="3409" spans="21:26" x14ac:dyDescent="0.25">
      <c r="U3409"/>
      <c r="V3409"/>
      <c r="W3409"/>
      <c r="X3409"/>
      <c r="Y3409"/>
      <c r="Z3409"/>
    </row>
    <row r="3410" spans="21:26" x14ac:dyDescent="0.25">
      <c r="U3410"/>
      <c r="V3410"/>
      <c r="W3410"/>
      <c r="X3410"/>
      <c r="Y3410"/>
      <c r="Z3410"/>
    </row>
    <row r="3411" spans="21:26" x14ac:dyDescent="0.25">
      <c r="U3411"/>
      <c r="V3411"/>
      <c r="W3411"/>
      <c r="X3411"/>
      <c r="Y3411"/>
      <c r="Z3411"/>
    </row>
    <row r="3412" spans="21:26" x14ac:dyDescent="0.25">
      <c r="U3412"/>
      <c r="V3412"/>
      <c r="W3412"/>
      <c r="X3412"/>
      <c r="Y3412"/>
      <c r="Z3412"/>
    </row>
    <row r="3413" spans="21:26" x14ac:dyDescent="0.25">
      <c r="U3413"/>
      <c r="V3413"/>
      <c r="W3413"/>
      <c r="X3413"/>
      <c r="Y3413"/>
      <c r="Z3413"/>
    </row>
    <row r="3414" spans="21:26" x14ac:dyDescent="0.25">
      <c r="U3414"/>
      <c r="V3414"/>
      <c r="W3414"/>
      <c r="X3414"/>
      <c r="Y3414"/>
      <c r="Z3414"/>
    </row>
    <row r="3415" spans="21:26" x14ac:dyDescent="0.25">
      <c r="U3415"/>
      <c r="V3415"/>
      <c r="W3415"/>
      <c r="X3415"/>
      <c r="Y3415"/>
      <c r="Z3415"/>
    </row>
    <row r="3416" spans="21:26" x14ac:dyDescent="0.25">
      <c r="U3416"/>
      <c r="V3416"/>
      <c r="W3416"/>
      <c r="X3416"/>
      <c r="Y3416"/>
      <c r="Z3416"/>
    </row>
    <row r="3417" spans="21:26" x14ac:dyDescent="0.25">
      <c r="U3417"/>
      <c r="V3417"/>
      <c r="W3417"/>
      <c r="X3417"/>
      <c r="Y3417"/>
      <c r="Z3417"/>
    </row>
    <row r="3418" spans="21:26" x14ac:dyDescent="0.25">
      <c r="U3418"/>
      <c r="V3418"/>
      <c r="W3418"/>
      <c r="X3418"/>
      <c r="Y3418"/>
      <c r="Z3418"/>
    </row>
    <row r="3419" spans="21:26" x14ac:dyDescent="0.25">
      <c r="U3419"/>
      <c r="V3419"/>
      <c r="W3419"/>
      <c r="X3419"/>
      <c r="Y3419"/>
      <c r="Z3419"/>
    </row>
    <row r="3420" spans="21:26" x14ac:dyDescent="0.25">
      <c r="U3420"/>
      <c r="V3420"/>
      <c r="W3420"/>
      <c r="X3420"/>
      <c r="Y3420"/>
      <c r="Z3420"/>
    </row>
    <row r="3421" spans="21:26" x14ac:dyDescent="0.25">
      <c r="U3421"/>
      <c r="V3421"/>
      <c r="W3421"/>
      <c r="X3421"/>
      <c r="Y3421"/>
      <c r="Z3421"/>
    </row>
    <row r="3422" spans="21:26" x14ac:dyDescent="0.25">
      <c r="U3422"/>
      <c r="V3422"/>
      <c r="W3422"/>
      <c r="X3422"/>
      <c r="Y3422"/>
      <c r="Z3422"/>
    </row>
    <row r="3423" spans="21:26" x14ac:dyDescent="0.25">
      <c r="U3423"/>
      <c r="V3423"/>
      <c r="W3423"/>
      <c r="X3423"/>
      <c r="Y3423"/>
      <c r="Z3423"/>
    </row>
    <row r="3424" spans="21:26" x14ac:dyDescent="0.25">
      <c r="U3424"/>
      <c r="V3424"/>
      <c r="W3424"/>
      <c r="X3424"/>
      <c r="Y3424"/>
      <c r="Z3424"/>
    </row>
    <row r="3425" spans="21:26" x14ac:dyDescent="0.25">
      <c r="U3425"/>
      <c r="V3425"/>
      <c r="W3425"/>
      <c r="X3425"/>
      <c r="Y3425"/>
      <c r="Z3425"/>
    </row>
    <row r="3426" spans="21:26" x14ac:dyDescent="0.25">
      <c r="U3426"/>
      <c r="V3426"/>
      <c r="W3426"/>
      <c r="X3426"/>
      <c r="Y3426"/>
      <c r="Z3426"/>
    </row>
    <row r="3427" spans="21:26" x14ac:dyDescent="0.25">
      <c r="U3427"/>
      <c r="V3427"/>
      <c r="W3427"/>
      <c r="X3427"/>
      <c r="Y3427"/>
      <c r="Z3427"/>
    </row>
    <row r="3428" spans="21:26" x14ac:dyDescent="0.25">
      <c r="U3428"/>
      <c r="V3428"/>
      <c r="W3428"/>
      <c r="X3428"/>
      <c r="Y3428"/>
      <c r="Z3428"/>
    </row>
    <row r="3429" spans="21:26" x14ac:dyDescent="0.25">
      <c r="U3429"/>
      <c r="V3429"/>
      <c r="W3429"/>
      <c r="X3429"/>
      <c r="Y3429"/>
      <c r="Z3429"/>
    </row>
    <row r="3430" spans="21:26" x14ac:dyDescent="0.25">
      <c r="U3430"/>
      <c r="V3430"/>
      <c r="W3430"/>
      <c r="X3430"/>
      <c r="Y3430"/>
      <c r="Z3430"/>
    </row>
    <row r="3431" spans="21:26" x14ac:dyDescent="0.25">
      <c r="U3431"/>
      <c r="V3431"/>
      <c r="W3431"/>
      <c r="X3431"/>
      <c r="Y3431"/>
      <c r="Z3431"/>
    </row>
    <row r="3432" spans="21:26" x14ac:dyDescent="0.25">
      <c r="U3432"/>
      <c r="V3432"/>
      <c r="W3432"/>
      <c r="X3432"/>
      <c r="Y3432"/>
      <c r="Z3432"/>
    </row>
    <row r="3433" spans="21:26" x14ac:dyDescent="0.25">
      <c r="U3433"/>
      <c r="V3433"/>
      <c r="W3433"/>
      <c r="X3433"/>
      <c r="Y3433"/>
      <c r="Z3433"/>
    </row>
    <row r="3434" spans="21:26" x14ac:dyDescent="0.25">
      <c r="U3434"/>
      <c r="V3434"/>
      <c r="W3434"/>
      <c r="X3434"/>
      <c r="Y3434"/>
      <c r="Z3434"/>
    </row>
    <row r="3435" spans="21:26" x14ac:dyDescent="0.25">
      <c r="U3435"/>
      <c r="V3435"/>
      <c r="W3435"/>
      <c r="X3435"/>
      <c r="Y3435"/>
      <c r="Z3435"/>
    </row>
    <row r="3436" spans="21:26" x14ac:dyDescent="0.25">
      <c r="U3436"/>
      <c r="V3436"/>
      <c r="W3436"/>
      <c r="X3436"/>
      <c r="Y3436"/>
      <c r="Z3436"/>
    </row>
    <row r="3437" spans="21:26" x14ac:dyDescent="0.25">
      <c r="U3437"/>
      <c r="V3437"/>
      <c r="W3437"/>
      <c r="X3437"/>
      <c r="Y3437"/>
      <c r="Z3437"/>
    </row>
    <row r="3438" spans="21:26" x14ac:dyDescent="0.25">
      <c r="U3438"/>
      <c r="V3438"/>
      <c r="W3438"/>
      <c r="X3438"/>
      <c r="Y3438"/>
      <c r="Z3438"/>
    </row>
    <row r="3439" spans="21:26" x14ac:dyDescent="0.25">
      <c r="U3439"/>
      <c r="V3439"/>
      <c r="W3439"/>
      <c r="X3439"/>
      <c r="Y3439"/>
      <c r="Z3439"/>
    </row>
    <row r="3440" spans="21:26" x14ac:dyDescent="0.25">
      <c r="U3440"/>
      <c r="V3440"/>
      <c r="W3440"/>
      <c r="X3440"/>
      <c r="Y3440"/>
      <c r="Z3440"/>
    </row>
    <row r="3441" spans="21:26" x14ac:dyDescent="0.25">
      <c r="U3441"/>
      <c r="V3441"/>
      <c r="W3441"/>
      <c r="X3441"/>
      <c r="Y3441"/>
      <c r="Z3441"/>
    </row>
    <row r="3442" spans="21:26" x14ac:dyDescent="0.25">
      <c r="U3442"/>
      <c r="V3442"/>
      <c r="W3442"/>
      <c r="X3442"/>
      <c r="Y3442"/>
      <c r="Z3442"/>
    </row>
    <row r="3443" spans="21:26" x14ac:dyDescent="0.25">
      <c r="U3443"/>
      <c r="V3443"/>
      <c r="W3443"/>
      <c r="X3443"/>
      <c r="Y3443"/>
      <c r="Z3443"/>
    </row>
    <row r="3444" spans="21:26" x14ac:dyDescent="0.25">
      <c r="U3444"/>
      <c r="V3444"/>
      <c r="W3444"/>
      <c r="X3444"/>
      <c r="Y3444"/>
      <c r="Z3444"/>
    </row>
    <row r="3445" spans="21:26" x14ac:dyDescent="0.25">
      <c r="U3445"/>
      <c r="V3445"/>
      <c r="W3445"/>
      <c r="X3445"/>
      <c r="Y3445"/>
      <c r="Z3445"/>
    </row>
    <row r="3446" spans="21:26" x14ac:dyDescent="0.25">
      <c r="U3446"/>
      <c r="V3446"/>
      <c r="W3446"/>
      <c r="X3446"/>
      <c r="Y3446"/>
      <c r="Z3446"/>
    </row>
    <row r="3447" spans="21:26" x14ac:dyDescent="0.25">
      <c r="U3447"/>
      <c r="V3447"/>
      <c r="W3447"/>
      <c r="X3447"/>
      <c r="Y3447"/>
      <c r="Z3447"/>
    </row>
    <row r="3448" spans="21:26" x14ac:dyDescent="0.25">
      <c r="U3448"/>
      <c r="V3448"/>
      <c r="W3448"/>
      <c r="X3448"/>
      <c r="Y3448"/>
      <c r="Z3448"/>
    </row>
    <row r="3449" spans="21:26" x14ac:dyDescent="0.25">
      <c r="U3449"/>
      <c r="V3449"/>
      <c r="W3449"/>
      <c r="X3449"/>
      <c r="Y3449"/>
      <c r="Z3449"/>
    </row>
    <row r="3450" spans="21:26" x14ac:dyDescent="0.25">
      <c r="U3450"/>
      <c r="V3450"/>
      <c r="W3450"/>
      <c r="X3450"/>
      <c r="Y3450"/>
      <c r="Z3450"/>
    </row>
    <row r="3451" spans="21:26" x14ac:dyDescent="0.25">
      <c r="U3451"/>
      <c r="V3451"/>
      <c r="W3451"/>
      <c r="X3451"/>
      <c r="Y3451"/>
      <c r="Z3451"/>
    </row>
    <row r="3452" spans="21:26" x14ac:dyDescent="0.25">
      <c r="U3452"/>
      <c r="V3452"/>
      <c r="W3452"/>
      <c r="X3452"/>
      <c r="Y3452"/>
      <c r="Z3452"/>
    </row>
    <row r="3453" spans="21:26" x14ac:dyDescent="0.25">
      <c r="U3453"/>
      <c r="V3453"/>
      <c r="W3453"/>
      <c r="X3453"/>
      <c r="Y3453"/>
      <c r="Z3453"/>
    </row>
    <row r="3454" spans="21:26" x14ac:dyDescent="0.25">
      <c r="U3454"/>
      <c r="V3454"/>
      <c r="W3454"/>
      <c r="X3454"/>
      <c r="Y3454"/>
      <c r="Z3454"/>
    </row>
    <row r="3455" spans="21:26" x14ac:dyDescent="0.25">
      <c r="U3455"/>
      <c r="V3455"/>
      <c r="W3455"/>
      <c r="X3455"/>
      <c r="Y3455"/>
      <c r="Z3455"/>
    </row>
    <row r="3456" spans="21:26" x14ac:dyDescent="0.25">
      <c r="U3456"/>
      <c r="V3456"/>
      <c r="W3456"/>
      <c r="X3456"/>
      <c r="Y3456"/>
      <c r="Z3456"/>
    </row>
    <row r="3457" spans="21:26" x14ac:dyDescent="0.25">
      <c r="U3457"/>
      <c r="V3457"/>
      <c r="W3457"/>
      <c r="X3457"/>
      <c r="Y3457"/>
      <c r="Z3457"/>
    </row>
    <row r="3458" spans="21:26" x14ac:dyDescent="0.25">
      <c r="U3458"/>
      <c r="V3458"/>
      <c r="W3458"/>
      <c r="X3458"/>
      <c r="Y3458"/>
      <c r="Z3458"/>
    </row>
    <row r="3459" spans="21:26" x14ac:dyDescent="0.25">
      <c r="U3459"/>
      <c r="V3459"/>
      <c r="W3459"/>
      <c r="X3459"/>
      <c r="Y3459"/>
      <c r="Z3459"/>
    </row>
    <row r="3460" spans="21:26" x14ac:dyDescent="0.25">
      <c r="U3460"/>
      <c r="V3460"/>
      <c r="W3460"/>
      <c r="X3460"/>
      <c r="Y3460"/>
      <c r="Z3460"/>
    </row>
    <row r="3461" spans="21:26" x14ac:dyDescent="0.25">
      <c r="U3461"/>
      <c r="V3461"/>
      <c r="W3461"/>
      <c r="X3461"/>
      <c r="Y3461"/>
      <c r="Z3461"/>
    </row>
    <row r="3462" spans="21:26" x14ac:dyDescent="0.25">
      <c r="U3462"/>
      <c r="V3462"/>
      <c r="W3462"/>
      <c r="X3462"/>
      <c r="Y3462"/>
      <c r="Z3462"/>
    </row>
    <row r="3463" spans="21:26" x14ac:dyDescent="0.25">
      <c r="U3463"/>
      <c r="V3463"/>
      <c r="W3463"/>
      <c r="X3463"/>
      <c r="Y3463"/>
      <c r="Z3463"/>
    </row>
    <row r="3464" spans="21:26" x14ac:dyDescent="0.25">
      <c r="U3464"/>
      <c r="V3464"/>
      <c r="W3464"/>
      <c r="X3464"/>
      <c r="Y3464"/>
      <c r="Z3464"/>
    </row>
    <row r="3465" spans="21:26" x14ac:dyDescent="0.25">
      <c r="U3465"/>
      <c r="V3465"/>
      <c r="W3465"/>
      <c r="X3465"/>
      <c r="Y3465"/>
      <c r="Z3465"/>
    </row>
    <row r="3466" spans="21:26" x14ac:dyDescent="0.25">
      <c r="U3466"/>
      <c r="V3466"/>
      <c r="W3466"/>
      <c r="X3466"/>
      <c r="Y3466"/>
      <c r="Z3466"/>
    </row>
    <row r="3467" spans="21:26" x14ac:dyDescent="0.25">
      <c r="U3467"/>
      <c r="V3467"/>
      <c r="W3467"/>
      <c r="X3467"/>
      <c r="Y3467"/>
      <c r="Z3467"/>
    </row>
    <row r="3468" spans="21:26" x14ac:dyDescent="0.25">
      <c r="U3468"/>
      <c r="V3468"/>
      <c r="W3468"/>
      <c r="X3468"/>
      <c r="Y3468"/>
      <c r="Z3468"/>
    </row>
    <row r="3469" spans="21:26" x14ac:dyDescent="0.25">
      <c r="U3469"/>
      <c r="V3469"/>
      <c r="W3469"/>
      <c r="X3469"/>
      <c r="Y3469"/>
      <c r="Z3469"/>
    </row>
    <row r="3470" spans="21:26" x14ac:dyDescent="0.25">
      <c r="U3470"/>
      <c r="V3470"/>
      <c r="W3470"/>
      <c r="X3470"/>
      <c r="Y3470"/>
      <c r="Z3470"/>
    </row>
    <row r="3471" spans="21:26" x14ac:dyDescent="0.25">
      <c r="U3471"/>
      <c r="V3471"/>
      <c r="W3471"/>
      <c r="X3471"/>
      <c r="Y3471"/>
      <c r="Z3471"/>
    </row>
    <row r="3472" spans="21:26" x14ac:dyDescent="0.25">
      <c r="U3472"/>
      <c r="V3472"/>
      <c r="W3472"/>
      <c r="X3472"/>
      <c r="Y3472"/>
      <c r="Z3472"/>
    </row>
    <row r="3473" spans="21:26" x14ac:dyDescent="0.25">
      <c r="U3473"/>
      <c r="V3473"/>
      <c r="W3473"/>
      <c r="X3473"/>
      <c r="Y3473"/>
      <c r="Z3473"/>
    </row>
    <row r="3474" spans="21:26" x14ac:dyDescent="0.25">
      <c r="U3474"/>
      <c r="V3474"/>
      <c r="W3474"/>
      <c r="X3474"/>
      <c r="Y3474"/>
      <c r="Z3474"/>
    </row>
    <row r="3475" spans="21:26" x14ac:dyDescent="0.25">
      <c r="U3475"/>
      <c r="V3475"/>
      <c r="W3475"/>
      <c r="X3475"/>
      <c r="Y3475"/>
      <c r="Z3475"/>
    </row>
    <row r="3476" spans="21:26" x14ac:dyDescent="0.25">
      <c r="U3476"/>
      <c r="V3476"/>
      <c r="W3476"/>
      <c r="X3476"/>
      <c r="Y3476"/>
      <c r="Z3476"/>
    </row>
    <row r="3477" spans="21:26" x14ac:dyDescent="0.25">
      <c r="U3477"/>
      <c r="V3477"/>
      <c r="W3477"/>
      <c r="X3477"/>
      <c r="Y3477"/>
      <c r="Z3477"/>
    </row>
    <row r="3478" spans="21:26" x14ac:dyDescent="0.25">
      <c r="U3478"/>
      <c r="V3478"/>
      <c r="W3478"/>
      <c r="X3478"/>
      <c r="Y3478"/>
      <c r="Z3478"/>
    </row>
    <row r="3479" spans="21:26" x14ac:dyDescent="0.25">
      <c r="U3479"/>
      <c r="V3479"/>
      <c r="W3479"/>
      <c r="X3479"/>
      <c r="Y3479"/>
      <c r="Z3479"/>
    </row>
    <row r="3480" spans="21:26" x14ac:dyDescent="0.25">
      <c r="U3480"/>
      <c r="V3480"/>
      <c r="W3480"/>
      <c r="X3480"/>
      <c r="Y3480"/>
      <c r="Z3480"/>
    </row>
    <row r="3481" spans="21:26" x14ac:dyDescent="0.25">
      <c r="U3481"/>
      <c r="V3481"/>
      <c r="W3481"/>
      <c r="X3481"/>
      <c r="Y3481"/>
      <c r="Z3481"/>
    </row>
    <row r="3482" spans="21:26" x14ac:dyDescent="0.25">
      <c r="U3482"/>
      <c r="V3482"/>
      <c r="W3482"/>
      <c r="X3482"/>
      <c r="Y3482"/>
      <c r="Z3482"/>
    </row>
    <row r="3483" spans="21:26" x14ac:dyDescent="0.25">
      <c r="U3483"/>
      <c r="V3483"/>
      <c r="W3483"/>
      <c r="X3483"/>
      <c r="Y3483"/>
      <c r="Z3483"/>
    </row>
    <row r="3484" spans="21:26" x14ac:dyDescent="0.25">
      <c r="U3484"/>
      <c r="V3484"/>
      <c r="W3484"/>
      <c r="X3484"/>
      <c r="Y3484"/>
      <c r="Z3484"/>
    </row>
    <row r="3485" spans="21:26" x14ac:dyDescent="0.25">
      <c r="U3485"/>
      <c r="V3485"/>
      <c r="W3485"/>
      <c r="X3485"/>
      <c r="Y3485"/>
      <c r="Z3485"/>
    </row>
    <row r="3486" spans="21:26" x14ac:dyDescent="0.25">
      <c r="U3486"/>
      <c r="V3486"/>
      <c r="W3486"/>
      <c r="X3486"/>
      <c r="Y3486"/>
      <c r="Z3486"/>
    </row>
    <row r="3487" spans="21:26" x14ac:dyDescent="0.25">
      <c r="U3487"/>
      <c r="V3487"/>
      <c r="W3487"/>
      <c r="X3487"/>
      <c r="Y3487"/>
      <c r="Z3487"/>
    </row>
    <row r="3488" spans="21:26" x14ac:dyDescent="0.25">
      <c r="U3488"/>
      <c r="V3488"/>
      <c r="W3488"/>
      <c r="X3488"/>
      <c r="Y3488"/>
      <c r="Z3488"/>
    </row>
    <row r="3489" spans="21:26" x14ac:dyDescent="0.25">
      <c r="U3489"/>
      <c r="V3489"/>
      <c r="W3489"/>
      <c r="X3489"/>
      <c r="Y3489"/>
      <c r="Z3489"/>
    </row>
    <row r="3490" spans="21:26" x14ac:dyDescent="0.25">
      <c r="U3490"/>
      <c r="V3490"/>
      <c r="W3490"/>
      <c r="X3490"/>
      <c r="Y3490"/>
      <c r="Z3490"/>
    </row>
    <row r="3491" spans="21:26" x14ac:dyDescent="0.25">
      <c r="U3491"/>
      <c r="V3491"/>
      <c r="W3491"/>
      <c r="X3491"/>
      <c r="Y3491"/>
      <c r="Z3491"/>
    </row>
    <row r="3492" spans="21:26" x14ac:dyDescent="0.25">
      <c r="U3492"/>
      <c r="V3492"/>
      <c r="W3492"/>
      <c r="X3492"/>
      <c r="Y3492"/>
      <c r="Z3492"/>
    </row>
    <row r="3493" spans="21:26" x14ac:dyDescent="0.25">
      <c r="U3493"/>
      <c r="V3493"/>
      <c r="W3493"/>
      <c r="X3493"/>
      <c r="Y3493"/>
      <c r="Z3493"/>
    </row>
    <row r="3494" spans="21:26" x14ac:dyDescent="0.25">
      <c r="U3494"/>
      <c r="V3494"/>
      <c r="W3494"/>
      <c r="X3494"/>
      <c r="Y3494"/>
      <c r="Z3494"/>
    </row>
    <row r="3495" spans="21:26" x14ac:dyDescent="0.25">
      <c r="U3495"/>
      <c r="V3495"/>
      <c r="W3495"/>
      <c r="X3495"/>
      <c r="Y3495"/>
      <c r="Z3495"/>
    </row>
    <row r="3496" spans="21:26" x14ac:dyDescent="0.25">
      <c r="U3496"/>
      <c r="V3496"/>
      <c r="W3496"/>
      <c r="X3496"/>
      <c r="Y3496"/>
      <c r="Z3496"/>
    </row>
    <row r="3497" spans="21:26" x14ac:dyDescent="0.25">
      <c r="U3497"/>
      <c r="V3497"/>
      <c r="W3497"/>
      <c r="X3497"/>
      <c r="Y3497"/>
      <c r="Z3497"/>
    </row>
    <row r="3498" spans="21:26" x14ac:dyDescent="0.25">
      <c r="U3498"/>
      <c r="V3498"/>
      <c r="W3498"/>
      <c r="X3498"/>
      <c r="Y3498"/>
      <c r="Z3498"/>
    </row>
    <row r="3499" spans="21:26" x14ac:dyDescent="0.25">
      <c r="U3499"/>
      <c r="V3499"/>
      <c r="W3499"/>
      <c r="X3499"/>
      <c r="Y3499"/>
      <c r="Z3499"/>
    </row>
    <row r="3500" spans="21:26" x14ac:dyDescent="0.25">
      <c r="U3500"/>
      <c r="V3500"/>
      <c r="W3500"/>
      <c r="X3500"/>
      <c r="Y3500"/>
      <c r="Z3500"/>
    </row>
    <row r="3501" spans="21:26" x14ac:dyDescent="0.25">
      <c r="U3501"/>
      <c r="V3501"/>
      <c r="W3501"/>
      <c r="X3501"/>
      <c r="Y3501"/>
      <c r="Z3501"/>
    </row>
    <row r="3502" spans="21:26" x14ac:dyDescent="0.25">
      <c r="U3502"/>
      <c r="V3502"/>
      <c r="W3502"/>
      <c r="X3502"/>
      <c r="Y3502"/>
      <c r="Z3502"/>
    </row>
    <row r="3503" spans="21:26" x14ac:dyDescent="0.25">
      <c r="U3503"/>
      <c r="V3503"/>
      <c r="W3503"/>
      <c r="X3503"/>
      <c r="Y3503"/>
      <c r="Z3503"/>
    </row>
    <row r="3504" spans="21:26" x14ac:dyDescent="0.25">
      <c r="U3504"/>
      <c r="V3504"/>
      <c r="W3504"/>
      <c r="X3504"/>
      <c r="Y3504"/>
      <c r="Z3504"/>
    </row>
    <row r="3505" spans="21:26" x14ac:dyDescent="0.25">
      <c r="U3505"/>
      <c r="V3505"/>
      <c r="W3505"/>
      <c r="X3505"/>
      <c r="Y3505"/>
      <c r="Z3505"/>
    </row>
    <row r="3506" spans="21:26" x14ac:dyDescent="0.25">
      <c r="U3506"/>
      <c r="V3506"/>
      <c r="W3506"/>
      <c r="X3506"/>
      <c r="Y3506"/>
      <c r="Z3506"/>
    </row>
    <row r="3507" spans="21:26" x14ac:dyDescent="0.25">
      <c r="U3507"/>
      <c r="V3507"/>
      <c r="W3507"/>
      <c r="X3507"/>
      <c r="Y3507"/>
      <c r="Z3507"/>
    </row>
    <row r="3508" spans="21:26" x14ac:dyDescent="0.25">
      <c r="U3508"/>
      <c r="V3508"/>
      <c r="W3508"/>
      <c r="X3508"/>
      <c r="Y3508"/>
      <c r="Z3508"/>
    </row>
    <row r="3509" spans="21:26" x14ac:dyDescent="0.25">
      <c r="U3509"/>
      <c r="V3509"/>
      <c r="W3509"/>
      <c r="X3509"/>
      <c r="Y3509"/>
      <c r="Z3509"/>
    </row>
    <row r="3510" spans="21:26" x14ac:dyDescent="0.25">
      <c r="U3510"/>
      <c r="V3510"/>
      <c r="W3510"/>
      <c r="X3510"/>
      <c r="Y3510"/>
      <c r="Z3510"/>
    </row>
    <row r="3511" spans="21:26" x14ac:dyDescent="0.25">
      <c r="U3511"/>
      <c r="V3511"/>
      <c r="W3511"/>
      <c r="X3511"/>
      <c r="Y3511"/>
      <c r="Z3511"/>
    </row>
    <row r="3512" spans="21:26" x14ac:dyDescent="0.25">
      <c r="U3512"/>
      <c r="V3512"/>
      <c r="W3512"/>
      <c r="X3512"/>
      <c r="Y3512"/>
      <c r="Z3512"/>
    </row>
    <row r="3513" spans="21:26" x14ac:dyDescent="0.25">
      <c r="U3513"/>
      <c r="V3513"/>
      <c r="W3513"/>
      <c r="X3513"/>
      <c r="Y3513"/>
      <c r="Z3513"/>
    </row>
    <row r="3514" spans="21:26" x14ac:dyDescent="0.25">
      <c r="U3514"/>
      <c r="V3514"/>
      <c r="W3514"/>
      <c r="X3514"/>
      <c r="Y3514"/>
      <c r="Z3514"/>
    </row>
    <row r="3515" spans="21:26" x14ac:dyDescent="0.25">
      <c r="U3515"/>
      <c r="V3515"/>
      <c r="W3515"/>
      <c r="X3515"/>
      <c r="Y3515"/>
      <c r="Z3515"/>
    </row>
    <row r="3516" spans="21:26" x14ac:dyDescent="0.25">
      <c r="U3516"/>
      <c r="V3516"/>
      <c r="W3516"/>
      <c r="X3516"/>
      <c r="Y3516"/>
      <c r="Z3516"/>
    </row>
    <row r="3517" spans="21:26" x14ac:dyDescent="0.25">
      <c r="U3517"/>
      <c r="V3517"/>
      <c r="W3517"/>
      <c r="X3517"/>
      <c r="Y3517"/>
      <c r="Z3517"/>
    </row>
    <row r="3518" spans="21:26" x14ac:dyDescent="0.25">
      <c r="U3518"/>
      <c r="V3518"/>
      <c r="W3518"/>
      <c r="X3518"/>
      <c r="Y3518"/>
      <c r="Z3518"/>
    </row>
    <row r="3519" spans="21:26" x14ac:dyDescent="0.25">
      <c r="U3519"/>
      <c r="V3519"/>
      <c r="W3519"/>
      <c r="X3519"/>
      <c r="Y3519"/>
      <c r="Z3519"/>
    </row>
    <row r="3520" spans="21:26" x14ac:dyDescent="0.25">
      <c r="U3520"/>
      <c r="V3520"/>
      <c r="W3520"/>
      <c r="X3520"/>
      <c r="Y3520"/>
      <c r="Z3520"/>
    </row>
    <row r="3521" spans="21:26" x14ac:dyDescent="0.25">
      <c r="U3521"/>
      <c r="V3521"/>
      <c r="W3521"/>
      <c r="X3521"/>
      <c r="Y3521"/>
      <c r="Z3521"/>
    </row>
    <row r="3522" spans="21:26" x14ac:dyDescent="0.25">
      <c r="U3522"/>
      <c r="V3522"/>
      <c r="W3522"/>
      <c r="X3522"/>
      <c r="Y3522"/>
      <c r="Z3522"/>
    </row>
    <row r="3523" spans="21:26" x14ac:dyDescent="0.25">
      <c r="U3523"/>
      <c r="V3523"/>
      <c r="W3523"/>
      <c r="X3523"/>
      <c r="Y3523"/>
      <c r="Z3523"/>
    </row>
    <row r="3524" spans="21:26" x14ac:dyDescent="0.25">
      <c r="U3524"/>
      <c r="V3524"/>
      <c r="W3524"/>
      <c r="X3524"/>
      <c r="Y3524"/>
      <c r="Z3524"/>
    </row>
    <row r="3525" spans="21:26" x14ac:dyDescent="0.25">
      <c r="U3525"/>
      <c r="V3525"/>
      <c r="W3525"/>
      <c r="X3525"/>
      <c r="Y3525"/>
      <c r="Z3525"/>
    </row>
    <row r="3526" spans="21:26" x14ac:dyDescent="0.25">
      <c r="U3526"/>
      <c r="V3526"/>
      <c r="W3526"/>
      <c r="X3526"/>
      <c r="Y3526"/>
      <c r="Z3526"/>
    </row>
    <row r="3527" spans="21:26" x14ac:dyDescent="0.25">
      <c r="U3527"/>
      <c r="V3527"/>
      <c r="W3527"/>
      <c r="X3527"/>
      <c r="Y3527"/>
      <c r="Z3527"/>
    </row>
    <row r="3528" spans="21:26" x14ac:dyDescent="0.25">
      <c r="U3528"/>
      <c r="V3528"/>
      <c r="W3528"/>
      <c r="X3528"/>
      <c r="Y3528"/>
      <c r="Z3528"/>
    </row>
    <row r="3529" spans="21:26" x14ac:dyDescent="0.25">
      <c r="U3529"/>
      <c r="V3529"/>
      <c r="W3529"/>
      <c r="X3529"/>
      <c r="Y3529"/>
      <c r="Z3529"/>
    </row>
    <row r="3530" spans="21:26" x14ac:dyDescent="0.25">
      <c r="U3530"/>
      <c r="V3530"/>
      <c r="W3530"/>
      <c r="X3530"/>
      <c r="Y3530"/>
      <c r="Z3530"/>
    </row>
    <row r="3531" spans="21:26" x14ac:dyDescent="0.25">
      <c r="U3531"/>
      <c r="V3531"/>
      <c r="W3531"/>
      <c r="X3531"/>
      <c r="Y3531"/>
      <c r="Z3531"/>
    </row>
    <row r="3532" spans="21:26" x14ac:dyDescent="0.25">
      <c r="U3532"/>
      <c r="V3532"/>
      <c r="W3532"/>
      <c r="X3532"/>
      <c r="Y3532"/>
      <c r="Z3532"/>
    </row>
    <row r="3533" spans="21:26" x14ac:dyDescent="0.25">
      <c r="U3533"/>
      <c r="V3533"/>
      <c r="W3533"/>
      <c r="X3533"/>
      <c r="Y3533"/>
      <c r="Z3533"/>
    </row>
    <row r="3534" spans="21:26" x14ac:dyDescent="0.25">
      <c r="U3534"/>
      <c r="V3534"/>
      <c r="W3534"/>
      <c r="X3534"/>
      <c r="Y3534"/>
      <c r="Z3534"/>
    </row>
    <row r="3535" spans="21:26" x14ac:dyDescent="0.25">
      <c r="U3535"/>
      <c r="V3535"/>
      <c r="W3535"/>
      <c r="X3535"/>
      <c r="Y3535"/>
      <c r="Z3535"/>
    </row>
    <row r="3536" spans="21:26" x14ac:dyDescent="0.25">
      <c r="U3536"/>
      <c r="V3536"/>
      <c r="W3536"/>
      <c r="X3536"/>
      <c r="Y3536"/>
      <c r="Z3536"/>
    </row>
    <row r="3537" spans="21:26" x14ac:dyDescent="0.25">
      <c r="U3537"/>
      <c r="V3537"/>
      <c r="W3537"/>
      <c r="X3537"/>
      <c r="Y3537"/>
      <c r="Z3537"/>
    </row>
    <row r="3538" spans="21:26" x14ac:dyDescent="0.25">
      <c r="U3538"/>
      <c r="V3538"/>
      <c r="W3538"/>
      <c r="X3538"/>
      <c r="Y3538"/>
      <c r="Z3538"/>
    </row>
    <row r="3539" spans="21:26" x14ac:dyDescent="0.25">
      <c r="U3539"/>
      <c r="V3539"/>
      <c r="W3539"/>
      <c r="X3539"/>
      <c r="Y3539"/>
      <c r="Z3539"/>
    </row>
    <row r="3540" spans="21:26" x14ac:dyDescent="0.25">
      <c r="U3540"/>
      <c r="V3540"/>
      <c r="W3540"/>
      <c r="X3540"/>
      <c r="Y3540"/>
      <c r="Z3540"/>
    </row>
    <row r="3541" spans="21:26" x14ac:dyDescent="0.25">
      <c r="U3541"/>
      <c r="V3541"/>
      <c r="W3541"/>
      <c r="X3541"/>
      <c r="Y3541"/>
      <c r="Z3541"/>
    </row>
    <row r="3542" spans="21:26" x14ac:dyDescent="0.25">
      <c r="U3542"/>
      <c r="V3542"/>
      <c r="W3542"/>
      <c r="X3542"/>
      <c r="Y3542"/>
      <c r="Z3542"/>
    </row>
    <row r="3543" spans="21:26" x14ac:dyDescent="0.25">
      <c r="U3543"/>
      <c r="V3543"/>
      <c r="W3543"/>
      <c r="X3543"/>
      <c r="Y3543"/>
      <c r="Z3543"/>
    </row>
    <row r="3544" spans="21:26" x14ac:dyDescent="0.25">
      <c r="U3544"/>
      <c r="V3544"/>
      <c r="W3544"/>
      <c r="X3544"/>
      <c r="Y3544"/>
      <c r="Z3544"/>
    </row>
    <row r="3545" spans="21:26" x14ac:dyDescent="0.25">
      <c r="U3545"/>
      <c r="V3545"/>
      <c r="W3545"/>
      <c r="X3545"/>
      <c r="Y3545"/>
      <c r="Z3545"/>
    </row>
    <row r="3546" spans="21:26" x14ac:dyDescent="0.25">
      <c r="U3546"/>
      <c r="V3546"/>
      <c r="W3546"/>
      <c r="X3546"/>
      <c r="Y3546"/>
      <c r="Z3546"/>
    </row>
    <row r="3547" spans="21:26" x14ac:dyDescent="0.25">
      <c r="U3547"/>
      <c r="V3547"/>
      <c r="W3547"/>
      <c r="X3547"/>
      <c r="Y3547"/>
      <c r="Z3547"/>
    </row>
    <row r="3548" spans="21:26" x14ac:dyDescent="0.25">
      <c r="U3548"/>
      <c r="V3548"/>
      <c r="W3548"/>
      <c r="X3548"/>
      <c r="Y3548"/>
      <c r="Z3548"/>
    </row>
    <row r="3549" spans="21:26" x14ac:dyDescent="0.25">
      <c r="U3549"/>
      <c r="V3549"/>
      <c r="W3549"/>
      <c r="X3549"/>
      <c r="Y3549"/>
      <c r="Z3549"/>
    </row>
    <row r="3550" spans="21:26" x14ac:dyDescent="0.25">
      <c r="U3550"/>
      <c r="V3550"/>
      <c r="W3550"/>
      <c r="X3550"/>
      <c r="Y3550"/>
      <c r="Z3550"/>
    </row>
    <row r="3551" spans="21:26" x14ac:dyDescent="0.25">
      <c r="U3551"/>
      <c r="V3551"/>
      <c r="W3551"/>
      <c r="X3551"/>
      <c r="Y3551"/>
      <c r="Z3551"/>
    </row>
    <row r="3552" spans="21:26" x14ac:dyDescent="0.25">
      <c r="U3552"/>
      <c r="V3552"/>
      <c r="W3552"/>
      <c r="X3552"/>
      <c r="Y3552"/>
      <c r="Z3552"/>
    </row>
    <row r="3553" spans="21:26" x14ac:dyDescent="0.25">
      <c r="U3553"/>
      <c r="V3553"/>
      <c r="W3553"/>
      <c r="X3553"/>
      <c r="Y3553"/>
      <c r="Z3553"/>
    </row>
    <row r="3554" spans="21:26" x14ac:dyDescent="0.25">
      <c r="U3554"/>
      <c r="V3554"/>
      <c r="W3554"/>
      <c r="X3554"/>
      <c r="Y3554"/>
      <c r="Z3554"/>
    </row>
    <row r="3555" spans="21:26" x14ac:dyDescent="0.25">
      <c r="U3555"/>
      <c r="V3555"/>
      <c r="W3555"/>
      <c r="X3555"/>
      <c r="Y3555"/>
      <c r="Z3555"/>
    </row>
    <row r="3556" spans="21:26" x14ac:dyDescent="0.25">
      <c r="U3556"/>
      <c r="V3556"/>
      <c r="W3556"/>
      <c r="X3556"/>
      <c r="Y3556"/>
      <c r="Z3556"/>
    </row>
    <row r="3557" spans="21:26" x14ac:dyDescent="0.25">
      <c r="U3557"/>
      <c r="V3557"/>
      <c r="W3557"/>
      <c r="X3557"/>
      <c r="Y3557"/>
      <c r="Z3557"/>
    </row>
    <row r="3558" spans="21:26" x14ac:dyDescent="0.25">
      <c r="U3558"/>
      <c r="V3558"/>
      <c r="W3558"/>
      <c r="X3558"/>
      <c r="Y3558"/>
      <c r="Z3558"/>
    </row>
    <row r="3559" spans="21:26" x14ac:dyDescent="0.25">
      <c r="U3559"/>
      <c r="V3559"/>
      <c r="W3559"/>
      <c r="X3559"/>
      <c r="Y3559"/>
      <c r="Z3559"/>
    </row>
    <row r="3560" spans="21:26" x14ac:dyDescent="0.25">
      <c r="U3560"/>
      <c r="V3560"/>
      <c r="W3560"/>
      <c r="X3560"/>
      <c r="Y3560"/>
      <c r="Z3560"/>
    </row>
    <row r="3561" spans="21:26" x14ac:dyDescent="0.25">
      <c r="U3561"/>
      <c r="V3561"/>
      <c r="W3561"/>
      <c r="X3561"/>
      <c r="Y3561"/>
      <c r="Z3561"/>
    </row>
    <row r="3562" spans="21:26" x14ac:dyDescent="0.25">
      <c r="U3562"/>
      <c r="V3562"/>
      <c r="W3562"/>
      <c r="X3562"/>
      <c r="Y3562"/>
      <c r="Z3562"/>
    </row>
    <row r="3563" spans="21:26" x14ac:dyDescent="0.25">
      <c r="U3563"/>
      <c r="V3563"/>
      <c r="W3563"/>
      <c r="X3563"/>
      <c r="Y3563"/>
      <c r="Z3563"/>
    </row>
    <row r="3564" spans="21:26" x14ac:dyDescent="0.25">
      <c r="U3564"/>
      <c r="V3564"/>
      <c r="W3564"/>
      <c r="X3564"/>
      <c r="Y3564"/>
      <c r="Z3564"/>
    </row>
    <row r="3565" spans="21:26" x14ac:dyDescent="0.25">
      <c r="U3565"/>
      <c r="V3565"/>
      <c r="W3565"/>
      <c r="X3565"/>
      <c r="Y3565"/>
      <c r="Z3565"/>
    </row>
    <row r="3566" spans="21:26" x14ac:dyDescent="0.25">
      <c r="U3566"/>
      <c r="V3566"/>
      <c r="W3566"/>
      <c r="X3566"/>
      <c r="Y3566"/>
      <c r="Z3566"/>
    </row>
    <row r="3567" spans="21:26" x14ac:dyDescent="0.25">
      <c r="U3567"/>
      <c r="V3567"/>
      <c r="W3567"/>
      <c r="X3567"/>
      <c r="Y3567"/>
      <c r="Z3567"/>
    </row>
    <row r="3568" spans="21:26" x14ac:dyDescent="0.25">
      <c r="U3568"/>
      <c r="V3568"/>
      <c r="W3568"/>
      <c r="X3568"/>
      <c r="Y3568"/>
      <c r="Z3568"/>
    </row>
    <row r="3569" spans="21:26" x14ac:dyDescent="0.25">
      <c r="U3569"/>
      <c r="V3569"/>
      <c r="W3569"/>
      <c r="X3569"/>
      <c r="Y3569"/>
      <c r="Z3569"/>
    </row>
    <row r="3570" spans="21:26" x14ac:dyDescent="0.25">
      <c r="U3570"/>
      <c r="V3570"/>
      <c r="W3570"/>
      <c r="X3570"/>
      <c r="Y3570"/>
      <c r="Z3570"/>
    </row>
    <row r="3571" spans="21:26" x14ac:dyDescent="0.25">
      <c r="U3571"/>
      <c r="V3571"/>
      <c r="W3571"/>
      <c r="X3571"/>
      <c r="Y3571"/>
      <c r="Z3571"/>
    </row>
    <row r="3572" spans="21:26" x14ac:dyDescent="0.25">
      <c r="U3572"/>
      <c r="V3572"/>
      <c r="W3572"/>
      <c r="X3572"/>
      <c r="Y3572"/>
      <c r="Z3572"/>
    </row>
    <row r="3573" spans="21:26" x14ac:dyDescent="0.25">
      <c r="U3573"/>
      <c r="V3573"/>
      <c r="W3573"/>
      <c r="X3573"/>
      <c r="Y3573"/>
      <c r="Z3573"/>
    </row>
    <row r="3574" spans="21:26" x14ac:dyDescent="0.25">
      <c r="U3574"/>
      <c r="V3574"/>
      <c r="W3574"/>
      <c r="X3574"/>
      <c r="Y3574"/>
      <c r="Z3574"/>
    </row>
    <row r="3575" spans="21:26" x14ac:dyDescent="0.25">
      <c r="U3575"/>
      <c r="V3575"/>
      <c r="W3575"/>
      <c r="X3575"/>
      <c r="Y3575"/>
      <c r="Z3575"/>
    </row>
    <row r="3576" spans="21:26" x14ac:dyDescent="0.25">
      <c r="U3576"/>
      <c r="V3576"/>
      <c r="W3576"/>
      <c r="X3576"/>
      <c r="Y3576"/>
      <c r="Z3576"/>
    </row>
    <row r="3577" spans="21:26" x14ac:dyDescent="0.25">
      <c r="U3577"/>
      <c r="V3577"/>
      <c r="W3577"/>
      <c r="X3577"/>
      <c r="Y3577"/>
      <c r="Z3577"/>
    </row>
    <row r="3578" spans="21:26" x14ac:dyDescent="0.25">
      <c r="U3578"/>
      <c r="V3578"/>
      <c r="W3578"/>
      <c r="X3578"/>
      <c r="Y3578"/>
      <c r="Z3578"/>
    </row>
    <row r="3579" spans="21:26" x14ac:dyDescent="0.25">
      <c r="U3579"/>
      <c r="V3579"/>
      <c r="W3579"/>
      <c r="X3579"/>
      <c r="Y3579"/>
      <c r="Z3579"/>
    </row>
    <row r="3580" spans="21:26" x14ac:dyDescent="0.25">
      <c r="U3580"/>
      <c r="V3580"/>
      <c r="W3580"/>
      <c r="X3580"/>
      <c r="Y3580"/>
      <c r="Z3580"/>
    </row>
    <row r="3581" spans="21:26" x14ac:dyDescent="0.25">
      <c r="U3581"/>
      <c r="V3581"/>
      <c r="W3581"/>
      <c r="X3581"/>
      <c r="Y3581"/>
      <c r="Z3581"/>
    </row>
    <row r="3582" spans="21:26" x14ac:dyDescent="0.25">
      <c r="U3582"/>
      <c r="V3582"/>
      <c r="W3582"/>
      <c r="X3582"/>
      <c r="Y3582"/>
      <c r="Z3582"/>
    </row>
    <row r="3583" spans="21:26" x14ac:dyDescent="0.25">
      <c r="U3583"/>
      <c r="V3583"/>
      <c r="W3583"/>
      <c r="X3583"/>
      <c r="Y3583"/>
      <c r="Z3583"/>
    </row>
    <row r="3584" spans="21:26" x14ac:dyDescent="0.25">
      <c r="U3584"/>
      <c r="V3584"/>
      <c r="W3584"/>
      <c r="X3584"/>
      <c r="Y3584"/>
      <c r="Z3584"/>
    </row>
    <row r="3585" spans="21:26" x14ac:dyDescent="0.25">
      <c r="U3585"/>
      <c r="V3585"/>
      <c r="W3585"/>
      <c r="X3585"/>
      <c r="Y3585"/>
      <c r="Z3585"/>
    </row>
    <row r="3586" spans="21:26" x14ac:dyDescent="0.25">
      <c r="U3586"/>
      <c r="V3586"/>
      <c r="W3586"/>
      <c r="X3586"/>
      <c r="Y3586"/>
      <c r="Z3586"/>
    </row>
    <row r="3587" spans="21:26" x14ac:dyDescent="0.25">
      <c r="U3587"/>
      <c r="V3587"/>
      <c r="W3587"/>
      <c r="X3587"/>
      <c r="Y3587"/>
      <c r="Z3587"/>
    </row>
    <row r="3588" spans="21:26" x14ac:dyDescent="0.25">
      <c r="U3588"/>
      <c r="V3588"/>
      <c r="W3588"/>
      <c r="X3588"/>
      <c r="Y3588"/>
      <c r="Z3588"/>
    </row>
    <row r="3589" spans="21:26" x14ac:dyDescent="0.25">
      <c r="U3589"/>
      <c r="V3589"/>
      <c r="W3589"/>
      <c r="X3589"/>
      <c r="Y3589"/>
      <c r="Z3589"/>
    </row>
    <row r="3590" spans="21:26" x14ac:dyDescent="0.25">
      <c r="U3590"/>
      <c r="V3590"/>
      <c r="W3590"/>
      <c r="X3590"/>
      <c r="Y3590"/>
      <c r="Z3590"/>
    </row>
    <row r="3591" spans="21:26" x14ac:dyDescent="0.25">
      <c r="U3591"/>
      <c r="V3591"/>
      <c r="W3591"/>
      <c r="X3591"/>
      <c r="Y3591"/>
      <c r="Z3591"/>
    </row>
    <row r="3592" spans="21:26" x14ac:dyDescent="0.25">
      <c r="U3592"/>
      <c r="V3592"/>
      <c r="W3592"/>
      <c r="X3592"/>
      <c r="Y3592"/>
      <c r="Z3592"/>
    </row>
    <row r="3593" spans="21:26" x14ac:dyDescent="0.25">
      <c r="U3593"/>
      <c r="V3593"/>
      <c r="W3593"/>
      <c r="X3593"/>
      <c r="Y3593"/>
      <c r="Z3593"/>
    </row>
    <row r="3594" spans="21:26" x14ac:dyDescent="0.25">
      <c r="U3594"/>
      <c r="V3594"/>
      <c r="W3594"/>
      <c r="X3594"/>
      <c r="Y3594"/>
      <c r="Z3594"/>
    </row>
    <row r="3595" spans="21:26" x14ac:dyDescent="0.25">
      <c r="U3595"/>
      <c r="V3595"/>
      <c r="W3595"/>
      <c r="X3595"/>
      <c r="Y3595"/>
      <c r="Z3595"/>
    </row>
    <row r="3596" spans="21:26" x14ac:dyDescent="0.25">
      <c r="U3596"/>
      <c r="V3596"/>
      <c r="W3596"/>
      <c r="X3596"/>
      <c r="Y3596"/>
      <c r="Z3596"/>
    </row>
    <row r="3597" spans="21:26" x14ac:dyDescent="0.25">
      <c r="U3597"/>
      <c r="V3597"/>
      <c r="W3597"/>
      <c r="X3597"/>
      <c r="Y3597"/>
      <c r="Z3597"/>
    </row>
    <row r="3598" spans="21:26" x14ac:dyDescent="0.25">
      <c r="U3598"/>
      <c r="V3598"/>
      <c r="W3598"/>
      <c r="X3598"/>
      <c r="Y3598"/>
      <c r="Z3598"/>
    </row>
    <row r="3599" spans="21:26" x14ac:dyDescent="0.25">
      <c r="U3599"/>
      <c r="V3599"/>
      <c r="W3599"/>
      <c r="X3599"/>
      <c r="Y3599"/>
      <c r="Z3599"/>
    </row>
    <row r="3600" spans="21:26" x14ac:dyDescent="0.25">
      <c r="U3600"/>
      <c r="V3600"/>
      <c r="W3600"/>
      <c r="X3600"/>
      <c r="Y3600"/>
      <c r="Z3600"/>
    </row>
    <row r="3601" spans="21:26" x14ac:dyDescent="0.25">
      <c r="U3601"/>
      <c r="V3601"/>
      <c r="W3601"/>
      <c r="X3601"/>
      <c r="Y3601"/>
      <c r="Z3601"/>
    </row>
    <row r="3602" spans="21:26" x14ac:dyDescent="0.25">
      <c r="U3602"/>
      <c r="V3602"/>
      <c r="W3602"/>
      <c r="X3602"/>
      <c r="Y3602"/>
      <c r="Z3602"/>
    </row>
    <row r="3603" spans="21:26" x14ac:dyDescent="0.25">
      <c r="U3603"/>
      <c r="V3603"/>
      <c r="W3603"/>
      <c r="X3603"/>
      <c r="Y3603"/>
      <c r="Z3603"/>
    </row>
    <row r="3604" spans="21:26" x14ac:dyDescent="0.25">
      <c r="U3604"/>
      <c r="V3604"/>
      <c r="W3604"/>
      <c r="X3604"/>
      <c r="Y3604"/>
      <c r="Z3604"/>
    </row>
    <row r="3605" spans="21:26" x14ac:dyDescent="0.25">
      <c r="U3605"/>
      <c r="V3605"/>
      <c r="W3605"/>
      <c r="X3605"/>
      <c r="Y3605"/>
      <c r="Z3605"/>
    </row>
    <row r="3606" spans="21:26" x14ac:dyDescent="0.25">
      <c r="U3606"/>
      <c r="V3606"/>
      <c r="W3606"/>
      <c r="X3606"/>
      <c r="Y3606"/>
      <c r="Z3606"/>
    </row>
    <row r="3607" spans="21:26" x14ac:dyDescent="0.25">
      <c r="U3607"/>
      <c r="V3607"/>
      <c r="W3607"/>
      <c r="X3607"/>
      <c r="Y3607"/>
      <c r="Z3607"/>
    </row>
    <row r="3608" spans="21:26" x14ac:dyDescent="0.25">
      <c r="U3608"/>
      <c r="V3608"/>
      <c r="W3608"/>
      <c r="X3608"/>
      <c r="Y3608"/>
      <c r="Z3608"/>
    </row>
    <row r="3609" spans="21:26" x14ac:dyDescent="0.25">
      <c r="U3609"/>
      <c r="V3609"/>
      <c r="W3609"/>
      <c r="X3609"/>
      <c r="Y3609"/>
      <c r="Z3609"/>
    </row>
    <row r="3610" spans="21:26" x14ac:dyDescent="0.25">
      <c r="U3610"/>
      <c r="V3610"/>
      <c r="W3610"/>
      <c r="X3610"/>
      <c r="Y3610"/>
      <c r="Z3610"/>
    </row>
    <row r="3611" spans="21:26" x14ac:dyDescent="0.25">
      <c r="U3611"/>
      <c r="V3611"/>
      <c r="W3611"/>
      <c r="X3611"/>
      <c r="Y3611"/>
      <c r="Z3611"/>
    </row>
    <row r="3612" spans="21:26" x14ac:dyDescent="0.25">
      <c r="U3612"/>
      <c r="V3612"/>
      <c r="W3612"/>
      <c r="X3612"/>
      <c r="Y3612"/>
      <c r="Z3612"/>
    </row>
    <row r="3613" spans="21:26" x14ac:dyDescent="0.25">
      <c r="U3613"/>
      <c r="V3613"/>
      <c r="W3613"/>
      <c r="X3613"/>
      <c r="Y3613"/>
      <c r="Z3613"/>
    </row>
    <row r="3614" spans="21:26" x14ac:dyDescent="0.25">
      <c r="U3614"/>
      <c r="V3614"/>
      <c r="W3614"/>
      <c r="X3614"/>
      <c r="Y3614"/>
      <c r="Z3614"/>
    </row>
    <row r="3615" spans="21:26" x14ac:dyDescent="0.25">
      <c r="U3615"/>
      <c r="V3615"/>
      <c r="W3615"/>
      <c r="X3615"/>
      <c r="Y3615"/>
      <c r="Z3615"/>
    </row>
    <row r="3616" spans="21:26" x14ac:dyDescent="0.25">
      <c r="U3616"/>
      <c r="V3616"/>
      <c r="W3616"/>
      <c r="X3616"/>
      <c r="Y3616"/>
      <c r="Z3616"/>
    </row>
    <row r="3617" spans="21:26" x14ac:dyDescent="0.25">
      <c r="U3617"/>
      <c r="V3617"/>
      <c r="W3617"/>
      <c r="X3617"/>
      <c r="Y3617"/>
      <c r="Z3617"/>
    </row>
    <row r="3618" spans="21:26" x14ac:dyDescent="0.25">
      <c r="U3618"/>
      <c r="V3618"/>
      <c r="W3618"/>
      <c r="X3618"/>
      <c r="Y3618"/>
      <c r="Z3618"/>
    </row>
    <row r="3619" spans="21:26" x14ac:dyDescent="0.25">
      <c r="U3619"/>
      <c r="V3619"/>
      <c r="W3619"/>
      <c r="X3619"/>
      <c r="Y3619"/>
      <c r="Z3619"/>
    </row>
    <row r="3620" spans="21:26" x14ac:dyDescent="0.25">
      <c r="U3620"/>
      <c r="V3620"/>
      <c r="W3620"/>
      <c r="X3620"/>
      <c r="Y3620"/>
      <c r="Z3620"/>
    </row>
    <row r="3621" spans="21:26" x14ac:dyDescent="0.25">
      <c r="U3621"/>
      <c r="V3621"/>
      <c r="W3621"/>
      <c r="X3621"/>
      <c r="Y3621"/>
      <c r="Z3621"/>
    </row>
    <row r="3622" spans="21:26" x14ac:dyDescent="0.25">
      <c r="U3622"/>
      <c r="V3622"/>
      <c r="W3622"/>
      <c r="X3622"/>
      <c r="Y3622"/>
      <c r="Z3622"/>
    </row>
    <row r="3623" spans="21:26" x14ac:dyDescent="0.25">
      <c r="U3623"/>
      <c r="V3623"/>
      <c r="W3623"/>
      <c r="X3623"/>
      <c r="Y3623"/>
      <c r="Z3623"/>
    </row>
    <row r="3624" spans="21:26" x14ac:dyDescent="0.25">
      <c r="U3624"/>
      <c r="V3624"/>
      <c r="W3624"/>
      <c r="X3624"/>
      <c r="Y3624"/>
      <c r="Z3624"/>
    </row>
    <row r="3625" spans="21:26" x14ac:dyDescent="0.25">
      <c r="U3625"/>
      <c r="V3625"/>
      <c r="W3625"/>
      <c r="X3625"/>
      <c r="Y3625"/>
      <c r="Z3625"/>
    </row>
    <row r="3626" spans="21:26" x14ac:dyDescent="0.25">
      <c r="U3626"/>
      <c r="V3626"/>
      <c r="W3626"/>
      <c r="X3626"/>
      <c r="Y3626"/>
      <c r="Z3626"/>
    </row>
    <row r="3627" spans="21:26" x14ac:dyDescent="0.25">
      <c r="U3627"/>
      <c r="V3627"/>
      <c r="W3627"/>
      <c r="X3627"/>
      <c r="Y3627"/>
      <c r="Z3627"/>
    </row>
    <row r="3628" spans="21:26" x14ac:dyDescent="0.25">
      <c r="U3628"/>
      <c r="V3628"/>
      <c r="W3628"/>
      <c r="X3628"/>
      <c r="Y3628"/>
      <c r="Z3628"/>
    </row>
    <row r="3629" spans="21:26" x14ac:dyDescent="0.25">
      <c r="U3629"/>
      <c r="V3629"/>
      <c r="W3629"/>
      <c r="X3629"/>
      <c r="Y3629"/>
      <c r="Z3629"/>
    </row>
    <row r="3630" spans="21:26" x14ac:dyDescent="0.25">
      <c r="U3630"/>
      <c r="V3630"/>
      <c r="W3630"/>
      <c r="X3630"/>
      <c r="Y3630"/>
      <c r="Z3630"/>
    </row>
    <row r="3631" spans="21:26" x14ac:dyDescent="0.25">
      <c r="U3631"/>
      <c r="V3631"/>
      <c r="W3631"/>
      <c r="X3631"/>
      <c r="Y3631"/>
      <c r="Z3631"/>
    </row>
    <row r="3632" spans="21:26" x14ac:dyDescent="0.25">
      <c r="U3632"/>
      <c r="V3632"/>
      <c r="W3632"/>
      <c r="X3632"/>
      <c r="Y3632"/>
      <c r="Z3632"/>
    </row>
    <row r="3633" spans="21:26" x14ac:dyDescent="0.25">
      <c r="U3633"/>
      <c r="V3633"/>
      <c r="W3633"/>
      <c r="X3633"/>
      <c r="Y3633"/>
      <c r="Z3633"/>
    </row>
    <row r="3634" spans="21:26" x14ac:dyDescent="0.25">
      <c r="U3634"/>
      <c r="V3634"/>
      <c r="W3634"/>
      <c r="X3634"/>
      <c r="Y3634"/>
      <c r="Z3634"/>
    </row>
    <row r="3635" spans="21:26" x14ac:dyDescent="0.25">
      <c r="U3635"/>
      <c r="V3635"/>
      <c r="W3635"/>
      <c r="X3635"/>
      <c r="Y3635"/>
      <c r="Z3635"/>
    </row>
    <row r="3636" spans="21:26" x14ac:dyDescent="0.25">
      <c r="U3636"/>
      <c r="V3636"/>
      <c r="W3636"/>
      <c r="X3636"/>
      <c r="Y3636"/>
      <c r="Z3636"/>
    </row>
    <row r="3637" spans="21:26" x14ac:dyDescent="0.25">
      <c r="U3637"/>
      <c r="V3637"/>
      <c r="W3637"/>
      <c r="X3637"/>
      <c r="Y3637"/>
      <c r="Z3637"/>
    </row>
    <row r="3638" spans="21:26" x14ac:dyDescent="0.25">
      <c r="U3638"/>
      <c r="V3638"/>
      <c r="W3638"/>
      <c r="X3638"/>
      <c r="Y3638"/>
      <c r="Z3638"/>
    </row>
    <row r="3639" spans="21:26" x14ac:dyDescent="0.25">
      <c r="U3639"/>
      <c r="V3639"/>
      <c r="W3639"/>
      <c r="X3639"/>
      <c r="Y3639"/>
      <c r="Z3639"/>
    </row>
    <row r="3640" spans="21:26" x14ac:dyDescent="0.25">
      <c r="U3640"/>
      <c r="V3640"/>
      <c r="W3640"/>
      <c r="X3640"/>
      <c r="Y3640"/>
      <c r="Z3640"/>
    </row>
    <row r="3641" spans="21:26" x14ac:dyDescent="0.25">
      <c r="U3641"/>
      <c r="V3641"/>
      <c r="W3641"/>
      <c r="X3641"/>
      <c r="Y3641"/>
      <c r="Z3641"/>
    </row>
    <row r="3642" spans="21:26" x14ac:dyDescent="0.25">
      <c r="U3642"/>
      <c r="V3642"/>
      <c r="W3642"/>
      <c r="X3642"/>
      <c r="Y3642"/>
      <c r="Z3642"/>
    </row>
    <row r="3643" spans="21:26" x14ac:dyDescent="0.25">
      <c r="U3643"/>
      <c r="V3643"/>
      <c r="W3643"/>
      <c r="X3643"/>
      <c r="Y3643"/>
      <c r="Z3643"/>
    </row>
    <row r="3644" spans="21:26" x14ac:dyDescent="0.25">
      <c r="U3644"/>
      <c r="V3644"/>
      <c r="W3644"/>
      <c r="X3644"/>
      <c r="Y3644"/>
      <c r="Z3644"/>
    </row>
    <row r="3645" spans="21:26" x14ac:dyDescent="0.25">
      <c r="U3645"/>
      <c r="V3645"/>
      <c r="W3645"/>
      <c r="X3645"/>
      <c r="Y3645"/>
      <c r="Z3645"/>
    </row>
    <row r="3646" spans="21:26" x14ac:dyDescent="0.25">
      <c r="U3646"/>
      <c r="V3646"/>
      <c r="W3646"/>
      <c r="X3646"/>
      <c r="Y3646"/>
      <c r="Z3646"/>
    </row>
    <row r="3647" spans="21:26" x14ac:dyDescent="0.25">
      <c r="U3647"/>
      <c r="V3647"/>
      <c r="W3647"/>
      <c r="X3647"/>
      <c r="Y3647"/>
      <c r="Z3647"/>
    </row>
    <row r="3648" spans="21:26" x14ac:dyDescent="0.25">
      <c r="U3648"/>
      <c r="V3648"/>
      <c r="W3648"/>
      <c r="X3648"/>
      <c r="Y3648"/>
      <c r="Z3648"/>
    </row>
    <row r="3649" spans="21:26" x14ac:dyDescent="0.25">
      <c r="U3649"/>
      <c r="V3649"/>
      <c r="W3649"/>
      <c r="X3649"/>
      <c r="Y3649"/>
      <c r="Z3649"/>
    </row>
    <row r="3650" spans="21:26" x14ac:dyDescent="0.25">
      <c r="U3650"/>
      <c r="V3650"/>
      <c r="W3650"/>
      <c r="X3650"/>
      <c r="Y3650"/>
      <c r="Z3650"/>
    </row>
    <row r="3651" spans="21:26" x14ac:dyDescent="0.25">
      <c r="U3651"/>
      <c r="V3651"/>
      <c r="W3651"/>
      <c r="X3651"/>
      <c r="Y3651"/>
      <c r="Z3651"/>
    </row>
    <row r="3652" spans="21:26" x14ac:dyDescent="0.25">
      <c r="U3652"/>
      <c r="V3652"/>
      <c r="W3652"/>
      <c r="X3652"/>
      <c r="Y3652"/>
      <c r="Z3652"/>
    </row>
    <row r="3653" spans="21:26" x14ac:dyDescent="0.25">
      <c r="U3653"/>
      <c r="V3653"/>
      <c r="W3653"/>
      <c r="X3653"/>
      <c r="Y3653"/>
      <c r="Z3653"/>
    </row>
    <row r="3654" spans="21:26" x14ac:dyDescent="0.25">
      <c r="U3654"/>
      <c r="V3654"/>
      <c r="W3654"/>
      <c r="X3654"/>
      <c r="Y3654"/>
      <c r="Z3654"/>
    </row>
    <row r="3655" spans="21:26" x14ac:dyDescent="0.25">
      <c r="U3655"/>
      <c r="V3655"/>
      <c r="W3655"/>
      <c r="X3655"/>
      <c r="Y3655"/>
      <c r="Z3655"/>
    </row>
    <row r="3656" spans="21:26" x14ac:dyDescent="0.25">
      <c r="U3656"/>
      <c r="V3656"/>
      <c r="W3656"/>
      <c r="X3656"/>
      <c r="Y3656"/>
      <c r="Z3656"/>
    </row>
    <row r="3657" spans="21:26" x14ac:dyDescent="0.25">
      <c r="U3657"/>
      <c r="V3657"/>
      <c r="W3657"/>
      <c r="X3657"/>
      <c r="Y3657"/>
      <c r="Z3657"/>
    </row>
    <row r="3658" spans="21:26" x14ac:dyDescent="0.25">
      <c r="U3658"/>
      <c r="V3658"/>
      <c r="W3658"/>
      <c r="X3658"/>
      <c r="Y3658"/>
      <c r="Z3658"/>
    </row>
    <row r="3659" spans="21:26" x14ac:dyDescent="0.25">
      <c r="U3659"/>
      <c r="V3659"/>
      <c r="W3659"/>
      <c r="X3659"/>
      <c r="Y3659"/>
      <c r="Z3659"/>
    </row>
    <row r="3660" spans="21:26" x14ac:dyDescent="0.25">
      <c r="U3660"/>
      <c r="V3660"/>
      <c r="W3660"/>
      <c r="X3660"/>
      <c r="Y3660"/>
      <c r="Z3660"/>
    </row>
    <row r="3661" spans="21:26" x14ac:dyDescent="0.25">
      <c r="U3661"/>
      <c r="V3661"/>
      <c r="W3661"/>
      <c r="X3661"/>
      <c r="Y3661"/>
      <c r="Z3661"/>
    </row>
    <row r="3662" spans="21:26" x14ac:dyDescent="0.25">
      <c r="U3662"/>
      <c r="V3662"/>
      <c r="W3662"/>
      <c r="X3662"/>
      <c r="Y3662"/>
      <c r="Z3662"/>
    </row>
    <row r="3663" spans="21:26" x14ac:dyDescent="0.25">
      <c r="U3663"/>
      <c r="V3663"/>
      <c r="W3663"/>
      <c r="X3663"/>
      <c r="Y3663"/>
      <c r="Z3663"/>
    </row>
    <row r="3664" spans="21:26" x14ac:dyDescent="0.25">
      <c r="U3664"/>
      <c r="V3664"/>
      <c r="W3664"/>
      <c r="X3664"/>
      <c r="Y3664"/>
      <c r="Z3664"/>
    </row>
    <row r="3665" spans="21:26" x14ac:dyDescent="0.25">
      <c r="U3665"/>
      <c r="V3665"/>
      <c r="W3665"/>
      <c r="X3665"/>
      <c r="Y3665"/>
      <c r="Z3665"/>
    </row>
    <row r="3666" spans="21:26" x14ac:dyDescent="0.25">
      <c r="U3666"/>
      <c r="V3666"/>
      <c r="W3666"/>
      <c r="X3666"/>
      <c r="Y3666"/>
      <c r="Z3666"/>
    </row>
    <row r="3667" spans="21:26" x14ac:dyDescent="0.25">
      <c r="U3667"/>
      <c r="V3667"/>
      <c r="W3667"/>
      <c r="X3667"/>
      <c r="Y3667"/>
      <c r="Z3667"/>
    </row>
    <row r="3668" spans="21:26" x14ac:dyDescent="0.25">
      <c r="U3668"/>
      <c r="V3668"/>
      <c r="W3668"/>
      <c r="X3668"/>
      <c r="Y3668"/>
      <c r="Z3668"/>
    </row>
    <row r="3669" spans="21:26" x14ac:dyDescent="0.25">
      <c r="U3669"/>
      <c r="V3669"/>
      <c r="W3669"/>
      <c r="X3669"/>
      <c r="Y3669"/>
      <c r="Z3669"/>
    </row>
    <row r="3670" spans="21:26" x14ac:dyDescent="0.25">
      <c r="U3670"/>
      <c r="V3670"/>
      <c r="W3670"/>
      <c r="X3670"/>
      <c r="Y3670"/>
      <c r="Z3670"/>
    </row>
    <row r="3671" spans="21:26" x14ac:dyDescent="0.25">
      <c r="U3671"/>
      <c r="V3671"/>
      <c r="W3671"/>
      <c r="X3671"/>
      <c r="Y3671"/>
      <c r="Z3671"/>
    </row>
    <row r="3672" spans="21:26" x14ac:dyDescent="0.25">
      <c r="U3672"/>
      <c r="V3672"/>
      <c r="W3672"/>
      <c r="X3672"/>
      <c r="Y3672"/>
      <c r="Z3672"/>
    </row>
    <row r="3673" spans="21:26" x14ac:dyDescent="0.25">
      <c r="U3673"/>
      <c r="V3673"/>
      <c r="W3673"/>
      <c r="X3673"/>
      <c r="Y3673"/>
      <c r="Z3673"/>
    </row>
    <row r="3674" spans="21:26" x14ac:dyDescent="0.25">
      <c r="U3674"/>
      <c r="V3674"/>
      <c r="W3674"/>
      <c r="X3674"/>
      <c r="Y3674"/>
      <c r="Z3674"/>
    </row>
    <row r="3675" spans="21:26" x14ac:dyDescent="0.25">
      <c r="U3675"/>
      <c r="V3675"/>
      <c r="W3675"/>
      <c r="X3675"/>
      <c r="Y3675"/>
      <c r="Z3675"/>
    </row>
    <row r="3676" spans="21:26" x14ac:dyDescent="0.25">
      <c r="U3676"/>
      <c r="V3676"/>
      <c r="W3676"/>
      <c r="X3676"/>
      <c r="Y3676"/>
      <c r="Z3676"/>
    </row>
    <row r="3677" spans="21:26" x14ac:dyDescent="0.25">
      <c r="U3677"/>
      <c r="V3677"/>
      <c r="W3677"/>
      <c r="X3677"/>
      <c r="Y3677"/>
      <c r="Z3677"/>
    </row>
    <row r="3678" spans="21:26" x14ac:dyDescent="0.25">
      <c r="U3678"/>
      <c r="V3678"/>
      <c r="W3678"/>
      <c r="X3678"/>
      <c r="Y3678"/>
      <c r="Z3678"/>
    </row>
    <row r="3679" spans="21:26" x14ac:dyDescent="0.25">
      <c r="U3679"/>
      <c r="V3679"/>
      <c r="W3679"/>
      <c r="X3679"/>
      <c r="Y3679"/>
      <c r="Z3679"/>
    </row>
    <row r="3680" spans="21:26" x14ac:dyDescent="0.25">
      <c r="U3680"/>
      <c r="V3680"/>
      <c r="W3680"/>
      <c r="X3680"/>
      <c r="Y3680"/>
      <c r="Z3680"/>
    </row>
    <row r="3681" spans="21:26" x14ac:dyDescent="0.25">
      <c r="U3681"/>
      <c r="V3681"/>
      <c r="W3681"/>
      <c r="X3681"/>
      <c r="Y3681"/>
      <c r="Z3681"/>
    </row>
    <row r="3682" spans="21:26" x14ac:dyDescent="0.25">
      <c r="U3682"/>
      <c r="V3682"/>
      <c r="W3682"/>
      <c r="X3682"/>
      <c r="Y3682"/>
      <c r="Z3682"/>
    </row>
    <row r="3683" spans="21:26" x14ac:dyDescent="0.25">
      <c r="U3683"/>
      <c r="V3683"/>
      <c r="W3683"/>
      <c r="X3683"/>
      <c r="Y3683"/>
      <c r="Z3683"/>
    </row>
    <row r="3684" spans="21:26" x14ac:dyDescent="0.25">
      <c r="U3684"/>
      <c r="V3684"/>
      <c r="W3684"/>
      <c r="X3684"/>
      <c r="Y3684"/>
      <c r="Z3684"/>
    </row>
    <row r="3685" spans="21:26" x14ac:dyDescent="0.25">
      <c r="U3685"/>
      <c r="V3685"/>
      <c r="W3685"/>
      <c r="X3685"/>
      <c r="Y3685"/>
      <c r="Z3685"/>
    </row>
    <row r="3686" spans="21:26" x14ac:dyDescent="0.25">
      <c r="U3686"/>
      <c r="V3686"/>
      <c r="W3686"/>
      <c r="X3686"/>
      <c r="Y3686"/>
      <c r="Z3686"/>
    </row>
    <row r="3687" spans="21:26" x14ac:dyDescent="0.25">
      <c r="U3687"/>
      <c r="V3687"/>
      <c r="W3687"/>
      <c r="X3687"/>
      <c r="Y3687"/>
      <c r="Z3687"/>
    </row>
    <row r="3688" spans="21:26" x14ac:dyDescent="0.25">
      <c r="U3688"/>
      <c r="V3688"/>
      <c r="W3688"/>
      <c r="X3688"/>
      <c r="Y3688"/>
      <c r="Z3688"/>
    </row>
    <row r="3689" spans="21:26" x14ac:dyDescent="0.25">
      <c r="U3689"/>
      <c r="V3689"/>
      <c r="W3689"/>
      <c r="X3689"/>
      <c r="Y3689"/>
      <c r="Z3689"/>
    </row>
    <row r="3690" spans="21:26" x14ac:dyDescent="0.25">
      <c r="U3690"/>
      <c r="V3690"/>
      <c r="W3690"/>
      <c r="X3690"/>
      <c r="Y3690"/>
      <c r="Z3690"/>
    </row>
    <row r="3691" spans="21:26" x14ac:dyDescent="0.25">
      <c r="U3691"/>
      <c r="V3691"/>
      <c r="W3691"/>
      <c r="X3691"/>
      <c r="Y3691"/>
      <c r="Z3691"/>
    </row>
    <row r="3692" spans="21:26" x14ac:dyDescent="0.25">
      <c r="U3692"/>
      <c r="V3692"/>
      <c r="W3692"/>
      <c r="X3692"/>
      <c r="Y3692"/>
      <c r="Z3692"/>
    </row>
    <row r="3693" spans="21:26" x14ac:dyDescent="0.25">
      <c r="U3693"/>
      <c r="V3693"/>
      <c r="W3693"/>
      <c r="X3693"/>
      <c r="Y3693"/>
      <c r="Z3693"/>
    </row>
    <row r="3694" spans="21:26" x14ac:dyDescent="0.25">
      <c r="U3694"/>
      <c r="V3694"/>
      <c r="W3694"/>
      <c r="X3694"/>
      <c r="Y3694"/>
      <c r="Z3694"/>
    </row>
    <row r="3695" spans="21:26" x14ac:dyDescent="0.25">
      <c r="U3695"/>
      <c r="V3695"/>
      <c r="W3695"/>
      <c r="X3695"/>
      <c r="Y3695"/>
      <c r="Z3695"/>
    </row>
    <row r="3696" spans="21:26" x14ac:dyDescent="0.25">
      <c r="U3696"/>
      <c r="V3696"/>
      <c r="W3696"/>
      <c r="X3696"/>
      <c r="Y3696"/>
      <c r="Z3696"/>
    </row>
    <row r="3697" spans="21:26" x14ac:dyDescent="0.25">
      <c r="U3697"/>
      <c r="V3697"/>
      <c r="W3697"/>
      <c r="X3697"/>
      <c r="Y3697"/>
      <c r="Z3697"/>
    </row>
    <row r="3698" spans="21:26" x14ac:dyDescent="0.25">
      <c r="U3698"/>
      <c r="V3698"/>
      <c r="W3698"/>
      <c r="X3698"/>
      <c r="Y3698"/>
      <c r="Z3698"/>
    </row>
    <row r="3699" spans="21:26" x14ac:dyDescent="0.25">
      <c r="U3699"/>
      <c r="V3699"/>
      <c r="W3699"/>
      <c r="X3699"/>
      <c r="Y3699"/>
      <c r="Z3699"/>
    </row>
    <row r="3700" spans="21:26" x14ac:dyDescent="0.25">
      <c r="U3700"/>
      <c r="V3700"/>
      <c r="W3700"/>
      <c r="X3700"/>
      <c r="Y3700"/>
      <c r="Z3700"/>
    </row>
    <row r="3701" spans="21:26" x14ac:dyDescent="0.25">
      <c r="U3701"/>
      <c r="V3701"/>
      <c r="W3701"/>
      <c r="X3701"/>
      <c r="Y3701"/>
      <c r="Z3701"/>
    </row>
    <row r="3702" spans="21:26" x14ac:dyDescent="0.25">
      <c r="U3702"/>
      <c r="V3702"/>
      <c r="W3702"/>
      <c r="X3702"/>
      <c r="Y3702"/>
      <c r="Z3702"/>
    </row>
    <row r="3703" spans="21:26" x14ac:dyDescent="0.25">
      <c r="U3703"/>
      <c r="V3703"/>
      <c r="W3703"/>
      <c r="X3703"/>
      <c r="Y3703"/>
      <c r="Z3703"/>
    </row>
    <row r="3704" spans="21:26" x14ac:dyDescent="0.25">
      <c r="U3704"/>
      <c r="V3704"/>
      <c r="W3704"/>
      <c r="X3704"/>
      <c r="Y3704"/>
      <c r="Z3704"/>
    </row>
    <row r="3705" spans="21:26" x14ac:dyDescent="0.25">
      <c r="U3705"/>
      <c r="V3705"/>
      <c r="W3705"/>
      <c r="X3705"/>
      <c r="Y3705"/>
      <c r="Z3705"/>
    </row>
    <row r="3706" spans="21:26" x14ac:dyDescent="0.25">
      <c r="U3706"/>
      <c r="V3706"/>
      <c r="W3706"/>
      <c r="X3706"/>
      <c r="Y3706"/>
      <c r="Z3706"/>
    </row>
    <row r="3707" spans="21:26" x14ac:dyDescent="0.25">
      <c r="U3707"/>
      <c r="V3707"/>
      <c r="W3707"/>
      <c r="X3707"/>
      <c r="Y3707"/>
      <c r="Z3707"/>
    </row>
    <row r="3708" spans="21:26" x14ac:dyDescent="0.25">
      <c r="U3708"/>
      <c r="V3708"/>
      <c r="W3708"/>
      <c r="X3708"/>
      <c r="Y3708"/>
      <c r="Z3708"/>
    </row>
    <row r="3709" spans="21:26" x14ac:dyDescent="0.25">
      <c r="U3709"/>
      <c r="V3709"/>
      <c r="W3709"/>
      <c r="X3709"/>
      <c r="Y3709"/>
      <c r="Z3709"/>
    </row>
    <row r="3710" spans="21:26" x14ac:dyDescent="0.25">
      <c r="U3710"/>
      <c r="V3710"/>
      <c r="W3710"/>
      <c r="X3710"/>
      <c r="Y3710"/>
      <c r="Z3710"/>
    </row>
    <row r="3711" spans="21:26" x14ac:dyDescent="0.25">
      <c r="U3711"/>
      <c r="V3711"/>
      <c r="W3711"/>
      <c r="X3711"/>
      <c r="Y3711"/>
      <c r="Z3711"/>
    </row>
    <row r="3712" spans="21:26" x14ac:dyDescent="0.25">
      <c r="U3712"/>
      <c r="V3712"/>
      <c r="W3712"/>
      <c r="X3712"/>
      <c r="Y3712"/>
      <c r="Z3712"/>
    </row>
    <row r="3713" spans="21:26" x14ac:dyDescent="0.25">
      <c r="U3713"/>
      <c r="V3713"/>
      <c r="W3713"/>
      <c r="X3713"/>
      <c r="Y3713"/>
      <c r="Z3713"/>
    </row>
    <row r="3714" spans="21:26" x14ac:dyDescent="0.25">
      <c r="U3714"/>
      <c r="V3714"/>
      <c r="W3714"/>
      <c r="X3714"/>
      <c r="Y3714"/>
      <c r="Z3714"/>
    </row>
    <row r="3715" spans="21:26" x14ac:dyDescent="0.25">
      <c r="U3715"/>
      <c r="V3715"/>
      <c r="W3715"/>
      <c r="X3715"/>
      <c r="Y3715"/>
      <c r="Z3715"/>
    </row>
    <row r="3716" spans="21:26" x14ac:dyDescent="0.25">
      <c r="U3716"/>
      <c r="V3716"/>
      <c r="W3716"/>
      <c r="X3716"/>
      <c r="Y3716"/>
      <c r="Z3716"/>
    </row>
    <row r="3717" spans="21:26" x14ac:dyDescent="0.25">
      <c r="U3717"/>
      <c r="V3717"/>
      <c r="W3717"/>
      <c r="X3717"/>
      <c r="Y3717"/>
      <c r="Z3717"/>
    </row>
    <row r="3718" spans="21:26" x14ac:dyDescent="0.25">
      <c r="U3718"/>
      <c r="V3718"/>
      <c r="W3718"/>
      <c r="X3718"/>
      <c r="Y3718"/>
      <c r="Z3718"/>
    </row>
    <row r="3719" spans="21:26" x14ac:dyDescent="0.25">
      <c r="U3719"/>
      <c r="V3719"/>
      <c r="W3719"/>
      <c r="X3719"/>
      <c r="Y3719"/>
      <c r="Z3719"/>
    </row>
    <row r="3720" spans="21:26" x14ac:dyDescent="0.25">
      <c r="U3720"/>
      <c r="V3720"/>
      <c r="W3720"/>
      <c r="X3720"/>
      <c r="Y3720"/>
      <c r="Z3720"/>
    </row>
    <row r="3721" spans="21:26" x14ac:dyDescent="0.25">
      <c r="U3721"/>
      <c r="V3721"/>
      <c r="W3721"/>
      <c r="X3721"/>
      <c r="Y3721"/>
      <c r="Z3721"/>
    </row>
    <row r="3722" spans="21:26" x14ac:dyDescent="0.25">
      <c r="U3722"/>
      <c r="V3722"/>
      <c r="W3722"/>
      <c r="X3722"/>
      <c r="Y3722"/>
      <c r="Z3722"/>
    </row>
    <row r="3723" spans="21:26" x14ac:dyDescent="0.25">
      <c r="U3723"/>
      <c r="V3723"/>
      <c r="W3723"/>
      <c r="X3723"/>
      <c r="Y3723"/>
      <c r="Z3723"/>
    </row>
    <row r="3724" spans="21:26" x14ac:dyDescent="0.25">
      <c r="U3724"/>
      <c r="V3724"/>
      <c r="W3724"/>
      <c r="X3724"/>
      <c r="Y3724"/>
      <c r="Z3724"/>
    </row>
    <row r="3725" spans="21:26" x14ac:dyDescent="0.25">
      <c r="U3725"/>
      <c r="V3725"/>
      <c r="W3725"/>
      <c r="X3725"/>
      <c r="Y3725"/>
      <c r="Z3725"/>
    </row>
    <row r="3726" spans="21:26" x14ac:dyDescent="0.25">
      <c r="U3726"/>
      <c r="V3726"/>
      <c r="W3726"/>
      <c r="X3726"/>
      <c r="Y3726"/>
      <c r="Z3726"/>
    </row>
    <row r="3727" spans="21:26" x14ac:dyDescent="0.25">
      <c r="U3727"/>
      <c r="V3727"/>
      <c r="W3727"/>
      <c r="X3727"/>
      <c r="Y3727"/>
      <c r="Z3727"/>
    </row>
    <row r="3728" spans="21:26" x14ac:dyDescent="0.25">
      <c r="U3728"/>
      <c r="V3728"/>
      <c r="W3728"/>
      <c r="X3728"/>
      <c r="Y3728"/>
      <c r="Z3728"/>
    </row>
    <row r="3729" spans="21:26" x14ac:dyDescent="0.25">
      <c r="U3729"/>
      <c r="V3729"/>
      <c r="W3729"/>
      <c r="X3729"/>
      <c r="Y3729"/>
      <c r="Z3729"/>
    </row>
    <row r="3730" spans="21:26" x14ac:dyDescent="0.25">
      <c r="U3730"/>
      <c r="V3730"/>
      <c r="W3730"/>
      <c r="X3730"/>
      <c r="Y3730"/>
      <c r="Z3730"/>
    </row>
    <row r="3731" spans="21:26" x14ac:dyDescent="0.25">
      <c r="U3731"/>
      <c r="V3731"/>
      <c r="W3731"/>
      <c r="X3731"/>
      <c r="Y3731"/>
      <c r="Z3731"/>
    </row>
    <row r="3732" spans="21:26" x14ac:dyDescent="0.25">
      <c r="U3732"/>
      <c r="V3732"/>
      <c r="W3732"/>
      <c r="X3732"/>
      <c r="Y3732"/>
      <c r="Z3732"/>
    </row>
    <row r="3733" spans="21:26" x14ac:dyDescent="0.25">
      <c r="U3733"/>
      <c r="V3733"/>
      <c r="W3733"/>
      <c r="X3733"/>
      <c r="Y3733"/>
      <c r="Z3733"/>
    </row>
    <row r="3734" spans="21:26" x14ac:dyDescent="0.25">
      <c r="U3734"/>
      <c r="V3734"/>
      <c r="W3734"/>
      <c r="X3734"/>
      <c r="Y3734"/>
      <c r="Z3734"/>
    </row>
    <row r="3735" spans="21:26" x14ac:dyDescent="0.25">
      <c r="U3735"/>
      <c r="V3735"/>
      <c r="W3735"/>
      <c r="X3735"/>
      <c r="Y3735"/>
      <c r="Z3735"/>
    </row>
    <row r="3736" spans="21:26" x14ac:dyDescent="0.25">
      <c r="U3736"/>
      <c r="V3736"/>
      <c r="W3736"/>
      <c r="X3736"/>
      <c r="Y3736"/>
      <c r="Z3736"/>
    </row>
    <row r="3737" spans="21:26" x14ac:dyDescent="0.25">
      <c r="U3737"/>
      <c r="V3737"/>
      <c r="W3737"/>
      <c r="X3737"/>
      <c r="Y3737"/>
      <c r="Z3737"/>
    </row>
    <row r="3738" spans="21:26" x14ac:dyDescent="0.25">
      <c r="U3738"/>
      <c r="V3738"/>
      <c r="W3738"/>
      <c r="X3738"/>
      <c r="Y3738"/>
      <c r="Z3738"/>
    </row>
    <row r="3739" spans="21:26" x14ac:dyDescent="0.25">
      <c r="U3739"/>
      <c r="V3739"/>
      <c r="W3739"/>
      <c r="X3739"/>
      <c r="Y3739"/>
      <c r="Z3739"/>
    </row>
    <row r="3740" spans="21:26" x14ac:dyDescent="0.25">
      <c r="U3740"/>
      <c r="V3740"/>
      <c r="W3740"/>
      <c r="X3740"/>
      <c r="Y3740"/>
      <c r="Z3740"/>
    </row>
    <row r="3741" spans="21:26" x14ac:dyDescent="0.25">
      <c r="U3741"/>
      <c r="V3741"/>
      <c r="W3741"/>
      <c r="X3741"/>
      <c r="Y3741"/>
      <c r="Z3741"/>
    </row>
    <row r="3742" spans="21:26" x14ac:dyDescent="0.25">
      <c r="U3742"/>
      <c r="V3742"/>
      <c r="W3742"/>
      <c r="X3742"/>
      <c r="Y3742"/>
      <c r="Z3742"/>
    </row>
    <row r="3743" spans="21:26" x14ac:dyDescent="0.25">
      <c r="U3743"/>
      <c r="V3743"/>
      <c r="W3743"/>
      <c r="X3743"/>
      <c r="Y3743"/>
      <c r="Z3743"/>
    </row>
    <row r="3744" spans="21:26" x14ac:dyDescent="0.25">
      <c r="U3744"/>
      <c r="V3744"/>
      <c r="W3744"/>
      <c r="X3744"/>
      <c r="Y3744"/>
      <c r="Z3744"/>
    </row>
    <row r="3745" spans="21:26" x14ac:dyDescent="0.25">
      <c r="U3745"/>
      <c r="V3745"/>
      <c r="W3745"/>
      <c r="X3745"/>
      <c r="Y3745"/>
      <c r="Z3745"/>
    </row>
    <row r="3746" spans="21:26" x14ac:dyDescent="0.25">
      <c r="U3746"/>
      <c r="V3746"/>
      <c r="W3746"/>
      <c r="X3746"/>
      <c r="Y3746"/>
      <c r="Z3746"/>
    </row>
    <row r="3747" spans="21:26" x14ac:dyDescent="0.25">
      <c r="U3747"/>
      <c r="V3747"/>
      <c r="W3747"/>
      <c r="X3747"/>
      <c r="Y3747"/>
      <c r="Z3747"/>
    </row>
    <row r="3748" spans="21:26" x14ac:dyDescent="0.25">
      <c r="U3748"/>
      <c r="V3748"/>
      <c r="W3748"/>
      <c r="X3748"/>
      <c r="Y3748"/>
      <c r="Z3748"/>
    </row>
    <row r="3749" spans="21:26" x14ac:dyDescent="0.25">
      <c r="U3749"/>
      <c r="V3749"/>
      <c r="W3749"/>
      <c r="X3749"/>
      <c r="Y3749"/>
      <c r="Z3749"/>
    </row>
    <row r="3750" spans="21:26" x14ac:dyDescent="0.25">
      <c r="U3750"/>
      <c r="V3750"/>
      <c r="W3750"/>
      <c r="X3750"/>
      <c r="Y3750"/>
      <c r="Z3750"/>
    </row>
    <row r="3751" spans="21:26" x14ac:dyDescent="0.25">
      <c r="U3751"/>
      <c r="V3751"/>
      <c r="W3751"/>
      <c r="X3751"/>
      <c r="Y3751"/>
      <c r="Z3751"/>
    </row>
    <row r="3752" spans="21:26" x14ac:dyDescent="0.25">
      <c r="U3752"/>
      <c r="V3752"/>
      <c r="W3752"/>
      <c r="X3752"/>
      <c r="Y3752"/>
      <c r="Z3752"/>
    </row>
    <row r="3753" spans="21:26" x14ac:dyDescent="0.25">
      <c r="U3753"/>
      <c r="V3753"/>
      <c r="W3753"/>
      <c r="X3753"/>
      <c r="Y3753"/>
      <c r="Z3753"/>
    </row>
    <row r="3754" spans="21:26" x14ac:dyDescent="0.25">
      <c r="U3754"/>
      <c r="V3754"/>
      <c r="W3754"/>
      <c r="X3754"/>
      <c r="Y3754"/>
      <c r="Z3754"/>
    </row>
    <row r="3755" spans="21:26" x14ac:dyDescent="0.25">
      <c r="U3755"/>
      <c r="V3755"/>
      <c r="W3755"/>
      <c r="X3755"/>
      <c r="Y3755"/>
      <c r="Z3755"/>
    </row>
    <row r="3756" spans="21:26" x14ac:dyDescent="0.25">
      <c r="U3756"/>
      <c r="V3756"/>
      <c r="W3756"/>
      <c r="X3756"/>
      <c r="Y3756"/>
      <c r="Z3756"/>
    </row>
    <row r="3757" spans="21:26" x14ac:dyDescent="0.25">
      <c r="U3757"/>
      <c r="V3757"/>
      <c r="W3757"/>
      <c r="X3757"/>
      <c r="Y3757"/>
      <c r="Z3757"/>
    </row>
    <row r="3758" spans="21:26" x14ac:dyDescent="0.25">
      <c r="U3758"/>
      <c r="V3758"/>
      <c r="W3758"/>
      <c r="X3758"/>
      <c r="Y3758"/>
      <c r="Z3758"/>
    </row>
    <row r="3759" spans="21:26" x14ac:dyDescent="0.25">
      <c r="U3759"/>
      <c r="V3759"/>
      <c r="W3759"/>
      <c r="X3759"/>
      <c r="Y3759"/>
      <c r="Z3759"/>
    </row>
    <row r="3760" spans="21:26" x14ac:dyDescent="0.25">
      <c r="U3760"/>
      <c r="V3760"/>
      <c r="W3760"/>
      <c r="X3760"/>
      <c r="Y3760"/>
      <c r="Z3760"/>
    </row>
    <row r="3761" spans="21:26" x14ac:dyDescent="0.25">
      <c r="U3761"/>
      <c r="V3761"/>
      <c r="W3761"/>
      <c r="X3761"/>
      <c r="Y3761"/>
      <c r="Z3761"/>
    </row>
    <row r="3762" spans="21:26" x14ac:dyDescent="0.25">
      <c r="U3762"/>
      <c r="V3762"/>
      <c r="W3762"/>
      <c r="X3762"/>
      <c r="Y3762"/>
      <c r="Z3762"/>
    </row>
    <row r="3763" spans="21:26" x14ac:dyDescent="0.25">
      <c r="U3763"/>
      <c r="V3763"/>
      <c r="W3763"/>
      <c r="X3763"/>
      <c r="Y3763"/>
      <c r="Z3763"/>
    </row>
    <row r="3764" spans="21:26" x14ac:dyDescent="0.25">
      <c r="U3764"/>
      <c r="V3764"/>
      <c r="W3764"/>
      <c r="X3764"/>
      <c r="Y3764"/>
      <c r="Z3764"/>
    </row>
    <row r="3765" spans="21:26" x14ac:dyDescent="0.25">
      <c r="U3765"/>
      <c r="V3765"/>
      <c r="W3765"/>
      <c r="X3765"/>
      <c r="Y3765"/>
      <c r="Z3765"/>
    </row>
    <row r="3766" spans="21:26" x14ac:dyDescent="0.25">
      <c r="U3766"/>
      <c r="V3766"/>
      <c r="W3766"/>
      <c r="X3766"/>
      <c r="Y3766"/>
      <c r="Z3766"/>
    </row>
    <row r="3767" spans="21:26" x14ac:dyDescent="0.25">
      <c r="U3767"/>
      <c r="V3767"/>
      <c r="W3767"/>
      <c r="X3767"/>
      <c r="Y3767"/>
      <c r="Z3767"/>
    </row>
    <row r="3768" spans="21:26" x14ac:dyDescent="0.25">
      <c r="U3768"/>
      <c r="V3768"/>
      <c r="W3768"/>
      <c r="X3768"/>
      <c r="Y3768"/>
      <c r="Z3768"/>
    </row>
    <row r="3769" spans="21:26" x14ac:dyDescent="0.25">
      <c r="U3769"/>
      <c r="V3769"/>
      <c r="W3769"/>
      <c r="X3769"/>
      <c r="Y3769"/>
      <c r="Z3769"/>
    </row>
    <row r="3770" spans="21:26" x14ac:dyDescent="0.25">
      <c r="U3770"/>
      <c r="V3770"/>
      <c r="W3770"/>
      <c r="X3770"/>
      <c r="Y3770"/>
      <c r="Z3770"/>
    </row>
    <row r="3771" spans="21:26" x14ac:dyDescent="0.25">
      <c r="U3771"/>
      <c r="V3771"/>
      <c r="W3771"/>
      <c r="X3771"/>
      <c r="Y3771"/>
      <c r="Z3771"/>
    </row>
    <row r="3772" spans="21:26" x14ac:dyDescent="0.25">
      <c r="U3772"/>
      <c r="V3772"/>
      <c r="W3772"/>
      <c r="X3772"/>
      <c r="Y3772"/>
      <c r="Z3772"/>
    </row>
    <row r="3773" spans="21:26" x14ac:dyDescent="0.25">
      <c r="U3773"/>
      <c r="V3773"/>
      <c r="W3773"/>
      <c r="X3773"/>
      <c r="Y3773"/>
      <c r="Z3773"/>
    </row>
    <row r="3774" spans="21:26" x14ac:dyDescent="0.25">
      <c r="U3774"/>
      <c r="V3774"/>
      <c r="W3774"/>
      <c r="X3774"/>
      <c r="Y3774"/>
      <c r="Z3774"/>
    </row>
    <row r="3775" spans="21:26" x14ac:dyDescent="0.25">
      <c r="U3775"/>
      <c r="V3775"/>
      <c r="W3775"/>
      <c r="X3775"/>
      <c r="Y3775"/>
      <c r="Z3775"/>
    </row>
    <row r="3776" spans="21:26" x14ac:dyDescent="0.25">
      <c r="U3776"/>
      <c r="V3776"/>
      <c r="W3776"/>
      <c r="X3776"/>
      <c r="Y3776"/>
      <c r="Z3776"/>
    </row>
    <row r="3777" spans="21:26" x14ac:dyDescent="0.25">
      <c r="U3777"/>
      <c r="V3777"/>
      <c r="W3777"/>
      <c r="X3777"/>
      <c r="Y3777"/>
      <c r="Z3777"/>
    </row>
    <row r="3778" spans="21:26" x14ac:dyDescent="0.25">
      <c r="U3778"/>
      <c r="V3778"/>
      <c r="W3778"/>
      <c r="X3778"/>
      <c r="Y3778"/>
      <c r="Z3778"/>
    </row>
    <row r="3779" spans="21:26" x14ac:dyDescent="0.25">
      <c r="U3779"/>
      <c r="V3779"/>
      <c r="W3779"/>
      <c r="X3779"/>
      <c r="Y3779"/>
      <c r="Z3779"/>
    </row>
    <row r="3780" spans="21:26" x14ac:dyDescent="0.25">
      <c r="U3780"/>
      <c r="V3780"/>
      <c r="W3780"/>
      <c r="X3780"/>
      <c r="Y3780"/>
      <c r="Z3780"/>
    </row>
    <row r="3781" spans="21:26" x14ac:dyDescent="0.25">
      <c r="U3781"/>
      <c r="V3781"/>
      <c r="W3781"/>
      <c r="X3781"/>
      <c r="Y3781"/>
      <c r="Z3781"/>
    </row>
    <row r="3782" spans="21:26" x14ac:dyDescent="0.25">
      <c r="U3782"/>
      <c r="V3782"/>
      <c r="W3782"/>
      <c r="X3782"/>
      <c r="Y3782"/>
      <c r="Z3782"/>
    </row>
    <row r="3783" spans="21:26" x14ac:dyDescent="0.25">
      <c r="U3783"/>
      <c r="V3783"/>
      <c r="W3783"/>
      <c r="X3783"/>
      <c r="Y3783"/>
      <c r="Z3783"/>
    </row>
    <row r="3784" spans="21:26" x14ac:dyDescent="0.25">
      <c r="U3784"/>
      <c r="V3784"/>
      <c r="W3784"/>
      <c r="X3784"/>
      <c r="Y3784"/>
      <c r="Z3784"/>
    </row>
    <row r="3785" spans="21:26" x14ac:dyDescent="0.25">
      <c r="U3785"/>
      <c r="V3785"/>
      <c r="W3785"/>
      <c r="X3785"/>
      <c r="Y3785"/>
      <c r="Z3785"/>
    </row>
    <row r="3786" spans="21:26" x14ac:dyDescent="0.25">
      <c r="U3786"/>
      <c r="V3786"/>
      <c r="W3786"/>
      <c r="X3786"/>
      <c r="Y3786"/>
      <c r="Z3786"/>
    </row>
    <row r="3787" spans="21:26" x14ac:dyDescent="0.25">
      <c r="U3787"/>
      <c r="V3787"/>
      <c r="W3787"/>
      <c r="X3787"/>
      <c r="Y3787"/>
      <c r="Z3787"/>
    </row>
    <row r="3788" spans="21:26" x14ac:dyDescent="0.25">
      <c r="U3788"/>
      <c r="V3788"/>
      <c r="W3788"/>
      <c r="X3788"/>
      <c r="Y3788"/>
      <c r="Z3788"/>
    </row>
    <row r="3789" spans="21:26" x14ac:dyDescent="0.25">
      <c r="U3789"/>
      <c r="V3789"/>
      <c r="W3789"/>
      <c r="X3789"/>
      <c r="Y3789"/>
      <c r="Z3789"/>
    </row>
    <row r="3790" spans="21:26" x14ac:dyDescent="0.25">
      <c r="U3790"/>
      <c r="V3790"/>
      <c r="W3790"/>
      <c r="X3790"/>
      <c r="Y3790"/>
      <c r="Z3790"/>
    </row>
    <row r="3791" spans="21:26" x14ac:dyDescent="0.25">
      <c r="U3791"/>
      <c r="V3791"/>
      <c r="W3791"/>
      <c r="X3791"/>
      <c r="Y3791"/>
      <c r="Z3791"/>
    </row>
    <row r="3792" spans="21:26" x14ac:dyDescent="0.25">
      <c r="U3792"/>
      <c r="V3792"/>
      <c r="W3792"/>
      <c r="X3792"/>
      <c r="Y3792"/>
      <c r="Z3792"/>
    </row>
    <row r="3793" spans="21:26" x14ac:dyDescent="0.25">
      <c r="U3793"/>
      <c r="V3793"/>
      <c r="W3793"/>
      <c r="X3793"/>
      <c r="Y3793"/>
      <c r="Z3793"/>
    </row>
    <row r="3794" spans="21:26" x14ac:dyDescent="0.25">
      <c r="U3794"/>
      <c r="V3794"/>
      <c r="W3794"/>
      <c r="X3794"/>
      <c r="Y3794"/>
      <c r="Z3794"/>
    </row>
    <row r="3795" spans="21:26" x14ac:dyDescent="0.25">
      <c r="U3795"/>
      <c r="V3795"/>
      <c r="W3795"/>
      <c r="X3795"/>
      <c r="Y3795"/>
      <c r="Z3795"/>
    </row>
    <row r="3796" spans="21:26" x14ac:dyDescent="0.25">
      <c r="U3796"/>
      <c r="V3796"/>
      <c r="W3796"/>
      <c r="X3796"/>
      <c r="Y3796"/>
      <c r="Z3796"/>
    </row>
    <row r="3797" spans="21:26" x14ac:dyDescent="0.25">
      <c r="U3797"/>
      <c r="V3797"/>
      <c r="W3797"/>
      <c r="X3797"/>
      <c r="Y3797"/>
      <c r="Z3797"/>
    </row>
    <row r="3798" spans="21:26" x14ac:dyDescent="0.25">
      <c r="U3798"/>
      <c r="V3798"/>
      <c r="W3798"/>
      <c r="X3798"/>
      <c r="Y3798"/>
      <c r="Z3798"/>
    </row>
    <row r="3799" spans="21:26" x14ac:dyDescent="0.25">
      <c r="U3799"/>
      <c r="V3799"/>
      <c r="W3799"/>
      <c r="X3799"/>
      <c r="Y3799"/>
      <c r="Z3799"/>
    </row>
    <row r="3800" spans="21:26" x14ac:dyDescent="0.25">
      <c r="U3800"/>
      <c r="V3800"/>
      <c r="W3800"/>
      <c r="X3800"/>
      <c r="Y3800"/>
      <c r="Z3800"/>
    </row>
    <row r="3801" spans="21:26" x14ac:dyDescent="0.25">
      <c r="U3801"/>
      <c r="V3801"/>
      <c r="W3801"/>
      <c r="X3801"/>
      <c r="Y3801"/>
      <c r="Z3801"/>
    </row>
    <row r="3802" spans="21:26" x14ac:dyDescent="0.25">
      <c r="U3802"/>
      <c r="V3802"/>
      <c r="W3802"/>
      <c r="X3802"/>
      <c r="Y3802"/>
      <c r="Z3802"/>
    </row>
    <row r="3803" spans="21:26" x14ac:dyDescent="0.25">
      <c r="U3803"/>
      <c r="V3803"/>
      <c r="W3803"/>
      <c r="X3803"/>
      <c r="Y3803"/>
      <c r="Z3803"/>
    </row>
    <row r="3804" spans="21:26" x14ac:dyDescent="0.25">
      <c r="U3804"/>
      <c r="V3804"/>
      <c r="W3804"/>
      <c r="X3804"/>
      <c r="Y3804"/>
      <c r="Z3804"/>
    </row>
    <row r="3805" spans="21:26" x14ac:dyDescent="0.25">
      <c r="U3805"/>
      <c r="V3805"/>
      <c r="W3805"/>
      <c r="X3805"/>
      <c r="Y3805"/>
      <c r="Z3805"/>
    </row>
    <row r="3806" spans="21:26" x14ac:dyDescent="0.25">
      <c r="U3806"/>
      <c r="V3806"/>
      <c r="W3806"/>
      <c r="X3806"/>
      <c r="Y3806"/>
      <c r="Z3806"/>
    </row>
    <row r="3807" spans="21:26" x14ac:dyDescent="0.25">
      <c r="U3807"/>
      <c r="V3807"/>
      <c r="W3807"/>
      <c r="X3807"/>
      <c r="Y3807"/>
      <c r="Z3807"/>
    </row>
    <row r="3808" spans="21:26" x14ac:dyDescent="0.25">
      <c r="U3808"/>
      <c r="V3808"/>
      <c r="W3808"/>
      <c r="X3808"/>
      <c r="Y3808"/>
      <c r="Z3808"/>
    </row>
    <row r="3809" spans="21:26" x14ac:dyDescent="0.25">
      <c r="U3809"/>
      <c r="V3809"/>
      <c r="W3809"/>
      <c r="X3809"/>
      <c r="Y3809"/>
      <c r="Z3809"/>
    </row>
    <row r="3810" spans="21:26" x14ac:dyDescent="0.25">
      <c r="U3810"/>
      <c r="V3810"/>
      <c r="W3810"/>
      <c r="X3810"/>
      <c r="Y3810"/>
      <c r="Z3810"/>
    </row>
    <row r="3811" spans="21:26" x14ac:dyDescent="0.25">
      <c r="U3811"/>
      <c r="V3811"/>
      <c r="W3811"/>
      <c r="X3811"/>
      <c r="Y3811"/>
      <c r="Z3811"/>
    </row>
    <row r="3812" spans="21:26" x14ac:dyDescent="0.25">
      <c r="U3812"/>
      <c r="V3812"/>
      <c r="W3812"/>
      <c r="X3812"/>
      <c r="Y3812"/>
      <c r="Z3812"/>
    </row>
    <row r="3813" spans="21:26" x14ac:dyDescent="0.25">
      <c r="U3813"/>
      <c r="V3813"/>
      <c r="W3813"/>
      <c r="X3813"/>
      <c r="Y3813"/>
      <c r="Z3813"/>
    </row>
    <row r="3814" spans="21:26" x14ac:dyDescent="0.25">
      <c r="U3814"/>
      <c r="V3814"/>
      <c r="W3814"/>
      <c r="X3814"/>
      <c r="Y3814"/>
      <c r="Z3814"/>
    </row>
    <row r="3815" spans="21:26" x14ac:dyDescent="0.25">
      <c r="U3815"/>
      <c r="V3815"/>
      <c r="W3815"/>
      <c r="X3815"/>
      <c r="Y3815"/>
      <c r="Z3815"/>
    </row>
    <row r="3816" spans="21:26" x14ac:dyDescent="0.25">
      <c r="U3816"/>
      <c r="V3816"/>
      <c r="W3816"/>
      <c r="X3816"/>
      <c r="Y3816"/>
      <c r="Z3816"/>
    </row>
    <row r="3817" spans="21:26" x14ac:dyDescent="0.25">
      <c r="U3817"/>
      <c r="V3817"/>
      <c r="W3817"/>
      <c r="X3817"/>
      <c r="Y3817"/>
      <c r="Z3817"/>
    </row>
    <row r="3818" spans="21:26" x14ac:dyDescent="0.25">
      <c r="U3818"/>
      <c r="V3818"/>
      <c r="W3818"/>
      <c r="X3818"/>
      <c r="Y3818"/>
      <c r="Z3818"/>
    </row>
    <row r="3819" spans="21:26" x14ac:dyDescent="0.25">
      <c r="U3819"/>
      <c r="V3819"/>
      <c r="W3819"/>
      <c r="X3819"/>
      <c r="Y3819"/>
      <c r="Z3819"/>
    </row>
    <row r="3820" spans="21:26" x14ac:dyDescent="0.25">
      <c r="U3820"/>
      <c r="V3820"/>
      <c r="W3820"/>
      <c r="X3820"/>
      <c r="Y3820"/>
      <c r="Z3820"/>
    </row>
    <row r="3821" spans="21:26" x14ac:dyDescent="0.25">
      <c r="U3821"/>
      <c r="V3821"/>
      <c r="W3821"/>
      <c r="X3821"/>
      <c r="Y3821"/>
      <c r="Z3821"/>
    </row>
    <row r="3822" spans="21:26" x14ac:dyDescent="0.25">
      <c r="U3822"/>
      <c r="V3822"/>
      <c r="W3822"/>
      <c r="X3822"/>
      <c r="Y3822"/>
      <c r="Z3822"/>
    </row>
    <row r="3823" spans="21:26" x14ac:dyDescent="0.25">
      <c r="U3823"/>
      <c r="V3823"/>
      <c r="W3823"/>
      <c r="X3823"/>
      <c r="Y3823"/>
      <c r="Z3823"/>
    </row>
    <row r="3824" spans="21:26" x14ac:dyDescent="0.25">
      <c r="U3824"/>
      <c r="V3824"/>
      <c r="W3824"/>
      <c r="X3824"/>
      <c r="Y3824"/>
      <c r="Z3824"/>
    </row>
    <row r="3825" spans="21:26" x14ac:dyDescent="0.25">
      <c r="U3825"/>
      <c r="V3825"/>
      <c r="W3825"/>
      <c r="X3825"/>
      <c r="Y3825"/>
      <c r="Z3825"/>
    </row>
    <row r="3826" spans="21:26" x14ac:dyDescent="0.25">
      <c r="U3826"/>
      <c r="V3826"/>
      <c r="W3826"/>
      <c r="X3826"/>
      <c r="Y3826"/>
      <c r="Z3826"/>
    </row>
    <row r="3827" spans="21:26" x14ac:dyDescent="0.25">
      <c r="U3827"/>
      <c r="V3827"/>
      <c r="W3827"/>
      <c r="X3827"/>
      <c r="Y3827"/>
      <c r="Z3827"/>
    </row>
    <row r="3828" spans="21:26" x14ac:dyDescent="0.25">
      <c r="U3828"/>
      <c r="V3828"/>
      <c r="W3828"/>
      <c r="X3828"/>
      <c r="Y3828"/>
      <c r="Z3828"/>
    </row>
    <row r="3829" spans="21:26" x14ac:dyDescent="0.25">
      <c r="U3829"/>
      <c r="V3829"/>
      <c r="W3829"/>
      <c r="X3829"/>
      <c r="Y3829"/>
      <c r="Z3829"/>
    </row>
    <row r="3830" spans="21:26" x14ac:dyDescent="0.25">
      <c r="U3830"/>
      <c r="V3830"/>
      <c r="W3830"/>
      <c r="X3830"/>
      <c r="Y3830"/>
      <c r="Z3830"/>
    </row>
    <row r="3831" spans="21:26" x14ac:dyDescent="0.25">
      <c r="U3831"/>
      <c r="V3831"/>
      <c r="W3831"/>
      <c r="X3831"/>
      <c r="Y3831"/>
      <c r="Z3831"/>
    </row>
    <row r="3832" spans="21:26" x14ac:dyDescent="0.25">
      <c r="U3832"/>
      <c r="V3832"/>
      <c r="W3832"/>
      <c r="X3832"/>
      <c r="Y3832"/>
      <c r="Z3832"/>
    </row>
    <row r="3833" spans="21:26" x14ac:dyDescent="0.25">
      <c r="U3833"/>
      <c r="V3833"/>
      <c r="W3833"/>
      <c r="X3833"/>
      <c r="Y3833"/>
      <c r="Z3833"/>
    </row>
    <row r="3834" spans="21:26" x14ac:dyDescent="0.25">
      <c r="U3834"/>
      <c r="V3834"/>
      <c r="W3834"/>
      <c r="X3834"/>
      <c r="Y3834"/>
      <c r="Z3834"/>
    </row>
    <row r="3835" spans="21:26" x14ac:dyDescent="0.25">
      <c r="U3835"/>
      <c r="V3835"/>
      <c r="W3835"/>
      <c r="X3835"/>
      <c r="Y3835"/>
      <c r="Z3835"/>
    </row>
    <row r="3836" spans="21:26" x14ac:dyDescent="0.25">
      <c r="U3836"/>
      <c r="V3836"/>
      <c r="W3836"/>
      <c r="X3836"/>
      <c r="Y3836"/>
      <c r="Z3836"/>
    </row>
    <row r="3837" spans="21:26" x14ac:dyDescent="0.25">
      <c r="U3837"/>
      <c r="V3837"/>
      <c r="W3837"/>
      <c r="X3837"/>
      <c r="Y3837"/>
      <c r="Z3837"/>
    </row>
    <row r="3838" spans="21:26" x14ac:dyDescent="0.25">
      <c r="U3838"/>
      <c r="V3838"/>
      <c r="W3838"/>
      <c r="X3838"/>
      <c r="Y3838"/>
      <c r="Z3838"/>
    </row>
    <row r="3839" spans="21:26" x14ac:dyDescent="0.25">
      <c r="U3839"/>
      <c r="V3839"/>
      <c r="W3839"/>
      <c r="X3839"/>
      <c r="Y3839"/>
      <c r="Z3839"/>
    </row>
    <row r="3840" spans="21:26" x14ac:dyDescent="0.25">
      <c r="U3840"/>
      <c r="V3840"/>
      <c r="W3840"/>
      <c r="X3840"/>
      <c r="Y3840"/>
      <c r="Z3840"/>
    </row>
    <row r="3841" spans="21:26" x14ac:dyDescent="0.25">
      <c r="U3841"/>
      <c r="V3841"/>
      <c r="W3841"/>
      <c r="X3841"/>
      <c r="Y3841"/>
      <c r="Z3841"/>
    </row>
    <row r="3842" spans="21:26" x14ac:dyDescent="0.25">
      <c r="U3842"/>
      <c r="V3842"/>
      <c r="W3842"/>
      <c r="X3842"/>
      <c r="Y3842"/>
      <c r="Z3842"/>
    </row>
    <row r="3843" spans="21:26" x14ac:dyDescent="0.25">
      <c r="U3843"/>
      <c r="V3843"/>
      <c r="W3843"/>
      <c r="X3843"/>
      <c r="Y3843"/>
      <c r="Z3843"/>
    </row>
    <row r="3844" spans="21:26" x14ac:dyDescent="0.25">
      <c r="U3844"/>
      <c r="V3844"/>
      <c r="W3844"/>
      <c r="X3844"/>
      <c r="Y3844"/>
      <c r="Z3844"/>
    </row>
    <row r="3845" spans="21:26" x14ac:dyDescent="0.25">
      <c r="U3845"/>
      <c r="V3845"/>
      <c r="W3845"/>
      <c r="X3845"/>
      <c r="Y3845"/>
      <c r="Z3845"/>
    </row>
    <row r="3846" spans="21:26" x14ac:dyDescent="0.25">
      <c r="U3846"/>
      <c r="V3846"/>
      <c r="W3846"/>
      <c r="X3846"/>
      <c r="Y3846"/>
      <c r="Z3846"/>
    </row>
    <row r="3847" spans="21:26" x14ac:dyDescent="0.25">
      <c r="U3847"/>
      <c r="V3847"/>
      <c r="W3847"/>
      <c r="X3847"/>
      <c r="Y3847"/>
      <c r="Z3847"/>
    </row>
    <row r="3848" spans="21:26" x14ac:dyDescent="0.25">
      <c r="U3848"/>
      <c r="V3848"/>
      <c r="W3848"/>
      <c r="X3848"/>
      <c r="Y3848"/>
      <c r="Z3848"/>
    </row>
    <row r="3849" spans="21:26" x14ac:dyDescent="0.25">
      <c r="U3849"/>
      <c r="V3849"/>
      <c r="W3849"/>
      <c r="X3849"/>
      <c r="Y3849"/>
      <c r="Z3849"/>
    </row>
    <row r="3850" spans="21:26" x14ac:dyDescent="0.25">
      <c r="U3850"/>
      <c r="V3850"/>
      <c r="W3850"/>
      <c r="X3850"/>
      <c r="Y3850"/>
      <c r="Z3850"/>
    </row>
    <row r="3851" spans="21:26" x14ac:dyDescent="0.25">
      <c r="U3851"/>
      <c r="V3851"/>
      <c r="W3851"/>
      <c r="X3851"/>
      <c r="Y3851"/>
      <c r="Z3851"/>
    </row>
    <row r="3852" spans="21:26" x14ac:dyDescent="0.25">
      <c r="U3852"/>
      <c r="V3852"/>
      <c r="W3852"/>
      <c r="X3852"/>
      <c r="Y3852"/>
      <c r="Z3852"/>
    </row>
    <row r="3853" spans="21:26" x14ac:dyDescent="0.25">
      <c r="U3853"/>
      <c r="V3853"/>
      <c r="W3853"/>
      <c r="X3853"/>
      <c r="Y3853"/>
      <c r="Z3853"/>
    </row>
    <row r="3854" spans="21:26" x14ac:dyDescent="0.25">
      <c r="U3854"/>
      <c r="V3854"/>
      <c r="W3854"/>
      <c r="X3854"/>
      <c r="Y3854"/>
      <c r="Z3854"/>
    </row>
    <row r="3855" spans="21:26" x14ac:dyDescent="0.25">
      <c r="U3855"/>
      <c r="V3855"/>
      <c r="W3855"/>
      <c r="X3855"/>
      <c r="Y3855"/>
      <c r="Z3855"/>
    </row>
    <row r="3856" spans="21:26" x14ac:dyDescent="0.25">
      <c r="U3856"/>
      <c r="V3856"/>
      <c r="W3856"/>
      <c r="X3856"/>
      <c r="Y3856"/>
      <c r="Z3856"/>
    </row>
    <row r="3857" spans="21:26" x14ac:dyDescent="0.25">
      <c r="U3857"/>
      <c r="V3857"/>
      <c r="W3857"/>
      <c r="X3857"/>
      <c r="Y3857"/>
      <c r="Z3857"/>
    </row>
    <row r="3858" spans="21:26" x14ac:dyDescent="0.25">
      <c r="U3858"/>
      <c r="V3858"/>
      <c r="W3858"/>
      <c r="X3858"/>
      <c r="Y3858"/>
      <c r="Z3858"/>
    </row>
    <row r="3859" spans="21:26" x14ac:dyDescent="0.25">
      <c r="U3859"/>
      <c r="V3859"/>
      <c r="W3859"/>
      <c r="X3859"/>
      <c r="Y3859"/>
      <c r="Z3859"/>
    </row>
    <row r="3860" spans="21:26" x14ac:dyDescent="0.25">
      <c r="U3860"/>
      <c r="V3860"/>
      <c r="W3860"/>
      <c r="X3860"/>
      <c r="Y3860"/>
      <c r="Z3860"/>
    </row>
    <row r="3861" spans="21:26" x14ac:dyDescent="0.25">
      <c r="U3861"/>
      <c r="V3861"/>
      <c r="W3861"/>
      <c r="X3861"/>
      <c r="Y3861"/>
      <c r="Z3861"/>
    </row>
    <row r="3862" spans="21:26" x14ac:dyDescent="0.25">
      <c r="U3862"/>
      <c r="V3862"/>
      <c r="W3862"/>
      <c r="X3862"/>
      <c r="Y3862"/>
      <c r="Z3862"/>
    </row>
    <row r="3863" spans="21:26" x14ac:dyDescent="0.25">
      <c r="U3863"/>
      <c r="V3863"/>
      <c r="W3863"/>
      <c r="X3863"/>
      <c r="Y3863"/>
      <c r="Z3863"/>
    </row>
    <row r="3864" spans="21:26" x14ac:dyDescent="0.25">
      <c r="U3864"/>
      <c r="V3864"/>
      <c r="W3864"/>
      <c r="X3864"/>
      <c r="Y3864"/>
      <c r="Z3864"/>
    </row>
    <row r="3865" spans="21:26" x14ac:dyDescent="0.25">
      <c r="U3865"/>
      <c r="V3865"/>
      <c r="W3865"/>
      <c r="X3865"/>
      <c r="Y3865"/>
      <c r="Z3865"/>
    </row>
    <row r="3866" spans="21:26" x14ac:dyDescent="0.25">
      <c r="U3866"/>
      <c r="V3866"/>
      <c r="W3866"/>
      <c r="X3866"/>
      <c r="Y3866"/>
      <c r="Z3866"/>
    </row>
    <row r="3867" spans="21:26" x14ac:dyDescent="0.25">
      <c r="U3867"/>
      <c r="V3867"/>
      <c r="W3867"/>
      <c r="X3867"/>
      <c r="Y3867"/>
      <c r="Z3867"/>
    </row>
    <row r="3868" spans="21:26" x14ac:dyDescent="0.25">
      <c r="U3868"/>
      <c r="V3868"/>
      <c r="W3868"/>
      <c r="X3868"/>
      <c r="Y3868"/>
      <c r="Z3868"/>
    </row>
    <row r="3869" spans="21:26" x14ac:dyDescent="0.25">
      <c r="U3869"/>
      <c r="V3869"/>
      <c r="W3869"/>
      <c r="X3869"/>
      <c r="Y3869"/>
      <c r="Z3869"/>
    </row>
    <row r="3870" spans="21:26" x14ac:dyDescent="0.25">
      <c r="U3870"/>
      <c r="V3870"/>
      <c r="W3870"/>
      <c r="X3870"/>
      <c r="Y3870"/>
      <c r="Z3870"/>
    </row>
    <row r="3871" spans="21:26" x14ac:dyDescent="0.25">
      <c r="U3871"/>
      <c r="V3871"/>
      <c r="W3871"/>
      <c r="X3871"/>
      <c r="Y3871"/>
      <c r="Z3871"/>
    </row>
    <row r="3872" spans="21:26" x14ac:dyDescent="0.25">
      <c r="U3872"/>
      <c r="V3872"/>
      <c r="W3872"/>
      <c r="X3872"/>
      <c r="Y3872"/>
      <c r="Z3872"/>
    </row>
    <row r="3873" spans="21:26" x14ac:dyDescent="0.25">
      <c r="U3873"/>
      <c r="V3873"/>
      <c r="W3873"/>
      <c r="X3873"/>
      <c r="Y3873"/>
      <c r="Z3873"/>
    </row>
    <row r="3874" spans="21:26" x14ac:dyDescent="0.25">
      <c r="U3874"/>
      <c r="V3874"/>
      <c r="W3874"/>
      <c r="X3874"/>
      <c r="Y3874"/>
      <c r="Z3874"/>
    </row>
    <row r="3875" spans="21:26" x14ac:dyDescent="0.25">
      <c r="U3875"/>
      <c r="V3875"/>
      <c r="W3875"/>
      <c r="X3875"/>
      <c r="Y3875"/>
      <c r="Z3875"/>
    </row>
    <row r="3876" spans="21:26" x14ac:dyDescent="0.25">
      <c r="U3876"/>
      <c r="V3876"/>
      <c r="W3876"/>
      <c r="X3876"/>
      <c r="Y3876"/>
      <c r="Z3876"/>
    </row>
    <row r="3877" spans="21:26" x14ac:dyDescent="0.25">
      <c r="U3877"/>
      <c r="V3877"/>
      <c r="W3877"/>
      <c r="X3877"/>
      <c r="Y3877"/>
      <c r="Z3877"/>
    </row>
    <row r="3878" spans="21:26" x14ac:dyDescent="0.25">
      <c r="U3878"/>
      <c r="V3878"/>
      <c r="W3878"/>
      <c r="X3878"/>
      <c r="Y3878"/>
      <c r="Z3878"/>
    </row>
    <row r="3879" spans="21:26" x14ac:dyDescent="0.25">
      <c r="U3879"/>
      <c r="V3879"/>
      <c r="W3879"/>
      <c r="X3879"/>
      <c r="Y3879"/>
      <c r="Z3879"/>
    </row>
    <row r="3880" spans="21:26" x14ac:dyDescent="0.25">
      <c r="U3880"/>
      <c r="V3880"/>
      <c r="W3880"/>
      <c r="X3880"/>
      <c r="Y3880"/>
      <c r="Z3880"/>
    </row>
    <row r="3881" spans="21:26" x14ac:dyDescent="0.25">
      <c r="U3881"/>
      <c r="V3881"/>
      <c r="W3881"/>
      <c r="X3881"/>
      <c r="Y3881"/>
      <c r="Z3881"/>
    </row>
    <row r="3882" spans="21:26" x14ac:dyDescent="0.25">
      <c r="U3882"/>
      <c r="V3882"/>
      <c r="W3882"/>
      <c r="X3882"/>
      <c r="Y3882"/>
      <c r="Z3882"/>
    </row>
    <row r="3883" spans="21:26" x14ac:dyDescent="0.25">
      <c r="U3883"/>
      <c r="V3883"/>
      <c r="W3883"/>
      <c r="X3883"/>
      <c r="Y3883"/>
      <c r="Z3883"/>
    </row>
    <row r="3884" spans="21:26" x14ac:dyDescent="0.25">
      <c r="U3884"/>
      <c r="V3884"/>
      <c r="W3884"/>
      <c r="X3884"/>
      <c r="Y3884"/>
      <c r="Z3884"/>
    </row>
    <row r="3885" spans="21:26" x14ac:dyDescent="0.25">
      <c r="U3885"/>
      <c r="V3885"/>
      <c r="W3885"/>
      <c r="X3885"/>
      <c r="Y3885"/>
      <c r="Z3885"/>
    </row>
    <row r="3886" spans="21:26" x14ac:dyDescent="0.25">
      <c r="U3886"/>
      <c r="V3886"/>
      <c r="W3886"/>
      <c r="X3886"/>
      <c r="Y3886"/>
      <c r="Z3886"/>
    </row>
    <row r="3887" spans="21:26" x14ac:dyDescent="0.25">
      <c r="U3887"/>
      <c r="V3887"/>
      <c r="W3887"/>
      <c r="X3887"/>
      <c r="Y3887"/>
      <c r="Z3887"/>
    </row>
    <row r="3888" spans="21:26" x14ac:dyDescent="0.25">
      <c r="U3888"/>
      <c r="V3888"/>
      <c r="W3888"/>
      <c r="X3888"/>
      <c r="Y3888"/>
      <c r="Z3888"/>
    </row>
    <row r="3889" spans="21:26" x14ac:dyDescent="0.25">
      <c r="U3889"/>
      <c r="V3889"/>
      <c r="W3889"/>
      <c r="X3889"/>
      <c r="Y3889"/>
      <c r="Z3889"/>
    </row>
    <row r="3890" spans="21:26" x14ac:dyDescent="0.25">
      <c r="U3890"/>
      <c r="V3890"/>
      <c r="W3890"/>
      <c r="X3890"/>
      <c r="Y3890"/>
      <c r="Z3890"/>
    </row>
    <row r="3891" spans="21:26" x14ac:dyDescent="0.25">
      <c r="U3891"/>
      <c r="V3891"/>
      <c r="W3891"/>
      <c r="X3891"/>
      <c r="Y3891"/>
      <c r="Z3891"/>
    </row>
    <row r="3892" spans="21:26" x14ac:dyDescent="0.25">
      <c r="U3892"/>
      <c r="V3892"/>
      <c r="W3892"/>
      <c r="X3892"/>
      <c r="Y3892"/>
      <c r="Z3892"/>
    </row>
    <row r="3893" spans="21:26" x14ac:dyDescent="0.25">
      <c r="U3893"/>
      <c r="V3893"/>
      <c r="W3893"/>
      <c r="X3893"/>
      <c r="Y3893"/>
      <c r="Z3893"/>
    </row>
    <row r="3894" spans="21:26" x14ac:dyDescent="0.25">
      <c r="U3894"/>
      <c r="V3894"/>
      <c r="W3894"/>
      <c r="X3894"/>
      <c r="Y3894"/>
      <c r="Z3894"/>
    </row>
    <row r="3895" spans="21:26" x14ac:dyDescent="0.25">
      <c r="U3895"/>
      <c r="V3895"/>
      <c r="W3895"/>
      <c r="X3895"/>
      <c r="Y3895"/>
      <c r="Z3895"/>
    </row>
    <row r="3896" spans="21:26" x14ac:dyDescent="0.25">
      <c r="U3896"/>
      <c r="V3896"/>
      <c r="W3896"/>
      <c r="X3896"/>
      <c r="Y3896"/>
      <c r="Z3896"/>
    </row>
    <row r="3897" spans="21:26" x14ac:dyDescent="0.25">
      <c r="U3897"/>
      <c r="V3897"/>
      <c r="W3897"/>
      <c r="X3897"/>
      <c r="Y3897"/>
      <c r="Z3897"/>
    </row>
    <row r="3898" spans="21:26" x14ac:dyDescent="0.25">
      <c r="U3898"/>
      <c r="V3898"/>
      <c r="W3898"/>
      <c r="X3898"/>
      <c r="Y3898"/>
      <c r="Z3898"/>
    </row>
    <row r="3899" spans="21:26" x14ac:dyDescent="0.25">
      <c r="U3899"/>
      <c r="V3899"/>
      <c r="W3899"/>
      <c r="X3899"/>
      <c r="Y3899"/>
      <c r="Z3899"/>
    </row>
    <row r="3900" spans="21:26" x14ac:dyDescent="0.25">
      <c r="U3900"/>
      <c r="V3900"/>
      <c r="W3900"/>
      <c r="X3900"/>
      <c r="Y3900"/>
      <c r="Z3900"/>
    </row>
    <row r="3901" spans="21:26" x14ac:dyDescent="0.25">
      <c r="U3901"/>
      <c r="V3901"/>
      <c r="W3901"/>
      <c r="X3901"/>
      <c r="Y3901"/>
      <c r="Z3901"/>
    </row>
    <row r="3902" spans="21:26" x14ac:dyDescent="0.25">
      <c r="U3902"/>
      <c r="V3902"/>
      <c r="W3902"/>
      <c r="X3902"/>
      <c r="Y3902"/>
      <c r="Z3902"/>
    </row>
    <row r="3903" spans="21:26" x14ac:dyDescent="0.25">
      <c r="U3903"/>
      <c r="V3903"/>
      <c r="W3903"/>
      <c r="X3903"/>
      <c r="Y3903"/>
      <c r="Z3903"/>
    </row>
    <row r="3904" spans="21:26" x14ac:dyDescent="0.25">
      <c r="U3904"/>
      <c r="V3904"/>
      <c r="W3904"/>
      <c r="X3904"/>
      <c r="Y3904"/>
      <c r="Z3904"/>
    </row>
    <row r="3905" spans="21:26" x14ac:dyDescent="0.25">
      <c r="U3905"/>
      <c r="V3905"/>
      <c r="W3905"/>
      <c r="X3905"/>
      <c r="Y3905"/>
      <c r="Z3905"/>
    </row>
    <row r="3906" spans="21:26" x14ac:dyDescent="0.25">
      <c r="U3906"/>
      <c r="V3906"/>
      <c r="W3906"/>
      <c r="X3906"/>
      <c r="Y3906"/>
      <c r="Z3906"/>
    </row>
    <row r="3907" spans="21:26" x14ac:dyDescent="0.25">
      <c r="U3907"/>
      <c r="V3907"/>
      <c r="W3907"/>
      <c r="X3907"/>
      <c r="Y3907"/>
      <c r="Z3907"/>
    </row>
    <row r="3908" spans="21:26" x14ac:dyDescent="0.25">
      <c r="U3908"/>
      <c r="V3908"/>
      <c r="W3908"/>
      <c r="X3908"/>
      <c r="Y3908"/>
      <c r="Z3908"/>
    </row>
    <row r="3909" spans="21:26" x14ac:dyDescent="0.25">
      <c r="U3909"/>
      <c r="V3909"/>
      <c r="W3909"/>
      <c r="X3909"/>
      <c r="Y3909"/>
      <c r="Z3909"/>
    </row>
    <row r="3910" spans="21:26" x14ac:dyDescent="0.25">
      <c r="U3910"/>
      <c r="V3910"/>
      <c r="W3910"/>
      <c r="X3910"/>
      <c r="Y3910"/>
      <c r="Z3910"/>
    </row>
    <row r="3911" spans="21:26" x14ac:dyDescent="0.25">
      <c r="U3911"/>
      <c r="V3911"/>
      <c r="W3911"/>
      <c r="X3911"/>
      <c r="Y3911"/>
      <c r="Z3911"/>
    </row>
    <row r="3912" spans="21:26" x14ac:dyDescent="0.25">
      <c r="U3912"/>
      <c r="V3912"/>
      <c r="W3912"/>
      <c r="X3912"/>
      <c r="Y3912"/>
      <c r="Z3912"/>
    </row>
    <row r="3913" spans="21:26" x14ac:dyDescent="0.25">
      <c r="U3913"/>
      <c r="V3913"/>
      <c r="W3913"/>
      <c r="X3913"/>
      <c r="Y3913"/>
      <c r="Z3913"/>
    </row>
    <row r="3914" spans="21:26" x14ac:dyDescent="0.25">
      <c r="U3914"/>
      <c r="V3914"/>
      <c r="W3914"/>
      <c r="X3914"/>
      <c r="Y3914"/>
      <c r="Z3914"/>
    </row>
    <row r="3915" spans="21:26" x14ac:dyDescent="0.25">
      <c r="U3915"/>
      <c r="V3915"/>
      <c r="W3915"/>
      <c r="X3915"/>
      <c r="Y3915"/>
      <c r="Z3915"/>
    </row>
    <row r="3916" spans="21:26" x14ac:dyDescent="0.25">
      <c r="U3916"/>
      <c r="V3916"/>
      <c r="W3916"/>
      <c r="X3916"/>
      <c r="Y3916"/>
      <c r="Z3916"/>
    </row>
    <row r="3917" spans="21:26" x14ac:dyDescent="0.25">
      <c r="U3917"/>
      <c r="V3917"/>
      <c r="W3917"/>
      <c r="X3917"/>
      <c r="Y3917"/>
      <c r="Z3917"/>
    </row>
    <row r="3918" spans="21:26" x14ac:dyDescent="0.25">
      <c r="U3918"/>
      <c r="V3918"/>
      <c r="W3918"/>
      <c r="X3918"/>
      <c r="Y3918"/>
      <c r="Z3918"/>
    </row>
    <row r="3919" spans="21:26" x14ac:dyDescent="0.25">
      <c r="U3919"/>
      <c r="V3919"/>
      <c r="W3919"/>
      <c r="X3919"/>
      <c r="Y3919"/>
      <c r="Z3919"/>
    </row>
    <row r="3920" spans="21:26" x14ac:dyDescent="0.25">
      <c r="U3920"/>
      <c r="V3920"/>
      <c r="W3920"/>
      <c r="X3920"/>
      <c r="Y3920"/>
      <c r="Z3920"/>
    </row>
    <row r="3921" spans="21:26" x14ac:dyDescent="0.25">
      <c r="U3921"/>
      <c r="V3921"/>
      <c r="W3921"/>
      <c r="X3921"/>
      <c r="Y3921"/>
      <c r="Z3921"/>
    </row>
    <row r="3922" spans="21:26" x14ac:dyDescent="0.25">
      <c r="U3922"/>
      <c r="V3922"/>
      <c r="W3922"/>
      <c r="X3922"/>
      <c r="Y3922"/>
      <c r="Z3922"/>
    </row>
    <row r="3923" spans="21:26" x14ac:dyDescent="0.25">
      <c r="U3923"/>
      <c r="V3923"/>
      <c r="W3923"/>
      <c r="X3923"/>
      <c r="Y3923"/>
      <c r="Z3923"/>
    </row>
    <row r="3924" spans="21:26" x14ac:dyDescent="0.25">
      <c r="U3924"/>
      <c r="V3924"/>
      <c r="W3924"/>
      <c r="X3924"/>
      <c r="Y3924"/>
      <c r="Z3924"/>
    </row>
    <row r="3925" spans="21:26" x14ac:dyDescent="0.25">
      <c r="U3925"/>
      <c r="V3925"/>
      <c r="W3925"/>
      <c r="X3925"/>
      <c r="Y3925"/>
      <c r="Z3925"/>
    </row>
    <row r="3926" spans="21:26" x14ac:dyDescent="0.25">
      <c r="U3926"/>
      <c r="V3926"/>
      <c r="W3926"/>
      <c r="X3926"/>
      <c r="Y3926"/>
      <c r="Z3926"/>
    </row>
    <row r="3927" spans="21:26" x14ac:dyDescent="0.25">
      <c r="U3927"/>
      <c r="V3927"/>
      <c r="W3927"/>
      <c r="X3927"/>
      <c r="Y3927"/>
      <c r="Z3927"/>
    </row>
    <row r="3928" spans="21:26" x14ac:dyDescent="0.25">
      <c r="U3928"/>
      <c r="V3928"/>
      <c r="W3928"/>
      <c r="X3928"/>
      <c r="Y3928"/>
      <c r="Z3928"/>
    </row>
    <row r="3929" spans="21:26" x14ac:dyDescent="0.25">
      <c r="U3929"/>
      <c r="V3929"/>
      <c r="W3929"/>
      <c r="X3929"/>
      <c r="Y3929"/>
      <c r="Z3929"/>
    </row>
    <row r="3930" spans="21:26" x14ac:dyDescent="0.25">
      <c r="U3930"/>
      <c r="V3930"/>
      <c r="W3930"/>
      <c r="X3930"/>
      <c r="Y3930"/>
      <c r="Z3930"/>
    </row>
    <row r="3931" spans="21:26" x14ac:dyDescent="0.25">
      <c r="U3931"/>
      <c r="V3931"/>
      <c r="W3931"/>
      <c r="X3931"/>
      <c r="Y3931"/>
      <c r="Z3931"/>
    </row>
    <row r="3932" spans="21:26" x14ac:dyDescent="0.25">
      <c r="U3932"/>
      <c r="V3932"/>
      <c r="W3932"/>
      <c r="X3932"/>
      <c r="Y3932"/>
      <c r="Z3932"/>
    </row>
    <row r="3933" spans="21:26" x14ac:dyDescent="0.25">
      <c r="U3933"/>
      <c r="V3933"/>
      <c r="W3933"/>
      <c r="X3933"/>
      <c r="Y3933"/>
      <c r="Z3933"/>
    </row>
    <row r="3934" spans="21:26" x14ac:dyDescent="0.25">
      <c r="U3934"/>
      <c r="V3934"/>
      <c r="W3934"/>
      <c r="X3934"/>
      <c r="Y3934"/>
      <c r="Z3934"/>
    </row>
    <row r="3935" spans="21:26" x14ac:dyDescent="0.25">
      <c r="U3935"/>
      <c r="V3935"/>
      <c r="W3935"/>
      <c r="X3935"/>
      <c r="Y3935"/>
      <c r="Z3935"/>
    </row>
    <row r="3936" spans="21:26" x14ac:dyDescent="0.25">
      <c r="U3936"/>
      <c r="V3936"/>
      <c r="W3936"/>
      <c r="X3936"/>
      <c r="Y3936"/>
      <c r="Z3936"/>
    </row>
    <row r="3937" spans="21:26" x14ac:dyDescent="0.25">
      <c r="U3937"/>
      <c r="V3937"/>
      <c r="W3937"/>
      <c r="X3937"/>
      <c r="Y3937"/>
      <c r="Z3937"/>
    </row>
    <row r="3938" spans="21:26" x14ac:dyDescent="0.25">
      <c r="U3938"/>
      <c r="V3938"/>
      <c r="W3938"/>
      <c r="X3938"/>
      <c r="Y3938"/>
      <c r="Z3938"/>
    </row>
    <row r="3939" spans="21:26" x14ac:dyDescent="0.25">
      <c r="U3939"/>
      <c r="V3939"/>
      <c r="W3939"/>
      <c r="X3939"/>
      <c r="Y3939"/>
      <c r="Z3939"/>
    </row>
    <row r="3940" spans="21:26" x14ac:dyDescent="0.25">
      <c r="U3940"/>
      <c r="V3940"/>
      <c r="W3940"/>
      <c r="X3940"/>
      <c r="Y3940"/>
      <c r="Z3940"/>
    </row>
    <row r="3941" spans="21:26" x14ac:dyDescent="0.25">
      <c r="U3941"/>
      <c r="V3941"/>
      <c r="W3941"/>
      <c r="X3941"/>
      <c r="Y3941"/>
      <c r="Z3941"/>
    </row>
    <row r="3942" spans="21:26" x14ac:dyDescent="0.25">
      <c r="U3942"/>
      <c r="V3942"/>
      <c r="W3942"/>
      <c r="X3942"/>
      <c r="Y3942"/>
      <c r="Z3942"/>
    </row>
    <row r="3943" spans="21:26" x14ac:dyDescent="0.25">
      <c r="U3943"/>
      <c r="V3943"/>
      <c r="W3943"/>
      <c r="X3943"/>
      <c r="Y3943"/>
      <c r="Z3943"/>
    </row>
    <row r="3944" spans="21:26" x14ac:dyDescent="0.25">
      <c r="U3944"/>
      <c r="V3944"/>
      <c r="W3944"/>
      <c r="X3944"/>
      <c r="Y3944"/>
      <c r="Z3944"/>
    </row>
    <row r="3945" spans="21:26" x14ac:dyDescent="0.25">
      <c r="U3945"/>
      <c r="V3945"/>
      <c r="W3945"/>
      <c r="X3945"/>
      <c r="Y3945"/>
      <c r="Z3945"/>
    </row>
    <row r="3946" spans="21:26" x14ac:dyDescent="0.25">
      <c r="U3946"/>
      <c r="V3946"/>
      <c r="W3946"/>
      <c r="X3946"/>
      <c r="Y3946"/>
      <c r="Z3946"/>
    </row>
    <row r="3947" spans="21:26" x14ac:dyDescent="0.25">
      <c r="U3947"/>
      <c r="V3947"/>
      <c r="W3947"/>
      <c r="X3947"/>
      <c r="Y3947"/>
      <c r="Z3947"/>
    </row>
    <row r="3948" spans="21:26" x14ac:dyDescent="0.25">
      <c r="U3948"/>
      <c r="V3948"/>
      <c r="W3948"/>
      <c r="X3948"/>
      <c r="Y3948"/>
      <c r="Z3948"/>
    </row>
    <row r="3949" spans="21:26" x14ac:dyDescent="0.25">
      <c r="U3949"/>
      <c r="V3949"/>
      <c r="W3949"/>
      <c r="X3949"/>
      <c r="Y3949"/>
      <c r="Z3949"/>
    </row>
    <row r="3950" spans="21:26" x14ac:dyDescent="0.25">
      <c r="U3950"/>
      <c r="V3950"/>
      <c r="W3950"/>
      <c r="X3950"/>
      <c r="Y3950"/>
      <c r="Z3950"/>
    </row>
    <row r="3951" spans="21:26" x14ac:dyDescent="0.25">
      <c r="U3951"/>
      <c r="V3951"/>
      <c r="W3951"/>
      <c r="X3951"/>
      <c r="Y3951"/>
      <c r="Z3951"/>
    </row>
    <row r="3952" spans="21:26" x14ac:dyDescent="0.25">
      <c r="U3952"/>
      <c r="V3952"/>
      <c r="W3952"/>
      <c r="X3952"/>
      <c r="Y3952"/>
      <c r="Z3952"/>
    </row>
    <row r="3953" spans="21:26" x14ac:dyDescent="0.25">
      <c r="U3953"/>
      <c r="V3953"/>
      <c r="W3953"/>
      <c r="X3953"/>
      <c r="Y3953"/>
      <c r="Z3953"/>
    </row>
    <row r="3954" spans="21:26" x14ac:dyDescent="0.25">
      <c r="U3954"/>
      <c r="V3954"/>
      <c r="W3954"/>
      <c r="X3954"/>
      <c r="Y3954"/>
      <c r="Z3954"/>
    </row>
    <row r="3955" spans="21:26" x14ac:dyDescent="0.25">
      <c r="U3955"/>
      <c r="V3955"/>
      <c r="W3955"/>
      <c r="X3955"/>
      <c r="Y3955"/>
      <c r="Z3955"/>
    </row>
    <row r="3956" spans="21:26" x14ac:dyDescent="0.25">
      <c r="U3956"/>
      <c r="V3956"/>
      <c r="W3956"/>
      <c r="X3956"/>
      <c r="Y3956"/>
      <c r="Z3956"/>
    </row>
    <row r="3957" spans="21:26" x14ac:dyDescent="0.25">
      <c r="U3957"/>
      <c r="V3957"/>
      <c r="W3957"/>
      <c r="X3957"/>
      <c r="Y3957"/>
      <c r="Z3957"/>
    </row>
    <row r="3958" spans="21:26" x14ac:dyDescent="0.25">
      <c r="U3958"/>
      <c r="V3958"/>
      <c r="W3958"/>
      <c r="X3958"/>
      <c r="Y3958"/>
      <c r="Z3958"/>
    </row>
    <row r="3959" spans="21:26" x14ac:dyDescent="0.25">
      <c r="U3959"/>
      <c r="V3959"/>
      <c r="W3959"/>
      <c r="X3959"/>
      <c r="Y3959"/>
      <c r="Z3959"/>
    </row>
    <row r="3960" spans="21:26" x14ac:dyDescent="0.25">
      <c r="U3960"/>
      <c r="V3960"/>
      <c r="W3960"/>
      <c r="X3960"/>
      <c r="Y3960"/>
      <c r="Z3960"/>
    </row>
    <row r="3961" spans="21:26" x14ac:dyDescent="0.25">
      <c r="U3961"/>
      <c r="V3961"/>
      <c r="W3961"/>
      <c r="X3961"/>
      <c r="Y3961"/>
      <c r="Z3961"/>
    </row>
    <row r="3962" spans="21:26" x14ac:dyDescent="0.25">
      <c r="U3962"/>
      <c r="V3962"/>
      <c r="W3962"/>
      <c r="X3962"/>
      <c r="Y3962"/>
      <c r="Z3962"/>
    </row>
    <row r="3963" spans="21:26" x14ac:dyDescent="0.25">
      <c r="U3963"/>
      <c r="V3963"/>
      <c r="W3963"/>
      <c r="X3963"/>
      <c r="Y3963"/>
      <c r="Z3963"/>
    </row>
    <row r="3964" spans="21:26" x14ac:dyDescent="0.25">
      <c r="U3964"/>
      <c r="V3964"/>
      <c r="W3964"/>
      <c r="X3964"/>
      <c r="Y3964"/>
      <c r="Z3964"/>
    </row>
    <row r="3965" spans="21:26" x14ac:dyDescent="0.25">
      <c r="U3965"/>
      <c r="V3965"/>
      <c r="W3965"/>
      <c r="X3965"/>
      <c r="Y3965"/>
      <c r="Z3965"/>
    </row>
    <row r="3966" spans="21:26" x14ac:dyDescent="0.25">
      <c r="U3966"/>
      <c r="V3966"/>
      <c r="W3966"/>
      <c r="X3966"/>
      <c r="Y3966"/>
      <c r="Z3966"/>
    </row>
    <row r="3967" spans="21:26" x14ac:dyDescent="0.25">
      <c r="U3967"/>
      <c r="V3967"/>
      <c r="W3967"/>
      <c r="X3967"/>
      <c r="Y3967"/>
      <c r="Z3967"/>
    </row>
    <row r="3968" spans="21:26" x14ac:dyDescent="0.25">
      <c r="U3968"/>
      <c r="V3968"/>
      <c r="W3968"/>
      <c r="X3968"/>
      <c r="Y3968"/>
      <c r="Z3968"/>
    </row>
    <row r="3969" spans="21:26" x14ac:dyDescent="0.25">
      <c r="U3969"/>
      <c r="V3969"/>
      <c r="W3969"/>
      <c r="X3969"/>
      <c r="Y3969"/>
      <c r="Z3969"/>
    </row>
    <row r="3970" spans="21:26" x14ac:dyDescent="0.25">
      <c r="U3970"/>
      <c r="V3970"/>
      <c r="W3970"/>
      <c r="X3970"/>
      <c r="Y3970"/>
      <c r="Z3970"/>
    </row>
    <row r="3971" spans="21:26" x14ac:dyDescent="0.25">
      <c r="U3971"/>
      <c r="V3971"/>
      <c r="W3971"/>
      <c r="X3971"/>
      <c r="Y3971"/>
      <c r="Z3971"/>
    </row>
    <row r="3972" spans="21:26" x14ac:dyDescent="0.25">
      <c r="U3972"/>
      <c r="V3972"/>
      <c r="W3972"/>
      <c r="X3972"/>
      <c r="Y3972"/>
      <c r="Z3972"/>
    </row>
    <row r="3973" spans="21:26" x14ac:dyDescent="0.25">
      <c r="U3973"/>
      <c r="V3973"/>
      <c r="W3973"/>
      <c r="X3973"/>
      <c r="Y3973"/>
      <c r="Z3973"/>
    </row>
    <row r="3974" spans="21:26" x14ac:dyDescent="0.25">
      <c r="U3974"/>
      <c r="V3974"/>
      <c r="W3974"/>
      <c r="X3974"/>
      <c r="Y3974"/>
      <c r="Z3974"/>
    </row>
    <row r="3975" spans="21:26" x14ac:dyDescent="0.25">
      <c r="U3975"/>
      <c r="V3975"/>
      <c r="W3975"/>
      <c r="X3975"/>
      <c r="Y3975"/>
      <c r="Z3975"/>
    </row>
    <row r="3976" spans="21:26" x14ac:dyDescent="0.25">
      <c r="U3976"/>
      <c r="V3976"/>
      <c r="W3976"/>
      <c r="X3976"/>
      <c r="Y3976"/>
      <c r="Z3976"/>
    </row>
    <row r="3977" spans="21:26" x14ac:dyDescent="0.25">
      <c r="U3977"/>
      <c r="V3977"/>
      <c r="W3977"/>
      <c r="X3977"/>
      <c r="Y3977"/>
      <c r="Z3977"/>
    </row>
    <row r="3978" spans="21:26" x14ac:dyDescent="0.25">
      <c r="U3978"/>
      <c r="V3978"/>
      <c r="W3978"/>
      <c r="X3978"/>
      <c r="Y3978"/>
      <c r="Z3978"/>
    </row>
    <row r="3979" spans="21:26" x14ac:dyDescent="0.25">
      <c r="U3979"/>
      <c r="V3979"/>
      <c r="W3979"/>
      <c r="X3979"/>
      <c r="Y3979"/>
      <c r="Z3979"/>
    </row>
    <row r="3980" spans="21:26" x14ac:dyDescent="0.25">
      <c r="U3980"/>
      <c r="V3980"/>
      <c r="W3980"/>
      <c r="X3980"/>
      <c r="Y3980"/>
      <c r="Z3980"/>
    </row>
    <row r="3981" spans="21:26" x14ac:dyDescent="0.25">
      <c r="U3981"/>
      <c r="V3981"/>
      <c r="W3981"/>
      <c r="X3981"/>
      <c r="Y3981"/>
      <c r="Z3981"/>
    </row>
    <row r="3982" spans="21:26" x14ac:dyDescent="0.25">
      <c r="U3982"/>
      <c r="V3982"/>
      <c r="W3982"/>
      <c r="X3982"/>
      <c r="Y3982"/>
      <c r="Z3982"/>
    </row>
    <row r="3983" spans="21:26" x14ac:dyDescent="0.25">
      <c r="U3983"/>
      <c r="V3983"/>
      <c r="W3983"/>
      <c r="X3983"/>
      <c r="Y3983"/>
      <c r="Z3983"/>
    </row>
    <row r="3984" spans="21:26" x14ac:dyDescent="0.25">
      <c r="U3984"/>
      <c r="V3984"/>
      <c r="W3984"/>
      <c r="X3984"/>
      <c r="Y3984"/>
      <c r="Z3984"/>
    </row>
    <row r="3985" spans="21:26" x14ac:dyDescent="0.25">
      <c r="U3985"/>
      <c r="V3985"/>
      <c r="W3985"/>
      <c r="X3985"/>
      <c r="Y3985"/>
      <c r="Z3985"/>
    </row>
    <row r="3986" spans="21:26" x14ac:dyDescent="0.25">
      <c r="U3986"/>
      <c r="V3986"/>
      <c r="W3986"/>
      <c r="X3986"/>
      <c r="Y3986"/>
      <c r="Z3986"/>
    </row>
    <row r="3987" spans="21:26" x14ac:dyDescent="0.25">
      <c r="U3987"/>
      <c r="V3987"/>
      <c r="W3987"/>
      <c r="X3987"/>
      <c r="Y3987"/>
      <c r="Z3987"/>
    </row>
    <row r="3988" spans="21:26" x14ac:dyDescent="0.25">
      <c r="U3988"/>
      <c r="V3988"/>
      <c r="W3988"/>
      <c r="X3988"/>
      <c r="Y3988"/>
      <c r="Z3988"/>
    </row>
    <row r="3989" spans="21:26" x14ac:dyDescent="0.25">
      <c r="U3989"/>
      <c r="V3989"/>
      <c r="W3989"/>
      <c r="X3989"/>
      <c r="Y3989"/>
      <c r="Z3989"/>
    </row>
    <row r="3990" spans="21:26" x14ac:dyDescent="0.25">
      <c r="U3990"/>
      <c r="V3990"/>
      <c r="W3990"/>
      <c r="X3990"/>
      <c r="Y3990"/>
      <c r="Z3990"/>
    </row>
    <row r="3991" spans="21:26" x14ac:dyDescent="0.25">
      <c r="U3991"/>
      <c r="V3991"/>
      <c r="W3991"/>
      <c r="X3991"/>
      <c r="Y3991"/>
      <c r="Z3991"/>
    </row>
    <row r="3992" spans="21:26" x14ac:dyDescent="0.25">
      <c r="U3992"/>
      <c r="V3992"/>
      <c r="W3992"/>
      <c r="X3992"/>
      <c r="Y3992"/>
      <c r="Z3992"/>
    </row>
    <row r="3993" spans="21:26" x14ac:dyDescent="0.25">
      <c r="U3993"/>
      <c r="V3993"/>
      <c r="W3993"/>
      <c r="X3993"/>
      <c r="Y3993"/>
      <c r="Z3993"/>
    </row>
    <row r="3994" spans="21:26" x14ac:dyDescent="0.25">
      <c r="U3994"/>
      <c r="V3994"/>
      <c r="W3994"/>
      <c r="X3994"/>
      <c r="Y3994"/>
      <c r="Z3994"/>
    </row>
    <row r="3995" spans="21:26" x14ac:dyDescent="0.25">
      <c r="U3995"/>
      <c r="V3995"/>
      <c r="W3995"/>
      <c r="X3995"/>
      <c r="Y3995"/>
      <c r="Z3995"/>
    </row>
    <row r="3996" spans="21:26" x14ac:dyDescent="0.25">
      <c r="U3996"/>
      <c r="V3996"/>
      <c r="W3996"/>
      <c r="X3996"/>
      <c r="Y3996"/>
      <c r="Z3996"/>
    </row>
    <row r="3997" spans="21:26" x14ac:dyDescent="0.25">
      <c r="U3997"/>
      <c r="V3997"/>
      <c r="W3997"/>
      <c r="X3997"/>
      <c r="Y3997"/>
      <c r="Z3997"/>
    </row>
    <row r="3998" spans="21:26" x14ac:dyDescent="0.25">
      <c r="U3998"/>
      <c r="V3998"/>
      <c r="W3998"/>
      <c r="X3998"/>
      <c r="Y3998"/>
      <c r="Z3998"/>
    </row>
    <row r="3999" spans="21:26" x14ac:dyDescent="0.25">
      <c r="U3999"/>
      <c r="V3999"/>
      <c r="W3999"/>
      <c r="X3999"/>
      <c r="Y3999"/>
      <c r="Z3999"/>
    </row>
    <row r="4000" spans="21:26" x14ac:dyDescent="0.25">
      <c r="U4000"/>
      <c r="V4000"/>
      <c r="W4000"/>
      <c r="X4000"/>
      <c r="Y4000"/>
      <c r="Z4000"/>
    </row>
    <row r="4001" spans="21:26" x14ac:dyDescent="0.25">
      <c r="U4001"/>
      <c r="V4001"/>
      <c r="W4001"/>
      <c r="X4001"/>
      <c r="Y4001"/>
      <c r="Z4001"/>
    </row>
    <row r="4002" spans="21:26" x14ac:dyDescent="0.25">
      <c r="U4002"/>
      <c r="V4002"/>
      <c r="W4002"/>
      <c r="X4002"/>
      <c r="Y4002"/>
      <c r="Z4002"/>
    </row>
    <row r="4003" spans="21:26" x14ac:dyDescent="0.25">
      <c r="U4003"/>
      <c r="V4003"/>
      <c r="W4003"/>
      <c r="X4003"/>
      <c r="Y4003"/>
      <c r="Z4003"/>
    </row>
    <row r="4004" spans="21:26" x14ac:dyDescent="0.25">
      <c r="U4004"/>
      <c r="V4004"/>
      <c r="W4004"/>
      <c r="X4004"/>
      <c r="Y4004"/>
      <c r="Z4004"/>
    </row>
    <row r="4005" spans="21:26" x14ac:dyDescent="0.25">
      <c r="U4005"/>
      <c r="V4005"/>
      <c r="W4005"/>
      <c r="X4005"/>
      <c r="Y4005"/>
      <c r="Z4005"/>
    </row>
    <row r="4006" spans="21:26" x14ac:dyDescent="0.25">
      <c r="U4006"/>
      <c r="V4006"/>
      <c r="W4006"/>
      <c r="X4006"/>
      <c r="Y4006"/>
      <c r="Z4006"/>
    </row>
    <row r="4007" spans="21:26" x14ac:dyDescent="0.25">
      <c r="U4007"/>
      <c r="V4007"/>
      <c r="W4007"/>
      <c r="X4007"/>
      <c r="Y4007"/>
      <c r="Z4007"/>
    </row>
    <row r="4008" spans="21:26" x14ac:dyDescent="0.25">
      <c r="U4008"/>
      <c r="V4008"/>
      <c r="W4008"/>
      <c r="X4008"/>
      <c r="Y4008"/>
      <c r="Z4008"/>
    </row>
    <row r="4009" spans="21:26" x14ac:dyDescent="0.25">
      <c r="U4009"/>
      <c r="V4009"/>
      <c r="W4009"/>
      <c r="X4009"/>
      <c r="Y4009"/>
      <c r="Z4009"/>
    </row>
    <row r="4010" spans="21:26" x14ac:dyDescent="0.25">
      <c r="U4010"/>
      <c r="V4010"/>
      <c r="W4010"/>
      <c r="X4010"/>
      <c r="Y4010"/>
      <c r="Z4010"/>
    </row>
    <row r="4011" spans="21:26" x14ac:dyDescent="0.25">
      <c r="U4011"/>
      <c r="V4011"/>
      <c r="W4011"/>
      <c r="X4011"/>
      <c r="Y4011"/>
      <c r="Z4011"/>
    </row>
    <row r="4012" spans="21:26" x14ac:dyDescent="0.25">
      <c r="U4012"/>
      <c r="V4012"/>
      <c r="W4012"/>
      <c r="X4012"/>
      <c r="Y4012"/>
      <c r="Z4012"/>
    </row>
    <row r="4013" spans="21:26" x14ac:dyDescent="0.25">
      <c r="U4013"/>
      <c r="V4013"/>
      <c r="W4013"/>
      <c r="X4013"/>
      <c r="Y4013"/>
      <c r="Z4013"/>
    </row>
    <row r="4014" spans="21:26" x14ac:dyDescent="0.25">
      <c r="U4014"/>
      <c r="V4014"/>
      <c r="W4014"/>
      <c r="X4014"/>
      <c r="Y4014"/>
      <c r="Z4014"/>
    </row>
    <row r="4015" spans="21:26" x14ac:dyDescent="0.25">
      <c r="U4015"/>
      <c r="V4015"/>
      <c r="W4015"/>
      <c r="X4015"/>
      <c r="Y4015"/>
      <c r="Z4015"/>
    </row>
    <row r="4016" spans="21:26" x14ac:dyDescent="0.25">
      <c r="U4016"/>
      <c r="V4016"/>
      <c r="W4016"/>
      <c r="X4016"/>
      <c r="Y4016"/>
      <c r="Z4016"/>
    </row>
    <row r="4017" spans="21:26" x14ac:dyDescent="0.25">
      <c r="U4017"/>
      <c r="V4017"/>
      <c r="W4017"/>
      <c r="X4017"/>
      <c r="Y4017"/>
      <c r="Z4017"/>
    </row>
    <row r="4018" spans="21:26" x14ac:dyDescent="0.25">
      <c r="U4018"/>
      <c r="V4018"/>
      <c r="W4018"/>
      <c r="X4018"/>
      <c r="Y4018"/>
      <c r="Z4018"/>
    </row>
    <row r="4019" spans="21:26" x14ac:dyDescent="0.25">
      <c r="U4019"/>
      <c r="V4019"/>
      <c r="W4019"/>
      <c r="X4019"/>
      <c r="Y4019"/>
      <c r="Z4019"/>
    </row>
    <row r="4020" spans="21:26" x14ac:dyDescent="0.25">
      <c r="U4020"/>
      <c r="V4020"/>
      <c r="W4020"/>
      <c r="X4020"/>
      <c r="Y4020"/>
      <c r="Z4020"/>
    </row>
    <row r="4021" spans="21:26" x14ac:dyDescent="0.25">
      <c r="U4021"/>
      <c r="V4021"/>
      <c r="W4021"/>
      <c r="X4021"/>
      <c r="Y4021"/>
      <c r="Z4021"/>
    </row>
    <row r="4022" spans="21:26" x14ac:dyDescent="0.25">
      <c r="U4022"/>
      <c r="V4022"/>
      <c r="W4022"/>
      <c r="X4022"/>
      <c r="Y4022"/>
      <c r="Z4022"/>
    </row>
    <row r="4023" spans="21:26" x14ac:dyDescent="0.25">
      <c r="U4023"/>
      <c r="V4023"/>
      <c r="W4023"/>
      <c r="X4023"/>
      <c r="Y4023"/>
      <c r="Z4023"/>
    </row>
    <row r="4024" spans="21:26" x14ac:dyDescent="0.25">
      <c r="U4024"/>
      <c r="V4024"/>
      <c r="W4024"/>
      <c r="X4024"/>
      <c r="Y4024"/>
      <c r="Z4024"/>
    </row>
    <row r="4025" spans="21:26" x14ac:dyDescent="0.25">
      <c r="U4025"/>
      <c r="V4025"/>
      <c r="W4025"/>
      <c r="X4025"/>
      <c r="Y4025"/>
      <c r="Z4025"/>
    </row>
    <row r="4026" spans="21:26" x14ac:dyDescent="0.25">
      <c r="U4026"/>
      <c r="V4026"/>
      <c r="W4026"/>
      <c r="X4026"/>
      <c r="Y4026"/>
      <c r="Z4026"/>
    </row>
    <row r="4027" spans="21:26" x14ac:dyDescent="0.25">
      <c r="U4027"/>
      <c r="V4027"/>
      <c r="W4027"/>
      <c r="X4027"/>
      <c r="Y4027"/>
      <c r="Z4027"/>
    </row>
    <row r="4028" spans="21:26" x14ac:dyDescent="0.25">
      <c r="U4028"/>
      <c r="V4028"/>
      <c r="W4028"/>
      <c r="X4028"/>
      <c r="Y4028"/>
      <c r="Z4028"/>
    </row>
    <row r="4029" spans="21:26" x14ac:dyDescent="0.25">
      <c r="U4029"/>
      <c r="V4029"/>
      <c r="W4029"/>
      <c r="X4029"/>
      <c r="Y4029"/>
      <c r="Z4029"/>
    </row>
    <row r="4030" spans="21:26" x14ac:dyDescent="0.25">
      <c r="U4030"/>
      <c r="V4030"/>
      <c r="W4030"/>
      <c r="X4030"/>
      <c r="Y4030"/>
      <c r="Z4030"/>
    </row>
    <row r="4031" spans="21:26" x14ac:dyDescent="0.25">
      <c r="U4031"/>
      <c r="V4031"/>
      <c r="W4031"/>
      <c r="X4031"/>
      <c r="Y4031"/>
      <c r="Z4031"/>
    </row>
    <row r="4032" spans="21:26" x14ac:dyDescent="0.25">
      <c r="U4032"/>
      <c r="V4032"/>
      <c r="W4032"/>
      <c r="X4032"/>
      <c r="Y4032"/>
      <c r="Z4032"/>
    </row>
    <row r="4033" spans="21:26" x14ac:dyDescent="0.25">
      <c r="U4033"/>
      <c r="V4033"/>
      <c r="W4033"/>
      <c r="X4033"/>
      <c r="Y4033"/>
      <c r="Z4033"/>
    </row>
    <row r="4034" spans="21:26" x14ac:dyDescent="0.25">
      <c r="U4034"/>
      <c r="V4034"/>
      <c r="W4034"/>
      <c r="X4034"/>
      <c r="Y4034"/>
      <c r="Z4034"/>
    </row>
    <row r="4035" spans="21:26" x14ac:dyDescent="0.25">
      <c r="U4035"/>
      <c r="V4035"/>
      <c r="W4035"/>
      <c r="X4035"/>
      <c r="Y4035"/>
      <c r="Z4035"/>
    </row>
    <row r="4036" spans="21:26" x14ac:dyDescent="0.25">
      <c r="U4036"/>
      <c r="V4036"/>
      <c r="W4036"/>
      <c r="X4036"/>
      <c r="Y4036"/>
      <c r="Z4036"/>
    </row>
    <row r="4037" spans="21:26" x14ac:dyDescent="0.25">
      <c r="U4037"/>
      <c r="V4037"/>
      <c r="W4037"/>
      <c r="X4037"/>
      <c r="Y4037"/>
      <c r="Z4037"/>
    </row>
    <row r="4038" spans="21:26" x14ac:dyDescent="0.25">
      <c r="U4038"/>
      <c r="V4038"/>
      <c r="W4038"/>
      <c r="X4038"/>
      <c r="Y4038"/>
      <c r="Z4038"/>
    </row>
    <row r="4039" spans="21:26" x14ac:dyDescent="0.25">
      <c r="U4039"/>
      <c r="V4039"/>
      <c r="W4039"/>
      <c r="X4039"/>
      <c r="Y4039"/>
      <c r="Z4039"/>
    </row>
    <row r="4040" spans="21:26" x14ac:dyDescent="0.25">
      <c r="U4040"/>
      <c r="V4040"/>
      <c r="W4040"/>
      <c r="X4040"/>
      <c r="Y4040"/>
      <c r="Z4040"/>
    </row>
    <row r="4041" spans="21:26" x14ac:dyDescent="0.25">
      <c r="U4041"/>
      <c r="V4041"/>
      <c r="W4041"/>
      <c r="X4041"/>
      <c r="Y4041"/>
      <c r="Z4041"/>
    </row>
    <row r="4042" spans="21:26" x14ac:dyDescent="0.25">
      <c r="U4042"/>
      <c r="V4042"/>
      <c r="W4042"/>
      <c r="X4042"/>
      <c r="Y4042"/>
      <c r="Z4042"/>
    </row>
    <row r="4043" spans="21:26" x14ac:dyDescent="0.25">
      <c r="U4043"/>
      <c r="V4043"/>
      <c r="W4043"/>
      <c r="X4043"/>
      <c r="Y4043"/>
      <c r="Z4043"/>
    </row>
    <row r="4044" spans="21:26" x14ac:dyDescent="0.25">
      <c r="U4044"/>
      <c r="V4044"/>
      <c r="W4044"/>
      <c r="X4044"/>
      <c r="Y4044"/>
      <c r="Z4044"/>
    </row>
    <row r="4045" spans="21:26" x14ac:dyDescent="0.25">
      <c r="U4045"/>
      <c r="V4045"/>
      <c r="W4045"/>
      <c r="X4045"/>
      <c r="Y4045"/>
      <c r="Z4045"/>
    </row>
    <row r="4046" spans="21:26" x14ac:dyDescent="0.25">
      <c r="U4046"/>
      <c r="V4046"/>
      <c r="W4046"/>
      <c r="X4046"/>
      <c r="Y4046"/>
      <c r="Z4046"/>
    </row>
    <row r="4047" spans="21:26" x14ac:dyDescent="0.25">
      <c r="U4047"/>
      <c r="V4047"/>
      <c r="W4047"/>
      <c r="X4047"/>
      <c r="Y4047"/>
      <c r="Z4047"/>
    </row>
    <row r="4048" spans="21:26" x14ac:dyDescent="0.25">
      <c r="U4048"/>
      <c r="V4048"/>
      <c r="W4048"/>
      <c r="X4048"/>
      <c r="Y4048"/>
      <c r="Z4048"/>
    </row>
    <row r="4049" spans="21:26" x14ac:dyDescent="0.25">
      <c r="U4049"/>
      <c r="V4049"/>
      <c r="W4049"/>
      <c r="X4049"/>
      <c r="Y4049"/>
      <c r="Z4049"/>
    </row>
    <row r="4050" spans="21:26" x14ac:dyDescent="0.25">
      <c r="U4050"/>
      <c r="V4050"/>
      <c r="W4050"/>
      <c r="X4050"/>
      <c r="Y4050"/>
      <c r="Z4050"/>
    </row>
    <row r="4051" spans="21:26" x14ac:dyDescent="0.25">
      <c r="U4051"/>
      <c r="V4051"/>
      <c r="W4051"/>
      <c r="X4051"/>
      <c r="Y4051"/>
      <c r="Z4051"/>
    </row>
    <row r="4052" spans="21:26" x14ac:dyDescent="0.25">
      <c r="U4052"/>
      <c r="V4052"/>
      <c r="W4052"/>
      <c r="X4052"/>
      <c r="Y4052"/>
      <c r="Z4052"/>
    </row>
    <row r="4053" spans="21:26" x14ac:dyDescent="0.25">
      <c r="U4053"/>
      <c r="V4053"/>
      <c r="W4053"/>
      <c r="X4053"/>
      <c r="Y4053"/>
      <c r="Z4053"/>
    </row>
    <row r="4054" spans="21:26" x14ac:dyDescent="0.25">
      <c r="U4054"/>
      <c r="V4054"/>
      <c r="W4054"/>
      <c r="X4054"/>
      <c r="Y4054"/>
      <c r="Z4054"/>
    </row>
    <row r="4055" spans="21:26" x14ac:dyDescent="0.25">
      <c r="U4055"/>
      <c r="V4055"/>
      <c r="W4055"/>
      <c r="X4055"/>
      <c r="Y4055"/>
      <c r="Z4055"/>
    </row>
    <row r="4056" spans="21:26" x14ac:dyDescent="0.25">
      <c r="U4056"/>
      <c r="V4056"/>
      <c r="W4056"/>
      <c r="X4056"/>
      <c r="Y4056"/>
      <c r="Z4056"/>
    </row>
    <row r="4057" spans="21:26" x14ac:dyDescent="0.25">
      <c r="U4057"/>
      <c r="V4057"/>
      <c r="W4057"/>
      <c r="X4057"/>
      <c r="Y4057"/>
      <c r="Z4057"/>
    </row>
    <row r="4058" spans="21:26" x14ac:dyDescent="0.25">
      <c r="U4058"/>
      <c r="V4058"/>
      <c r="W4058"/>
      <c r="X4058"/>
      <c r="Y4058"/>
      <c r="Z4058"/>
    </row>
    <row r="4059" spans="21:26" x14ac:dyDescent="0.25">
      <c r="U4059"/>
      <c r="V4059"/>
      <c r="W4059"/>
      <c r="X4059"/>
      <c r="Y4059"/>
      <c r="Z4059"/>
    </row>
    <row r="4060" spans="21:26" x14ac:dyDescent="0.25">
      <c r="U4060"/>
      <c r="V4060"/>
      <c r="W4060"/>
      <c r="X4060"/>
      <c r="Y4060"/>
      <c r="Z4060"/>
    </row>
    <row r="4061" spans="21:26" x14ac:dyDescent="0.25">
      <c r="U4061"/>
      <c r="V4061"/>
      <c r="W4061"/>
      <c r="X4061"/>
      <c r="Y4061"/>
      <c r="Z4061"/>
    </row>
    <row r="4062" spans="21:26" x14ac:dyDescent="0.25">
      <c r="U4062"/>
      <c r="V4062"/>
      <c r="W4062"/>
      <c r="X4062"/>
      <c r="Y4062"/>
      <c r="Z4062"/>
    </row>
    <row r="4063" spans="21:26" x14ac:dyDescent="0.25">
      <c r="U4063"/>
      <c r="V4063"/>
      <c r="W4063"/>
      <c r="X4063"/>
      <c r="Y4063"/>
      <c r="Z4063"/>
    </row>
    <row r="4064" spans="21:26" x14ac:dyDescent="0.25">
      <c r="U4064"/>
      <c r="V4064"/>
      <c r="W4064"/>
      <c r="X4064"/>
      <c r="Y4064"/>
      <c r="Z4064"/>
    </row>
    <row r="4065" spans="21:26" x14ac:dyDescent="0.25">
      <c r="U4065"/>
      <c r="V4065"/>
      <c r="W4065"/>
      <c r="X4065"/>
      <c r="Y4065"/>
      <c r="Z4065"/>
    </row>
    <row r="4066" spans="21:26" x14ac:dyDescent="0.25">
      <c r="U4066"/>
      <c r="V4066"/>
      <c r="W4066"/>
      <c r="X4066"/>
      <c r="Y4066"/>
      <c r="Z4066"/>
    </row>
    <row r="4067" spans="21:26" x14ac:dyDescent="0.25">
      <c r="U4067"/>
      <c r="V4067"/>
      <c r="W4067"/>
      <c r="X4067"/>
      <c r="Y4067"/>
      <c r="Z4067"/>
    </row>
    <row r="4068" spans="21:26" x14ac:dyDescent="0.25">
      <c r="U4068"/>
      <c r="V4068"/>
      <c r="W4068"/>
      <c r="X4068"/>
      <c r="Y4068"/>
      <c r="Z4068"/>
    </row>
    <row r="4069" spans="21:26" x14ac:dyDescent="0.25">
      <c r="U4069"/>
      <c r="V4069"/>
      <c r="W4069"/>
      <c r="X4069"/>
      <c r="Y4069"/>
      <c r="Z4069"/>
    </row>
    <row r="4070" spans="21:26" x14ac:dyDescent="0.25">
      <c r="U4070"/>
      <c r="V4070"/>
      <c r="W4070"/>
      <c r="X4070"/>
      <c r="Y4070"/>
      <c r="Z4070"/>
    </row>
    <row r="4071" spans="21:26" x14ac:dyDescent="0.25">
      <c r="U4071"/>
      <c r="V4071"/>
      <c r="W4071"/>
      <c r="X4071"/>
      <c r="Y4071"/>
      <c r="Z4071"/>
    </row>
    <row r="4072" spans="21:26" x14ac:dyDescent="0.25">
      <c r="U4072"/>
      <c r="V4072"/>
      <c r="W4072"/>
      <c r="X4072"/>
      <c r="Y4072"/>
      <c r="Z4072"/>
    </row>
    <row r="4073" spans="21:26" x14ac:dyDescent="0.25">
      <c r="U4073"/>
      <c r="V4073"/>
      <c r="W4073"/>
      <c r="X4073"/>
      <c r="Y4073"/>
      <c r="Z4073"/>
    </row>
    <row r="4074" spans="21:26" x14ac:dyDescent="0.25">
      <c r="U4074"/>
      <c r="V4074"/>
      <c r="W4074"/>
      <c r="X4074"/>
      <c r="Y4074"/>
      <c r="Z4074"/>
    </row>
    <row r="4075" spans="21:26" x14ac:dyDescent="0.25">
      <c r="U4075"/>
      <c r="V4075"/>
      <c r="W4075"/>
      <c r="X4075"/>
      <c r="Y4075"/>
      <c r="Z4075"/>
    </row>
    <row r="4076" spans="21:26" x14ac:dyDescent="0.25">
      <c r="U4076"/>
      <c r="V4076"/>
      <c r="W4076"/>
      <c r="X4076"/>
      <c r="Y4076"/>
      <c r="Z4076"/>
    </row>
    <row r="4077" spans="21:26" x14ac:dyDescent="0.25">
      <c r="U4077"/>
      <c r="V4077"/>
      <c r="W4077"/>
      <c r="X4077"/>
      <c r="Y4077"/>
      <c r="Z4077"/>
    </row>
    <row r="4078" spans="21:26" x14ac:dyDescent="0.25">
      <c r="U4078"/>
      <c r="V4078"/>
      <c r="W4078"/>
      <c r="X4078"/>
      <c r="Y4078"/>
      <c r="Z4078"/>
    </row>
    <row r="4079" spans="21:26" x14ac:dyDescent="0.25">
      <c r="U4079"/>
      <c r="V4079"/>
      <c r="W4079"/>
      <c r="X4079"/>
      <c r="Y4079"/>
      <c r="Z4079"/>
    </row>
    <row r="4080" spans="21:26" x14ac:dyDescent="0.25">
      <c r="U4080"/>
      <c r="V4080"/>
      <c r="W4080"/>
      <c r="X4080"/>
      <c r="Y4080"/>
      <c r="Z4080"/>
    </row>
    <row r="4081" spans="21:26" x14ac:dyDescent="0.25">
      <c r="U4081"/>
      <c r="V4081"/>
      <c r="W4081"/>
      <c r="X4081"/>
      <c r="Y4081"/>
      <c r="Z4081"/>
    </row>
    <row r="4082" spans="21:26" x14ac:dyDescent="0.25">
      <c r="U4082"/>
      <c r="V4082"/>
      <c r="W4082"/>
      <c r="X4082"/>
      <c r="Y4082"/>
      <c r="Z4082"/>
    </row>
    <row r="4083" spans="21:26" x14ac:dyDescent="0.25">
      <c r="U4083"/>
      <c r="V4083"/>
      <c r="W4083"/>
      <c r="X4083"/>
      <c r="Y4083"/>
      <c r="Z4083"/>
    </row>
    <row r="4084" spans="21:26" x14ac:dyDescent="0.25">
      <c r="U4084"/>
      <c r="V4084"/>
      <c r="W4084"/>
      <c r="X4084"/>
      <c r="Y4084"/>
      <c r="Z4084"/>
    </row>
    <row r="4085" spans="21:26" x14ac:dyDescent="0.25">
      <c r="U4085"/>
      <c r="V4085"/>
      <c r="W4085"/>
      <c r="X4085"/>
      <c r="Y4085"/>
      <c r="Z4085"/>
    </row>
    <row r="4086" spans="21:26" x14ac:dyDescent="0.25">
      <c r="U4086"/>
      <c r="V4086"/>
      <c r="W4086"/>
      <c r="X4086"/>
      <c r="Y4086"/>
      <c r="Z4086"/>
    </row>
    <row r="4087" spans="21:26" x14ac:dyDescent="0.25">
      <c r="U4087"/>
      <c r="V4087"/>
      <c r="W4087"/>
      <c r="X4087"/>
      <c r="Y4087"/>
      <c r="Z4087"/>
    </row>
    <row r="4088" spans="21:26" x14ac:dyDescent="0.25">
      <c r="U4088"/>
      <c r="V4088"/>
      <c r="W4088"/>
      <c r="X4088"/>
      <c r="Y4088"/>
      <c r="Z4088"/>
    </row>
    <row r="4089" spans="21:26" x14ac:dyDescent="0.25">
      <c r="U4089"/>
      <c r="V4089"/>
      <c r="W4089"/>
      <c r="X4089"/>
      <c r="Y4089"/>
      <c r="Z4089"/>
    </row>
    <row r="4090" spans="21:26" x14ac:dyDescent="0.25">
      <c r="U4090"/>
      <c r="V4090"/>
      <c r="W4090"/>
      <c r="X4090"/>
      <c r="Y4090"/>
      <c r="Z4090"/>
    </row>
    <row r="4091" spans="21:26" x14ac:dyDescent="0.25">
      <c r="U4091"/>
      <c r="V4091"/>
      <c r="W4091"/>
      <c r="X4091"/>
      <c r="Y4091"/>
      <c r="Z4091"/>
    </row>
    <row r="4092" spans="21:26" x14ac:dyDescent="0.25">
      <c r="U4092"/>
      <c r="V4092"/>
      <c r="W4092"/>
      <c r="X4092"/>
      <c r="Y4092"/>
      <c r="Z4092"/>
    </row>
    <row r="4093" spans="21:26" x14ac:dyDescent="0.25">
      <c r="U4093"/>
      <c r="V4093"/>
      <c r="W4093"/>
      <c r="X4093"/>
      <c r="Y4093"/>
      <c r="Z4093"/>
    </row>
    <row r="4094" spans="21:26" x14ac:dyDescent="0.25">
      <c r="U4094"/>
      <c r="V4094"/>
      <c r="W4094"/>
      <c r="X4094"/>
      <c r="Y4094"/>
      <c r="Z4094"/>
    </row>
    <row r="4095" spans="21:26" x14ac:dyDescent="0.25">
      <c r="U4095"/>
      <c r="V4095"/>
      <c r="W4095"/>
      <c r="X4095"/>
      <c r="Y4095"/>
      <c r="Z4095"/>
    </row>
    <row r="4096" spans="21:26" x14ac:dyDescent="0.25">
      <c r="U4096"/>
      <c r="V4096"/>
      <c r="W4096"/>
      <c r="X4096"/>
      <c r="Y4096"/>
      <c r="Z4096"/>
    </row>
    <row r="4097" spans="21:26" x14ac:dyDescent="0.25">
      <c r="U4097"/>
      <c r="V4097"/>
      <c r="W4097"/>
      <c r="X4097"/>
      <c r="Y4097"/>
      <c r="Z4097"/>
    </row>
    <row r="4098" spans="21:26" x14ac:dyDescent="0.25">
      <c r="U4098"/>
      <c r="V4098"/>
      <c r="W4098"/>
      <c r="X4098"/>
      <c r="Y4098"/>
      <c r="Z4098"/>
    </row>
    <row r="4099" spans="21:26" x14ac:dyDescent="0.25">
      <c r="U4099"/>
      <c r="V4099"/>
      <c r="W4099"/>
      <c r="X4099"/>
      <c r="Y4099"/>
      <c r="Z4099"/>
    </row>
    <row r="4100" spans="21:26" x14ac:dyDescent="0.25">
      <c r="U4100"/>
      <c r="V4100"/>
      <c r="W4100"/>
      <c r="X4100"/>
      <c r="Y4100"/>
      <c r="Z4100"/>
    </row>
    <row r="4101" spans="21:26" x14ac:dyDescent="0.25">
      <c r="U4101"/>
      <c r="V4101"/>
      <c r="W4101"/>
      <c r="X4101"/>
      <c r="Y4101"/>
      <c r="Z4101"/>
    </row>
    <row r="4102" spans="21:26" x14ac:dyDescent="0.25">
      <c r="U4102"/>
      <c r="V4102"/>
      <c r="W4102"/>
      <c r="X4102"/>
      <c r="Y4102"/>
      <c r="Z4102"/>
    </row>
    <row r="4103" spans="21:26" x14ac:dyDescent="0.25">
      <c r="U4103"/>
      <c r="V4103"/>
      <c r="W4103"/>
      <c r="X4103"/>
      <c r="Y4103"/>
      <c r="Z4103"/>
    </row>
    <row r="4104" spans="21:26" x14ac:dyDescent="0.25">
      <c r="U4104"/>
      <c r="V4104"/>
      <c r="W4104"/>
      <c r="X4104"/>
      <c r="Y4104"/>
      <c r="Z4104"/>
    </row>
    <row r="4105" spans="21:26" x14ac:dyDescent="0.25">
      <c r="U4105"/>
      <c r="V4105"/>
      <c r="W4105"/>
      <c r="X4105"/>
      <c r="Y4105"/>
      <c r="Z4105"/>
    </row>
    <row r="4106" spans="21:26" x14ac:dyDescent="0.25">
      <c r="U4106"/>
      <c r="V4106"/>
      <c r="W4106"/>
      <c r="X4106"/>
      <c r="Y4106"/>
      <c r="Z4106"/>
    </row>
    <row r="4107" spans="21:26" x14ac:dyDescent="0.25">
      <c r="U4107"/>
      <c r="V4107"/>
      <c r="W4107"/>
      <c r="X4107"/>
      <c r="Y4107"/>
      <c r="Z4107"/>
    </row>
    <row r="4108" spans="21:26" x14ac:dyDescent="0.25">
      <c r="U4108"/>
      <c r="V4108"/>
      <c r="W4108"/>
      <c r="X4108"/>
      <c r="Y4108"/>
      <c r="Z4108"/>
    </row>
    <row r="4109" spans="21:26" x14ac:dyDescent="0.25">
      <c r="U4109"/>
      <c r="V4109"/>
      <c r="W4109"/>
      <c r="X4109"/>
      <c r="Y4109"/>
      <c r="Z4109"/>
    </row>
    <row r="4110" spans="21:26" x14ac:dyDescent="0.25">
      <c r="U4110"/>
      <c r="V4110"/>
      <c r="W4110"/>
      <c r="X4110"/>
      <c r="Y4110"/>
      <c r="Z4110"/>
    </row>
    <row r="4111" spans="21:26" x14ac:dyDescent="0.25">
      <c r="U4111"/>
      <c r="V4111"/>
      <c r="W4111"/>
      <c r="X4111"/>
      <c r="Y4111"/>
      <c r="Z4111"/>
    </row>
    <row r="4112" spans="21:26" x14ac:dyDescent="0.25">
      <c r="U4112"/>
      <c r="V4112"/>
      <c r="W4112"/>
      <c r="X4112"/>
      <c r="Y4112"/>
      <c r="Z4112"/>
    </row>
    <row r="4113" spans="21:26" x14ac:dyDescent="0.25">
      <c r="U4113"/>
      <c r="V4113"/>
      <c r="W4113"/>
      <c r="X4113"/>
      <c r="Y4113"/>
      <c r="Z4113"/>
    </row>
    <row r="4114" spans="21:26" x14ac:dyDescent="0.25">
      <c r="U4114"/>
      <c r="V4114"/>
      <c r="W4114"/>
      <c r="X4114"/>
      <c r="Y4114"/>
      <c r="Z4114"/>
    </row>
    <row r="4115" spans="21:26" x14ac:dyDescent="0.25">
      <c r="U4115"/>
      <c r="V4115"/>
      <c r="W4115"/>
      <c r="X4115"/>
      <c r="Y4115"/>
      <c r="Z4115"/>
    </row>
    <row r="4116" spans="21:26" x14ac:dyDescent="0.25">
      <c r="U4116"/>
      <c r="V4116"/>
      <c r="W4116"/>
      <c r="X4116"/>
      <c r="Y4116"/>
      <c r="Z4116"/>
    </row>
    <row r="4117" spans="21:26" x14ac:dyDescent="0.25">
      <c r="U4117"/>
      <c r="V4117"/>
      <c r="W4117"/>
      <c r="X4117"/>
      <c r="Y4117"/>
      <c r="Z4117"/>
    </row>
    <row r="4118" spans="21:26" x14ac:dyDescent="0.25">
      <c r="U4118"/>
      <c r="V4118"/>
      <c r="W4118"/>
      <c r="X4118"/>
      <c r="Y4118"/>
      <c r="Z4118"/>
    </row>
    <row r="4119" spans="21:26" x14ac:dyDescent="0.25">
      <c r="U4119"/>
      <c r="V4119"/>
      <c r="W4119"/>
      <c r="X4119"/>
      <c r="Y4119"/>
      <c r="Z4119"/>
    </row>
    <row r="4120" spans="21:26" x14ac:dyDescent="0.25">
      <c r="U4120"/>
      <c r="V4120"/>
      <c r="W4120"/>
      <c r="X4120"/>
      <c r="Y4120"/>
      <c r="Z4120"/>
    </row>
    <row r="4121" spans="21:26" x14ac:dyDescent="0.25">
      <c r="U4121"/>
      <c r="V4121"/>
      <c r="W4121"/>
      <c r="X4121"/>
      <c r="Y4121"/>
      <c r="Z4121"/>
    </row>
    <row r="4122" spans="21:26" x14ac:dyDescent="0.25">
      <c r="U4122"/>
      <c r="V4122"/>
      <c r="W4122"/>
      <c r="X4122"/>
      <c r="Y4122"/>
      <c r="Z4122"/>
    </row>
    <row r="4123" spans="21:26" x14ac:dyDescent="0.25">
      <c r="U4123"/>
      <c r="V4123"/>
      <c r="W4123"/>
      <c r="X4123"/>
      <c r="Y4123"/>
      <c r="Z4123"/>
    </row>
    <row r="4124" spans="21:26" x14ac:dyDescent="0.25">
      <c r="U4124"/>
      <c r="V4124"/>
      <c r="W4124"/>
      <c r="X4124"/>
      <c r="Y4124"/>
      <c r="Z4124"/>
    </row>
    <row r="4125" spans="21:26" x14ac:dyDescent="0.25">
      <c r="U4125"/>
      <c r="V4125"/>
      <c r="W4125"/>
      <c r="X4125"/>
      <c r="Y4125"/>
      <c r="Z4125"/>
    </row>
    <row r="4126" spans="21:26" x14ac:dyDescent="0.25">
      <c r="U4126"/>
      <c r="V4126"/>
      <c r="W4126"/>
      <c r="X4126"/>
      <c r="Y4126"/>
      <c r="Z4126"/>
    </row>
    <row r="4127" spans="21:26" x14ac:dyDescent="0.25">
      <c r="U4127"/>
      <c r="V4127"/>
      <c r="W4127"/>
      <c r="X4127"/>
      <c r="Y4127"/>
      <c r="Z4127"/>
    </row>
    <row r="4128" spans="21:26" x14ac:dyDescent="0.25">
      <c r="U4128"/>
      <c r="V4128"/>
      <c r="W4128"/>
      <c r="X4128"/>
      <c r="Y4128"/>
      <c r="Z4128"/>
    </row>
    <row r="4129" spans="21:26" x14ac:dyDescent="0.25">
      <c r="U4129"/>
      <c r="V4129"/>
      <c r="W4129"/>
      <c r="X4129"/>
      <c r="Y4129"/>
      <c r="Z4129"/>
    </row>
    <row r="4130" spans="21:26" x14ac:dyDescent="0.25">
      <c r="U4130"/>
      <c r="V4130"/>
      <c r="W4130"/>
      <c r="X4130"/>
      <c r="Y4130"/>
      <c r="Z4130"/>
    </row>
    <row r="4131" spans="21:26" x14ac:dyDescent="0.25">
      <c r="U4131"/>
      <c r="V4131"/>
      <c r="W4131"/>
      <c r="X4131"/>
      <c r="Y4131"/>
      <c r="Z4131"/>
    </row>
    <row r="4132" spans="21:26" x14ac:dyDescent="0.25">
      <c r="U4132"/>
      <c r="V4132"/>
      <c r="W4132"/>
      <c r="X4132"/>
      <c r="Y4132"/>
      <c r="Z4132"/>
    </row>
    <row r="4133" spans="21:26" x14ac:dyDescent="0.25">
      <c r="U4133"/>
      <c r="V4133"/>
      <c r="W4133"/>
      <c r="X4133"/>
      <c r="Y4133"/>
      <c r="Z4133"/>
    </row>
    <row r="4134" spans="21:26" x14ac:dyDescent="0.25">
      <c r="U4134"/>
      <c r="V4134"/>
      <c r="W4134"/>
      <c r="X4134"/>
      <c r="Y4134"/>
      <c r="Z4134"/>
    </row>
    <row r="4135" spans="21:26" x14ac:dyDescent="0.25">
      <c r="U4135"/>
      <c r="V4135"/>
      <c r="W4135"/>
      <c r="X4135"/>
      <c r="Y4135"/>
      <c r="Z4135"/>
    </row>
    <row r="4136" spans="21:26" x14ac:dyDescent="0.25">
      <c r="U4136"/>
      <c r="V4136"/>
      <c r="W4136"/>
      <c r="X4136"/>
      <c r="Y4136"/>
      <c r="Z4136"/>
    </row>
    <row r="4137" spans="21:26" x14ac:dyDescent="0.25">
      <c r="U4137"/>
      <c r="V4137"/>
      <c r="W4137"/>
      <c r="X4137"/>
      <c r="Y4137"/>
      <c r="Z4137"/>
    </row>
    <row r="4138" spans="21:26" x14ac:dyDescent="0.25">
      <c r="U4138"/>
      <c r="V4138"/>
      <c r="W4138"/>
      <c r="X4138"/>
      <c r="Y4138"/>
      <c r="Z4138"/>
    </row>
    <row r="4139" spans="21:26" x14ac:dyDescent="0.25">
      <c r="U4139"/>
      <c r="V4139"/>
      <c r="W4139"/>
      <c r="X4139"/>
      <c r="Y4139"/>
      <c r="Z4139"/>
    </row>
    <row r="4140" spans="21:26" x14ac:dyDescent="0.25">
      <c r="U4140"/>
      <c r="V4140"/>
      <c r="W4140"/>
      <c r="X4140"/>
      <c r="Y4140"/>
      <c r="Z4140"/>
    </row>
    <row r="4141" spans="21:26" x14ac:dyDescent="0.25">
      <c r="U4141"/>
      <c r="V4141"/>
      <c r="W4141"/>
      <c r="X4141"/>
      <c r="Y4141"/>
      <c r="Z4141"/>
    </row>
    <row r="4142" spans="21:26" x14ac:dyDescent="0.25">
      <c r="U4142"/>
      <c r="V4142"/>
      <c r="W4142"/>
      <c r="X4142"/>
      <c r="Y4142"/>
      <c r="Z4142"/>
    </row>
    <row r="4143" spans="21:26" x14ac:dyDescent="0.25">
      <c r="U4143"/>
      <c r="V4143"/>
      <c r="W4143"/>
      <c r="X4143"/>
      <c r="Y4143"/>
      <c r="Z4143"/>
    </row>
    <row r="4144" spans="21:26" x14ac:dyDescent="0.25">
      <c r="U4144"/>
      <c r="V4144"/>
      <c r="W4144"/>
      <c r="X4144"/>
      <c r="Y4144"/>
      <c r="Z4144"/>
    </row>
    <row r="4145" spans="21:26" x14ac:dyDescent="0.25">
      <c r="U4145"/>
      <c r="V4145"/>
      <c r="W4145"/>
      <c r="X4145"/>
      <c r="Y4145"/>
      <c r="Z4145"/>
    </row>
    <row r="4146" spans="21:26" x14ac:dyDescent="0.25">
      <c r="U4146"/>
      <c r="V4146"/>
      <c r="W4146"/>
      <c r="X4146"/>
      <c r="Y4146"/>
      <c r="Z4146"/>
    </row>
    <row r="4147" spans="21:26" x14ac:dyDescent="0.25">
      <c r="U4147"/>
      <c r="V4147"/>
      <c r="W4147"/>
      <c r="X4147"/>
      <c r="Y4147"/>
      <c r="Z4147"/>
    </row>
    <row r="4148" spans="21:26" x14ac:dyDescent="0.25">
      <c r="U4148"/>
      <c r="V4148"/>
      <c r="W4148"/>
      <c r="X4148"/>
      <c r="Y4148"/>
      <c r="Z4148"/>
    </row>
    <row r="4149" spans="21:26" x14ac:dyDescent="0.25">
      <c r="U4149"/>
      <c r="V4149"/>
      <c r="W4149"/>
      <c r="X4149"/>
      <c r="Y4149"/>
      <c r="Z4149"/>
    </row>
    <row r="4150" spans="21:26" x14ac:dyDescent="0.25">
      <c r="U4150"/>
      <c r="V4150"/>
      <c r="W4150"/>
      <c r="X4150"/>
      <c r="Y4150"/>
      <c r="Z4150"/>
    </row>
    <row r="4151" spans="21:26" x14ac:dyDescent="0.25">
      <c r="U4151"/>
      <c r="V4151"/>
      <c r="W4151"/>
      <c r="X4151"/>
      <c r="Y4151"/>
      <c r="Z4151"/>
    </row>
    <row r="4152" spans="21:26" x14ac:dyDescent="0.25">
      <c r="U4152"/>
      <c r="V4152"/>
      <c r="W4152"/>
      <c r="X4152"/>
      <c r="Y4152"/>
      <c r="Z4152"/>
    </row>
    <row r="4153" spans="21:26" x14ac:dyDescent="0.25">
      <c r="U4153"/>
      <c r="V4153"/>
      <c r="W4153"/>
      <c r="X4153"/>
      <c r="Y4153"/>
      <c r="Z4153"/>
    </row>
    <row r="4154" spans="21:26" x14ac:dyDescent="0.25">
      <c r="U4154"/>
      <c r="V4154"/>
      <c r="W4154"/>
      <c r="X4154"/>
      <c r="Y4154"/>
      <c r="Z4154"/>
    </row>
    <row r="4155" spans="21:26" x14ac:dyDescent="0.25">
      <c r="U4155"/>
      <c r="V4155"/>
      <c r="W4155"/>
      <c r="X4155"/>
      <c r="Y4155"/>
      <c r="Z4155"/>
    </row>
    <row r="4156" spans="21:26" x14ac:dyDescent="0.25">
      <c r="U4156"/>
      <c r="V4156"/>
      <c r="W4156"/>
      <c r="X4156"/>
      <c r="Y4156"/>
      <c r="Z4156"/>
    </row>
    <row r="4157" spans="21:26" x14ac:dyDescent="0.25">
      <c r="U4157"/>
      <c r="V4157"/>
      <c r="W4157"/>
      <c r="X4157"/>
      <c r="Y4157"/>
      <c r="Z4157"/>
    </row>
    <row r="4158" spans="21:26" x14ac:dyDescent="0.25">
      <c r="U4158"/>
      <c r="V4158"/>
      <c r="W4158"/>
      <c r="X4158"/>
      <c r="Y4158"/>
      <c r="Z4158"/>
    </row>
    <row r="4159" spans="21:26" x14ac:dyDescent="0.25">
      <c r="U4159"/>
      <c r="V4159"/>
      <c r="W4159"/>
      <c r="X4159"/>
      <c r="Y4159"/>
      <c r="Z4159"/>
    </row>
    <row r="4160" spans="21:26" x14ac:dyDescent="0.25">
      <c r="U4160"/>
      <c r="V4160"/>
      <c r="W4160"/>
      <c r="X4160"/>
      <c r="Y4160"/>
      <c r="Z4160"/>
    </row>
    <row r="4161" spans="21:26" x14ac:dyDescent="0.25">
      <c r="U4161"/>
      <c r="V4161"/>
      <c r="W4161"/>
      <c r="X4161"/>
      <c r="Y4161"/>
      <c r="Z4161"/>
    </row>
    <row r="4162" spans="21:26" x14ac:dyDescent="0.25">
      <c r="U4162"/>
      <c r="V4162"/>
      <c r="W4162"/>
      <c r="X4162"/>
      <c r="Y4162"/>
      <c r="Z4162"/>
    </row>
    <row r="4163" spans="21:26" x14ac:dyDescent="0.25">
      <c r="U4163"/>
      <c r="V4163"/>
      <c r="W4163"/>
      <c r="X4163"/>
      <c r="Y4163"/>
      <c r="Z4163"/>
    </row>
    <row r="4164" spans="21:26" x14ac:dyDescent="0.25">
      <c r="U4164"/>
      <c r="V4164"/>
      <c r="W4164"/>
      <c r="X4164"/>
      <c r="Y4164"/>
      <c r="Z4164"/>
    </row>
    <row r="4165" spans="21:26" x14ac:dyDescent="0.25">
      <c r="U4165"/>
      <c r="V4165"/>
      <c r="W4165"/>
      <c r="X4165"/>
      <c r="Y4165"/>
      <c r="Z4165"/>
    </row>
    <row r="4166" spans="21:26" x14ac:dyDescent="0.25">
      <c r="U4166"/>
      <c r="V4166"/>
      <c r="W4166"/>
      <c r="X4166"/>
      <c r="Y4166"/>
      <c r="Z4166"/>
    </row>
    <row r="4167" spans="21:26" x14ac:dyDescent="0.25">
      <c r="U4167"/>
      <c r="V4167"/>
      <c r="W4167"/>
      <c r="X4167"/>
      <c r="Y4167"/>
      <c r="Z4167"/>
    </row>
    <row r="4168" spans="21:26" x14ac:dyDescent="0.25">
      <c r="U4168"/>
      <c r="V4168"/>
      <c r="W4168"/>
      <c r="X4168"/>
      <c r="Y4168"/>
      <c r="Z4168"/>
    </row>
    <row r="4169" spans="21:26" x14ac:dyDescent="0.25">
      <c r="U4169"/>
      <c r="V4169"/>
      <c r="W4169"/>
      <c r="X4169"/>
      <c r="Y4169"/>
      <c r="Z4169"/>
    </row>
    <row r="4170" spans="21:26" x14ac:dyDescent="0.25">
      <c r="U4170"/>
      <c r="V4170"/>
      <c r="W4170"/>
      <c r="X4170"/>
      <c r="Y4170"/>
      <c r="Z4170"/>
    </row>
    <row r="4171" spans="21:26" x14ac:dyDescent="0.25">
      <c r="U4171"/>
      <c r="V4171"/>
      <c r="W4171"/>
      <c r="X4171"/>
      <c r="Y4171"/>
      <c r="Z4171"/>
    </row>
    <row r="4172" spans="21:26" x14ac:dyDescent="0.25">
      <c r="U4172"/>
      <c r="V4172"/>
      <c r="W4172"/>
      <c r="X4172"/>
      <c r="Y4172"/>
      <c r="Z4172"/>
    </row>
    <row r="4173" spans="21:26" x14ac:dyDescent="0.25">
      <c r="U4173"/>
      <c r="V4173"/>
      <c r="W4173"/>
      <c r="X4173"/>
      <c r="Y4173"/>
      <c r="Z4173"/>
    </row>
    <row r="4174" spans="21:26" x14ac:dyDescent="0.25">
      <c r="U4174"/>
      <c r="V4174"/>
      <c r="W4174"/>
      <c r="X4174"/>
      <c r="Y4174"/>
      <c r="Z4174"/>
    </row>
    <row r="4175" spans="21:26" x14ac:dyDescent="0.25">
      <c r="U4175"/>
      <c r="V4175"/>
      <c r="W4175"/>
      <c r="X4175"/>
      <c r="Y4175"/>
      <c r="Z4175"/>
    </row>
    <row r="4176" spans="21:26" x14ac:dyDescent="0.25">
      <c r="U4176"/>
      <c r="V4176"/>
      <c r="W4176"/>
      <c r="X4176"/>
      <c r="Y4176"/>
      <c r="Z4176"/>
    </row>
    <row r="4177" spans="21:26" x14ac:dyDescent="0.25">
      <c r="U4177"/>
      <c r="V4177"/>
      <c r="W4177"/>
      <c r="X4177"/>
      <c r="Y4177"/>
      <c r="Z4177"/>
    </row>
    <row r="4178" spans="21:26" x14ac:dyDescent="0.25">
      <c r="U4178"/>
      <c r="V4178"/>
      <c r="W4178"/>
      <c r="X4178"/>
      <c r="Y4178"/>
      <c r="Z4178"/>
    </row>
    <row r="4179" spans="21:26" x14ac:dyDescent="0.25">
      <c r="U4179"/>
      <c r="V4179"/>
      <c r="W4179"/>
      <c r="X4179"/>
      <c r="Y4179"/>
      <c r="Z4179"/>
    </row>
    <row r="4180" spans="21:26" x14ac:dyDescent="0.25">
      <c r="U4180"/>
      <c r="V4180"/>
      <c r="W4180"/>
      <c r="X4180"/>
      <c r="Y4180"/>
      <c r="Z4180"/>
    </row>
    <row r="4181" spans="21:26" x14ac:dyDescent="0.25">
      <c r="U4181"/>
      <c r="V4181"/>
      <c r="W4181"/>
      <c r="X4181"/>
      <c r="Y4181"/>
      <c r="Z4181"/>
    </row>
    <row r="4182" spans="21:26" x14ac:dyDescent="0.25">
      <c r="U4182"/>
      <c r="V4182"/>
      <c r="W4182"/>
      <c r="X4182"/>
      <c r="Y4182"/>
      <c r="Z4182"/>
    </row>
    <row r="4183" spans="21:26" x14ac:dyDescent="0.25">
      <c r="U4183"/>
      <c r="V4183"/>
      <c r="W4183"/>
      <c r="X4183"/>
      <c r="Y4183"/>
      <c r="Z4183"/>
    </row>
    <row r="4184" spans="21:26" x14ac:dyDescent="0.25">
      <c r="U4184"/>
      <c r="V4184"/>
      <c r="W4184"/>
      <c r="X4184"/>
      <c r="Y4184"/>
      <c r="Z4184"/>
    </row>
    <row r="4185" spans="21:26" x14ac:dyDescent="0.25">
      <c r="U4185"/>
      <c r="V4185"/>
      <c r="W4185"/>
      <c r="X4185"/>
      <c r="Y4185"/>
      <c r="Z4185"/>
    </row>
    <row r="4186" spans="21:26" x14ac:dyDescent="0.25">
      <c r="U4186"/>
      <c r="V4186"/>
      <c r="W4186"/>
      <c r="X4186"/>
      <c r="Y4186"/>
      <c r="Z4186"/>
    </row>
    <row r="4187" spans="21:26" x14ac:dyDescent="0.25">
      <c r="U4187"/>
      <c r="V4187"/>
      <c r="W4187"/>
      <c r="X4187"/>
      <c r="Y4187"/>
      <c r="Z4187"/>
    </row>
    <row r="4188" spans="21:26" x14ac:dyDescent="0.25">
      <c r="U4188"/>
      <c r="V4188"/>
      <c r="W4188"/>
      <c r="X4188"/>
      <c r="Y4188"/>
      <c r="Z4188"/>
    </row>
    <row r="4189" spans="21:26" x14ac:dyDescent="0.25">
      <c r="U4189"/>
      <c r="V4189"/>
      <c r="W4189"/>
      <c r="X4189"/>
      <c r="Y4189"/>
      <c r="Z4189"/>
    </row>
    <row r="4190" spans="21:26" x14ac:dyDescent="0.25">
      <c r="U4190"/>
      <c r="V4190"/>
      <c r="W4190"/>
      <c r="X4190"/>
      <c r="Y4190"/>
      <c r="Z4190"/>
    </row>
    <row r="4191" spans="21:26" x14ac:dyDescent="0.25">
      <c r="U4191"/>
      <c r="V4191"/>
      <c r="W4191"/>
      <c r="X4191"/>
      <c r="Y4191"/>
      <c r="Z4191"/>
    </row>
    <row r="4192" spans="21:26" x14ac:dyDescent="0.25">
      <c r="U4192"/>
      <c r="V4192"/>
      <c r="W4192"/>
      <c r="X4192"/>
      <c r="Y4192"/>
      <c r="Z4192"/>
    </row>
    <row r="4193" spans="21:26" x14ac:dyDescent="0.25">
      <c r="U4193"/>
      <c r="V4193"/>
      <c r="W4193"/>
      <c r="X4193"/>
      <c r="Y4193"/>
      <c r="Z4193"/>
    </row>
    <row r="4194" spans="21:26" x14ac:dyDescent="0.25">
      <c r="U4194"/>
      <c r="V4194"/>
      <c r="W4194"/>
      <c r="X4194"/>
      <c r="Y4194"/>
      <c r="Z4194"/>
    </row>
    <row r="4195" spans="21:26" x14ac:dyDescent="0.25">
      <c r="U4195"/>
      <c r="V4195"/>
      <c r="W4195"/>
      <c r="X4195"/>
      <c r="Y4195"/>
      <c r="Z4195"/>
    </row>
    <row r="4196" spans="21:26" x14ac:dyDescent="0.25">
      <c r="U4196"/>
      <c r="V4196"/>
      <c r="W4196"/>
      <c r="X4196"/>
      <c r="Y4196"/>
      <c r="Z4196"/>
    </row>
    <row r="4197" spans="21:26" x14ac:dyDescent="0.25">
      <c r="U4197"/>
      <c r="V4197"/>
      <c r="W4197"/>
      <c r="X4197"/>
      <c r="Y4197"/>
      <c r="Z4197"/>
    </row>
    <row r="4198" spans="21:26" x14ac:dyDescent="0.25">
      <c r="U4198"/>
      <c r="V4198"/>
      <c r="W4198"/>
      <c r="X4198"/>
      <c r="Y4198"/>
      <c r="Z4198"/>
    </row>
    <row r="4199" spans="21:26" x14ac:dyDescent="0.25">
      <c r="U4199"/>
      <c r="V4199"/>
      <c r="W4199"/>
      <c r="X4199"/>
      <c r="Y4199"/>
      <c r="Z4199"/>
    </row>
    <row r="4200" spans="21:26" x14ac:dyDescent="0.25">
      <c r="U4200"/>
      <c r="V4200"/>
      <c r="W4200"/>
      <c r="X4200"/>
      <c r="Y4200"/>
      <c r="Z4200"/>
    </row>
    <row r="4201" spans="21:26" x14ac:dyDescent="0.25">
      <c r="U4201"/>
      <c r="V4201"/>
      <c r="W4201"/>
      <c r="X4201"/>
      <c r="Y4201"/>
      <c r="Z4201"/>
    </row>
    <row r="4202" spans="21:26" x14ac:dyDescent="0.25">
      <c r="U4202"/>
      <c r="V4202"/>
      <c r="W4202"/>
      <c r="X4202"/>
      <c r="Y4202"/>
      <c r="Z4202"/>
    </row>
    <row r="4203" spans="21:26" x14ac:dyDescent="0.25">
      <c r="U4203"/>
      <c r="V4203"/>
      <c r="W4203"/>
      <c r="X4203"/>
      <c r="Y4203"/>
      <c r="Z4203"/>
    </row>
    <row r="4204" spans="21:26" x14ac:dyDescent="0.25">
      <c r="U4204"/>
      <c r="V4204"/>
      <c r="W4204"/>
      <c r="X4204"/>
      <c r="Y4204"/>
      <c r="Z4204"/>
    </row>
    <row r="4205" spans="21:26" x14ac:dyDescent="0.25">
      <c r="U4205"/>
      <c r="V4205"/>
      <c r="W4205"/>
      <c r="X4205"/>
      <c r="Y4205"/>
      <c r="Z4205"/>
    </row>
    <row r="4206" spans="21:26" x14ac:dyDescent="0.25">
      <c r="U4206"/>
      <c r="V4206"/>
      <c r="W4206"/>
      <c r="X4206"/>
      <c r="Y4206"/>
      <c r="Z4206"/>
    </row>
    <row r="4207" spans="21:26" x14ac:dyDescent="0.25">
      <c r="U4207"/>
      <c r="V4207"/>
      <c r="W4207"/>
      <c r="X4207"/>
      <c r="Y4207"/>
      <c r="Z4207"/>
    </row>
    <row r="4208" spans="21:26" x14ac:dyDescent="0.25">
      <c r="U4208"/>
      <c r="V4208"/>
      <c r="W4208"/>
      <c r="X4208"/>
      <c r="Y4208"/>
      <c r="Z4208"/>
    </row>
    <row r="4209" spans="21:26" x14ac:dyDescent="0.25">
      <c r="U4209"/>
      <c r="V4209"/>
      <c r="W4209"/>
      <c r="X4209"/>
      <c r="Y4209"/>
      <c r="Z4209"/>
    </row>
    <row r="4210" spans="21:26" x14ac:dyDescent="0.25">
      <c r="U4210"/>
      <c r="V4210"/>
      <c r="W4210"/>
      <c r="X4210"/>
      <c r="Y4210"/>
      <c r="Z4210"/>
    </row>
    <row r="4211" spans="21:26" x14ac:dyDescent="0.25">
      <c r="U4211"/>
      <c r="V4211"/>
      <c r="W4211"/>
      <c r="X4211"/>
      <c r="Y4211"/>
      <c r="Z4211"/>
    </row>
    <row r="4212" spans="21:26" x14ac:dyDescent="0.25">
      <c r="U4212"/>
      <c r="V4212"/>
      <c r="W4212"/>
      <c r="X4212"/>
      <c r="Y4212"/>
      <c r="Z4212"/>
    </row>
    <row r="4213" spans="21:26" x14ac:dyDescent="0.25">
      <c r="U4213"/>
      <c r="V4213"/>
      <c r="W4213"/>
      <c r="X4213"/>
      <c r="Y4213"/>
      <c r="Z4213"/>
    </row>
    <row r="4214" spans="21:26" x14ac:dyDescent="0.25">
      <c r="U4214"/>
      <c r="V4214"/>
      <c r="W4214"/>
      <c r="X4214"/>
      <c r="Y4214"/>
      <c r="Z4214"/>
    </row>
    <row r="4215" spans="21:26" x14ac:dyDescent="0.25">
      <c r="U4215"/>
      <c r="V4215"/>
      <c r="W4215"/>
      <c r="X4215"/>
      <c r="Y4215"/>
      <c r="Z4215"/>
    </row>
    <row r="4216" spans="21:26" x14ac:dyDescent="0.25">
      <c r="U4216"/>
      <c r="V4216"/>
      <c r="W4216"/>
      <c r="X4216"/>
      <c r="Y4216"/>
      <c r="Z4216"/>
    </row>
    <row r="4217" spans="21:26" x14ac:dyDescent="0.25">
      <c r="U4217"/>
      <c r="V4217"/>
      <c r="W4217"/>
      <c r="X4217"/>
      <c r="Y4217"/>
      <c r="Z4217"/>
    </row>
    <row r="4218" spans="21:26" x14ac:dyDescent="0.25">
      <c r="U4218"/>
      <c r="V4218"/>
      <c r="W4218"/>
      <c r="X4218"/>
      <c r="Y4218"/>
      <c r="Z4218"/>
    </row>
    <row r="4219" spans="21:26" x14ac:dyDescent="0.25">
      <c r="U4219"/>
      <c r="V4219"/>
      <c r="W4219"/>
      <c r="X4219"/>
      <c r="Y4219"/>
      <c r="Z4219"/>
    </row>
    <row r="4220" spans="21:26" x14ac:dyDescent="0.25">
      <c r="U4220"/>
      <c r="V4220"/>
      <c r="W4220"/>
      <c r="X4220"/>
      <c r="Y4220"/>
      <c r="Z4220"/>
    </row>
    <row r="4221" spans="21:26" x14ac:dyDescent="0.25">
      <c r="U4221"/>
      <c r="V4221"/>
      <c r="W4221"/>
      <c r="X4221"/>
      <c r="Y4221"/>
      <c r="Z4221"/>
    </row>
    <row r="4222" spans="21:26" x14ac:dyDescent="0.25">
      <c r="U4222"/>
      <c r="V4222"/>
      <c r="W4222"/>
      <c r="X4222"/>
      <c r="Y4222"/>
      <c r="Z4222"/>
    </row>
    <row r="4223" spans="21:26" x14ac:dyDescent="0.25">
      <c r="U4223"/>
      <c r="V4223"/>
      <c r="W4223"/>
      <c r="X4223"/>
      <c r="Y4223"/>
      <c r="Z4223"/>
    </row>
    <row r="4224" spans="21:26" x14ac:dyDescent="0.25">
      <c r="U4224"/>
      <c r="V4224"/>
      <c r="W4224"/>
      <c r="X4224"/>
      <c r="Y4224"/>
      <c r="Z4224"/>
    </row>
    <row r="4225" spans="21:26" x14ac:dyDescent="0.25">
      <c r="U4225"/>
      <c r="V4225"/>
      <c r="W4225"/>
      <c r="X4225"/>
      <c r="Y4225"/>
      <c r="Z4225"/>
    </row>
    <row r="4226" spans="21:26" x14ac:dyDescent="0.25">
      <c r="U4226"/>
      <c r="V4226"/>
      <c r="W4226"/>
      <c r="X4226"/>
      <c r="Y4226"/>
      <c r="Z4226"/>
    </row>
    <row r="4227" spans="21:26" x14ac:dyDescent="0.25">
      <c r="U4227"/>
      <c r="V4227"/>
      <c r="W4227"/>
      <c r="X4227"/>
      <c r="Y4227"/>
      <c r="Z4227"/>
    </row>
    <row r="4228" spans="21:26" x14ac:dyDescent="0.25">
      <c r="U4228"/>
      <c r="V4228"/>
      <c r="W4228"/>
      <c r="X4228"/>
      <c r="Y4228"/>
      <c r="Z4228"/>
    </row>
    <row r="4229" spans="21:26" x14ac:dyDescent="0.25">
      <c r="U4229"/>
      <c r="V4229"/>
      <c r="W4229"/>
      <c r="X4229"/>
      <c r="Y4229"/>
      <c r="Z4229"/>
    </row>
    <row r="4230" spans="21:26" x14ac:dyDescent="0.25">
      <c r="U4230"/>
      <c r="V4230"/>
      <c r="W4230"/>
      <c r="X4230"/>
      <c r="Y4230"/>
      <c r="Z4230"/>
    </row>
    <row r="4231" spans="21:26" x14ac:dyDescent="0.25">
      <c r="U4231"/>
      <c r="V4231"/>
      <c r="W4231"/>
      <c r="X4231"/>
      <c r="Y4231"/>
      <c r="Z4231"/>
    </row>
    <row r="4232" spans="21:26" x14ac:dyDescent="0.25">
      <c r="U4232"/>
      <c r="V4232"/>
      <c r="W4232"/>
      <c r="X4232"/>
      <c r="Y4232"/>
      <c r="Z4232"/>
    </row>
    <row r="4233" spans="21:26" x14ac:dyDescent="0.25">
      <c r="U4233"/>
      <c r="V4233"/>
      <c r="W4233"/>
      <c r="X4233"/>
      <c r="Y4233"/>
      <c r="Z4233"/>
    </row>
    <row r="4234" spans="21:26" x14ac:dyDescent="0.25">
      <c r="U4234"/>
      <c r="V4234"/>
      <c r="W4234"/>
      <c r="X4234"/>
      <c r="Y4234"/>
      <c r="Z4234"/>
    </row>
    <row r="4235" spans="21:26" x14ac:dyDescent="0.25">
      <c r="U4235"/>
      <c r="V4235"/>
      <c r="W4235"/>
      <c r="X4235"/>
      <c r="Y4235"/>
      <c r="Z4235"/>
    </row>
    <row r="4236" spans="21:26" x14ac:dyDescent="0.25">
      <c r="U4236"/>
      <c r="V4236"/>
      <c r="W4236"/>
      <c r="X4236"/>
      <c r="Y4236"/>
      <c r="Z4236"/>
    </row>
    <row r="4237" spans="21:26" x14ac:dyDescent="0.25">
      <c r="U4237"/>
      <c r="V4237"/>
      <c r="W4237"/>
      <c r="X4237"/>
      <c r="Y4237"/>
      <c r="Z4237"/>
    </row>
    <row r="4238" spans="21:26" x14ac:dyDescent="0.25">
      <c r="U4238"/>
      <c r="V4238"/>
      <c r="W4238"/>
      <c r="X4238"/>
      <c r="Y4238"/>
      <c r="Z4238"/>
    </row>
    <row r="4239" spans="21:26" x14ac:dyDescent="0.25">
      <c r="U4239"/>
      <c r="V4239"/>
      <c r="W4239"/>
      <c r="X4239"/>
      <c r="Y4239"/>
      <c r="Z4239"/>
    </row>
    <row r="4240" spans="21:26" x14ac:dyDescent="0.25">
      <c r="U4240"/>
      <c r="V4240"/>
      <c r="W4240"/>
      <c r="X4240"/>
      <c r="Y4240"/>
      <c r="Z4240"/>
    </row>
    <row r="4241" spans="21:26" x14ac:dyDescent="0.25">
      <c r="U4241"/>
      <c r="V4241"/>
      <c r="W4241"/>
      <c r="X4241"/>
      <c r="Y4241"/>
      <c r="Z4241"/>
    </row>
    <row r="4242" spans="21:26" x14ac:dyDescent="0.25">
      <c r="U4242"/>
      <c r="V4242"/>
      <c r="W4242"/>
      <c r="X4242"/>
      <c r="Y4242"/>
      <c r="Z4242"/>
    </row>
    <row r="4243" spans="21:26" x14ac:dyDescent="0.25">
      <c r="U4243"/>
      <c r="V4243"/>
      <c r="W4243"/>
      <c r="X4243"/>
      <c r="Y4243"/>
      <c r="Z4243"/>
    </row>
    <row r="4244" spans="21:26" x14ac:dyDescent="0.25">
      <c r="U4244"/>
      <c r="V4244"/>
      <c r="W4244"/>
      <c r="X4244"/>
      <c r="Y4244"/>
      <c r="Z4244"/>
    </row>
    <row r="4245" spans="21:26" x14ac:dyDescent="0.25">
      <c r="U4245"/>
      <c r="V4245"/>
      <c r="W4245"/>
      <c r="X4245"/>
      <c r="Y4245"/>
      <c r="Z4245"/>
    </row>
    <row r="4246" spans="21:26" x14ac:dyDescent="0.25">
      <c r="U4246"/>
      <c r="V4246"/>
      <c r="W4246"/>
      <c r="X4246"/>
      <c r="Y4246"/>
      <c r="Z4246"/>
    </row>
    <row r="4247" spans="21:26" x14ac:dyDescent="0.25">
      <c r="U4247"/>
      <c r="V4247"/>
      <c r="W4247"/>
      <c r="X4247"/>
      <c r="Y4247"/>
      <c r="Z4247"/>
    </row>
    <row r="4248" spans="21:26" x14ac:dyDescent="0.25">
      <c r="U4248"/>
      <c r="V4248"/>
      <c r="W4248"/>
      <c r="X4248"/>
      <c r="Y4248"/>
      <c r="Z4248"/>
    </row>
    <row r="4249" spans="21:26" x14ac:dyDescent="0.25">
      <c r="U4249"/>
      <c r="V4249"/>
      <c r="W4249"/>
      <c r="X4249"/>
      <c r="Y4249"/>
      <c r="Z4249"/>
    </row>
    <row r="4250" spans="21:26" x14ac:dyDescent="0.25">
      <c r="U4250"/>
      <c r="V4250"/>
      <c r="W4250"/>
      <c r="X4250"/>
      <c r="Y4250"/>
      <c r="Z4250"/>
    </row>
    <row r="4251" spans="21:26" x14ac:dyDescent="0.25">
      <c r="U4251"/>
      <c r="V4251"/>
      <c r="W4251"/>
      <c r="X4251"/>
      <c r="Y4251"/>
      <c r="Z4251"/>
    </row>
    <row r="4252" spans="21:26" x14ac:dyDescent="0.25">
      <c r="U4252"/>
      <c r="V4252"/>
      <c r="W4252"/>
      <c r="X4252"/>
      <c r="Y4252"/>
      <c r="Z4252"/>
    </row>
    <row r="4253" spans="21:26" x14ac:dyDescent="0.25">
      <c r="U4253"/>
      <c r="V4253"/>
      <c r="W4253"/>
      <c r="X4253"/>
      <c r="Y4253"/>
      <c r="Z4253"/>
    </row>
    <row r="4254" spans="21:26" x14ac:dyDescent="0.25">
      <c r="U4254"/>
      <c r="V4254"/>
      <c r="W4254"/>
      <c r="X4254"/>
      <c r="Y4254"/>
      <c r="Z4254"/>
    </row>
    <row r="4255" spans="21:26" x14ac:dyDescent="0.25">
      <c r="U4255"/>
      <c r="V4255"/>
      <c r="W4255"/>
      <c r="X4255"/>
      <c r="Y4255"/>
      <c r="Z4255"/>
    </row>
    <row r="4256" spans="21:26" x14ac:dyDescent="0.25">
      <c r="U4256"/>
      <c r="V4256"/>
      <c r="W4256"/>
      <c r="X4256"/>
      <c r="Y4256"/>
      <c r="Z4256"/>
    </row>
    <row r="4257" spans="21:26" x14ac:dyDescent="0.25">
      <c r="U4257"/>
      <c r="V4257"/>
      <c r="W4257"/>
      <c r="X4257"/>
      <c r="Y4257"/>
      <c r="Z4257"/>
    </row>
    <row r="4258" spans="21:26" x14ac:dyDescent="0.25">
      <c r="U4258"/>
      <c r="V4258"/>
      <c r="W4258"/>
      <c r="X4258"/>
      <c r="Y4258"/>
      <c r="Z4258"/>
    </row>
    <row r="4259" spans="21:26" x14ac:dyDescent="0.25">
      <c r="U4259"/>
      <c r="V4259"/>
      <c r="W4259"/>
      <c r="X4259"/>
      <c r="Y4259"/>
      <c r="Z4259"/>
    </row>
    <row r="4260" spans="21:26" x14ac:dyDescent="0.25">
      <c r="U4260"/>
      <c r="V4260"/>
      <c r="W4260"/>
      <c r="X4260"/>
      <c r="Y4260"/>
      <c r="Z4260"/>
    </row>
    <row r="4261" spans="21:26" x14ac:dyDescent="0.25">
      <c r="U4261"/>
      <c r="V4261"/>
      <c r="W4261"/>
      <c r="X4261"/>
      <c r="Y4261"/>
      <c r="Z4261"/>
    </row>
    <row r="4262" spans="21:26" x14ac:dyDescent="0.25">
      <c r="U4262"/>
      <c r="V4262"/>
      <c r="W4262"/>
      <c r="X4262"/>
      <c r="Y4262"/>
      <c r="Z4262"/>
    </row>
    <row r="4263" spans="21:26" x14ac:dyDescent="0.25">
      <c r="U4263"/>
      <c r="V4263"/>
      <c r="W4263"/>
      <c r="X4263"/>
      <c r="Y4263"/>
      <c r="Z4263"/>
    </row>
    <row r="4264" spans="21:26" x14ac:dyDescent="0.25">
      <c r="U4264"/>
      <c r="V4264"/>
      <c r="W4264"/>
      <c r="X4264"/>
      <c r="Y4264"/>
      <c r="Z4264"/>
    </row>
    <row r="4265" spans="21:26" x14ac:dyDescent="0.25">
      <c r="U4265"/>
      <c r="V4265"/>
      <c r="W4265"/>
      <c r="X4265"/>
      <c r="Y4265"/>
      <c r="Z4265"/>
    </row>
    <row r="4266" spans="21:26" x14ac:dyDescent="0.25">
      <c r="U4266"/>
      <c r="V4266"/>
      <c r="W4266"/>
      <c r="X4266"/>
      <c r="Y4266"/>
      <c r="Z4266"/>
    </row>
    <row r="4267" spans="21:26" x14ac:dyDescent="0.25">
      <c r="U4267"/>
      <c r="V4267"/>
      <c r="W4267"/>
      <c r="X4267"/>
      <c r="Y4267"/>
      <c r="Z4267"/>
    </row>
    <row r="4268" spans="21:26" x14ac:dyDescent="0.25">
      <c r="U4268"/>
      <c r="V4268"/>
      <c r="W4268"/>
      <c r="X4268"/>
      <c r="Y4268"/>
      <c r="Z4268"/>
    </row>
    <row r="4269" spans="21:26" x14ac:dyDescent="0.25">
      <c r="U4269"/>
      <c r="V4269"/>
      <c r="W4269"/>
      <c r="X4269"/>
      <c r="Y4269"/>
      <c r="Z4269"/>
    </row>
    <row r="4270" spans="21:26" x14ac:dyDescent="0.25">
      <c r="U4270"/>
      <c r="V4270"/>
      <c r="W4270"/>
      <c r="X4270"/>
      <c r="Y4270"/>
      <c r="Z4270"/>
    </row>
    <row r="4271" spans="21:26" x14ac:dyDescent="0.25">
      <c r="U4271"/>
      <c r="V4271"/>
      <c r="W4271"/>
      <c r="X4271"/>
      <c r="Y4271"/>
      <c r="Z4271"/>
    </row>
    <row r="4272" spans="21:26" x14ac:dyDescent="0.25">
      <c r="U4272"/>
      <c r="V4272"/>
      <c r="W4272"/>
      <c r="X4272"/>
      <c r="Y4272"/>
      <c r="Z4272"/>
    </row>
    <row r="4273" spans="21:26" x14ac:dyDescent="0.25">
      <c r="U4273"/>
      <c r="V4273"/>
      <c r="W4273"/>
      <c r="X4273"/>
      <c r="Y4273"/>
      <c r="Z4273"/>
    </row>
    <row r="4274" spans="21:26" x14ac:dyDescent="0.25">
      <c r="U4274"/>
      <c r="V4274"/>
      <c r="W4274"/>
      <c r="X4274"/>
      <c r="Y4274"/>
      <c r="Z4274"/>
    </row>
    <row r="4275" spans="21:26" x14ac:dyDescent="0.25">
      <c r="U4275"/>
      <c r="V4275"/>
      <c r="W4275"/>
      <c r="X4275"/>
      <c r="Y4275"/>
      <c r="Z4275"/>
    </row>
    <row r="4276" spans="21:26" x14ac:dyDescent="0.25">
      <c r="U4276"/>
      <c r="V4276"/>
      <c r="W4276"/>
      <c r="X4276"/>
      <c r="Y4276"/>
      <c r="Z4276"/>
    </row>
    <row r="4277" spans="21:26" x14ac:dyDescent="0.25">
      <c r="U4277"/>
      <c r="V4277"/>
      <c r="W4277"/>
      <c r="X4277"/>
      <c r="Y4277"/>
      <c r="Z4277"/>
    </row>
    <row r="4278" spans="21:26" x14ac:dyDescent="0.25">
      <c r="U4278"/>
      <c r="V4278"/>
      <c r="W4278"/>
      <c r="X4278"/>
      <c r="Y4278"/>
      <c r="Z4278"/>
    </row>
    <row r="4279" spans="21:26" x14ac:dyDescent="0.25">
      <c r="U4279"/>
      <c r="V4279"/>
      <c r="W4279"/>
      <c r="X4279"/>
      <c r="Y4279"/>
      <c r="Z4279"/>
    </row>
    <row r="4280" spans="21:26" x14ac:dyDescent="0.25">
      <c r="U4280"/>
      <c r="V4280"/>
      <c r="W4280"/>
      <c r="X4280"/>
      <c r="Y4280"/>
      <c r="Z4280"/>
    </row>
    <row r="4281" spans="21:26" x14ac:dyDescent="0.25">
      <c r="U4281"/>
      <c r="V4281"/>
      <c r="W4281"/>
      <c r="X4281"/>
      <c r="Y4281"/>
      <c r="Z4281"/>
    </row>
    <row r="4282" spans="21:26" x14ac:dyDescent="0.25">
      <c r="U4282"/>
      <c r="V4282"/>
      <c r="W4282"/>
      <c r="X4282"/>
      <c r="Y4282"/>
      <c r="Z4282"/>
    </row>
    <row r="4283" spans="21:26" x14ac:dyDescent="0.25">
      <c r="U4283"/>
      <c r="V4283"/>
      <c r="W4283"/>
      <c r="X4283"/>
      <c r="Y4283"/>
      <c r="Z4283"/>
    </row>
    <row r="4284" spans="21:26" x14ac:dyDescent="0.25">
      <c r="U4284"/>
      <c r="V4284"/>
      <c r="W4284"/>
      <c r="X4284"/>
      <c r="Y4284"/>
      <c r="Z4284"/>
    </row>
    <row r="4285" spans="21:26" x14ac:dyDescent="0.25">
      <c r="U4285"/>
      <c r="V4285"/>
      <c r="W4285"/>
      <c r="X4285"/>
      <c r="Y4285"/>
      <c r="Z4285"/>
    </row>
    <row r="4286" spans="21:26" x14ac:dyDescent="0.25">
      <c r="U4286"/>
      <c r="V4286"/>
      <c r="W4286"/>
      <c r="X4286"/>
      <c r="Y4286"/>
      <c r="Z4286"/>
    </row>
    <row r="4287" spans="21:26" x14ac:dyDescent="0.25">
      <c r="U4287"/>
      <c r="V4287"/>
      <c r="W4287"/>
      <c r="X4287"/>
      <c r="Y4287"/>
      <c r="Z4287"/>
    </row>
    <row r="4288" spans="21:26" x14ac:dyDescent="0.25">
      <c r="U4288"/>
      <c r="V4288"/>
      <c r="W4288"/>
      <c r="X4288"/>
      <c r="Y4288"/>
      <c r="Z4288"/>
    </row>
    <row r="4289" spans="21:26" x14ac:dyDescent="0.25">
      <c r="U4289"/>
      <c r="V4289"/>
      <c r="W4289"/>
      <c r="X4289"/>
      <c r="Y4289"/>
      <c r="Z4289"/>
    </row>
    <row r="4290" spans="21:26" x14ac:dyDescent="0.25">
      <c r="U4290"/>
      <c r="V4290"/>
      <c r="W4290"/>
      <c r="X4290"/>
      <c r="Y4290"/>
      <c r="Z4290"/>
    </row>
    <row r="4291" spans="21:26" x14ac:dyDescent="0.25">
      <c r="U4291"/>
      <c r="V4291"/>
      <c r="W4291"/>
      <c r="X4291"/>
      <c r="Y4291"/>
      <c r="Z4291"/>
    </row>
    <row r="4292" spans="21:26" x14ac:dyDescent="0.25">
      <c r="U4292"/>
      <c r="V4292"/>
      <c r="W4292"/>
      <c r="X4292"/>
      <c r="Y4292"/>
      <c r="Z4292"/>
    </row>
    <row r="4293" spans="21:26" x14ac:dyDescent="0.25">
      <c r="U4293"/>
      <c r="V4293"/>
      <c r="W4293"/>
      <c r="X4293"/>
      <c r="Y4293"/>
      <c r="Z4293"/>
    </row>
    <row r="4294" spans="21:26" x14ac:dyDescent="0.25">
      <c r="U4294"/>
      <c r="V4294"/>
      <c r="W4294"/>
      <c r="X4294"/>
      <c r="Y4294"/>
      <c r="Z4294"/>
    </row>
    <row r="4295" spans="21:26" x14ac:dyDescent="0.25">
      <c r="U4295"/>
      <c r="V4295"/>
      <c r="W4295"/>
      <c r="X4295"/>
      <c r="Y4295"/>
      <c r="Z4295"/>
    </row>
    <row r="4296" spans="21:26" x14ac:dyDescent="0.25">
      <c r="U4296"/>
      <c r="V4296"/>
      <c r="W4296"/>
      <c r="X4296"/>
      <c r="Y4296"/>
      <c r="Z4296"/>
    </row>
    <row r="4297" spans="21:26" x14ac:dyDescent="0.25">
      <c r="U4297"/>
      <c r="V4297"/>
      <c r="W4297"/>
      <c r="X4297"/>
      <c r="Y4297"/>
      <c r="Z4297"/>
    </row>
    <row r="4298" spans="21:26" x14ac:dyDescent="0.25">
      <c r="U4298"/>
      <c r="V4298"/>
      <c r="W4298"/>
      <c r="X4298"/>
      <c r="Y4298"/>
      <c r="Z4298"/>
    </row>
    <row r="4299" spans="21:26" x14ac:dyDescent="0.25">
      <c r="U4299"/>
      <c r="V4299"/>
      <c r="W4299"/>
      <c r="X4299"/>
      <c r="Y4299"/>
      <c r="Z4299"/>
    </row>
    <row r="4300" spans="21:26" x14ac:dyDescent="0.25">
      <c r="U4300"/>
      <c r="V4300"/>
      <c r="W4300"/>
      <c r="X4300"/>
      <c r="Y4300"/>
      <c r="Z4300"/>
    </row>
    <row r="4301" spans="21:26" x14ac:dyDescent="0.25">
      <c r="U4301"/>
      <c r="V4301"/>
      <c r="W4301"/>
      <c r="X4301"/>
      <c r="Y4301"/>
      <c r="Z4301"/>
    </row>
    <row r="4302" spans="21:26" x14ac:dyDescent="0.25">
      <c r="U4302"/>
      <c r="V4302"/>
      <c r="W4302"/>
      <c r="X4302"/>
      <c r="Y4302"/>
      <c r="Z4302"/>
    </row>
    <row r="4303" spans="21:26" x14ac:dyDescent="0.25">
      <c r="U4303"/>
      <c r="V4303"/>
      <c r="W4303"/>
      <c r="X4303"/>
      <c r="Y4303"/>
      <c r="Z4303"/>
    </row>
    <row r="4304" spans="21:26" x14ac:dyDescent="0.25">
      <c r="U4304"/>
      <c r="V4304"/>
      <c r="W4304"/>
      <c r="X4304"/>
      <c r="Y4304"/>
      <c r="Z4304"/>
    </row>
    <row r="4305" spans="21:26" x14ac:dyDescent="0.25">
      <c r="U4305"/>
      <c r="V4305"/>
      <c r="W4305"/>
      <c r="X4305"/>
      <c r="Y4305"/>
      <c r="Z4305"/>
    </row>
    <row r="4306" spans="21:26" x14ac:dyDescent="0.25">
      <c r="U4306"/>
      <c r="V4306"/>
      <c r="W4306"/>
      <c r="X4306"/>
      <c r="Y4306"/>
      <c r="Z4306"/>
    </row>
    <row r="4307" spans="21:26" x14ac:dyDescent="0.25">
      <c r="U4307"/>
      <c r="V4307"/>
      <c r="W4307"/>
      <c r="X4307"/>
      <c r="Y4307"/>
      <c r="Z4307"/>
    </row>
    <row r="4308" spans="21:26" x14ac:dyDescent="0.25">
      <c r="U4308"/>
      <c r="V4308"/>
      <c r="W4308"/>
      <c r="X4308"/>
      <c r="Y4308"/>
      <c r="Z4308"/>
    </row>
    <row r="4309" spans="21:26" x14ac:dyDescent="0.25">
      <c r="U4309"/>
      <c r="V4309"/>
      <c r="W4309"/>
      <c r="X4309"/>
      <c r="Y4309"/>
      <c r="Z4309"/>
    </row>
    <row r="4310" spans="21:26" x14ac:dyDescent="0.25">
      <c r="U4310"/>
      <c r="V4310"/>
      <c r="W4310"/>
      <c r="X4310"/>
      <c r="Y4310"/>
      <c r="Z4310"/>
    </row>
    <row r="4311" spans="21:26" x14ac:dyDescent="0.25">
      <c r="U4311"/>
      <c r="V4311"/>
      <c r="W4311"/>
      <c r="X4311"/>
      <c r="Y4311"/>
      <c r="Z4311"/>
    </row>
    <row r="4312" spans="21:26" x14ac:dyDescent="0.25">
      <c r="U4312"/>
      <c r="V4312"/>
      <c r="W4312"/>
      <c r="X4312"/>
      <c r="Y4312"/>
      <c r="Z4312"/>
    </row>
    <row r="4313" spans="21:26" x14ac:dyDescent="0.25">
      <c r="U4313"/>
      <c r="V4313"/>
      <c r="W4313"/>
      <c r="X4313"/>
      <c r="Y4313"/>
      <c r="Z4313"/>
    </row>
    <row r="4314" spans="21:26" x14ac:dyDescent="0.25">
      <c r="U4314"/>
      <c r="V4314"/>
      <c r="W4314"/>
      <c r="X4314"/>
      <c r="Y4314"/>
      <c r="Z4314"/>
    </row>
    <row r="4315" spans="21:26" x14ac:dyDescent="0.25">
      <c r="U4315"/>
      <c r="V4315"/>
      <c r="W4315"/>
      <c r="X4315"/>
      <c r="Y4315"/>
      <c r="Z4315"/>
    </row>
    <row r="4316" spans="21:26" x14ac:dyDescent="0.25">
      <c r="U4316"/>
      <c r="V4316"/>
      <c r="W4316"/>
      <c r="X4316"/>
      <c r="Y4316"/>
      <c r="Z4316"/>
    </row>
    <row r="4317" spans="21:26" x14ac:dyDescent="0.25">
      <c r="U4317"/>
      <c r="V4317"/>
      <c r="W4317"/>
      <c r="X4317"/>
      <c r="Y4317"/>
      <c r="Z4317"/>
    </row>
    <row r="4318" spans="21:26" x14ac:dyDescent="0.25">
      <c r="U4318"/>
      <c r="V4318"/>
      <c r="W4318"/>
      <c r="X4318"/>
      <c r="Y4318"/>
      <c r="Z4318"/>
    </row>
    <row r="4319" spans="21:26" x14ac:dyDescent="0.25">
      <c r="U4319"/>
      <c r="V4319"/>
      <c r="W4319"/>
      <c r="X4319"/>
      <c r="Y4319"/>
      <c r="Z4319"/>
    </row>
    <row r="4320" spans="21:26" x14ac:dyDescent="0.25">
      <c r="U4320"/>
      <c r="V4320"/>
      <c r="W4320"/>
      <c r="X4320"/>
      <c r="Y4320"/>
      <c r="Z4320"/>
    </row>
    <row r="4321" spans="21:26" x14ac:dyDescent="0.25">
      <c r="U4321"/>
      <c r="V4321"/>
      <c r="W4321"/>
      <c r="X4321"/>
      <c r="Y4321"/>
      <c r="Z4321"/>
    </row>
    <row r="4322" spans="21:26" x14ac:dyDescent="0.25">
      <c r="U4322"/>
      <c r="V4322"/>
      <c r="W4322"/>
      <c r="X4322"/>
      <c r="Y4322"/>
      <c r="Z4322"/>
    </row>
    <row r="4323" spans="21:26" x14ac:dyDescent="0.25">
      <c r="U4323"/>
      <c r="V4323"/>
      <c r="W4323"/>
      <c r="X4323"/>
      <c r="Y4323"/>
      <c r="Z4323"/>
    </row>
    <row r="4324" spans="21:26" x14ac:dyDescent="0.25">
      <c r="U4324"/>
      <c r="V4324"/>
      <c r="W4324"/>
      <c r="X4324"/>
      <c r="Y4324"/>
      <c r="Z4324"/>
    </row>
    <row r="4325" spans="21:26" x14ac:dyDescent="0.25">
      <c r="U4325"/>
      <c r="V4325"/>
      <c r="W4325"/>
      <c r="X4325"/>
      <c r="Y4325"/>
      <c r="Z4325"/>
    </row>
    <row r="4326" spans="21:26" x14ac:dyDescent="0.25">
      <c r="U4326"/>
      <c r="V4326"/>
      <c r="W4326"/>
      <c r="X4326"/>
      <c r="Y4326"/>
      <c r="Z4326"/>
    </row>
    <row r="4327" spans="21:26" x14ac:dyDescent="0.25">
      <c r="U4327"/>
      <c r="V4327"/>
      <c r="W4327"/>
      <c r="X4327"/>
      <c r="Y4327"/>
      <c r="Z4327"/>
    </row>
    <row r="4328" spans="21:26" x14ac:dyDescent="0.25">
      <c r="U4328"/>
      <c r="V4328"/>
      <c r="W4328"/>
      <c r="X4328"/>
      <c r="Y4328"/>
      <c r="Z4328"/>
    </row>
    <row r="4329" spans="21:26" x14ac:dyDescent="0.25">
      <c r="U4329"/>
      <c r="V4329"/>
      <c r="W4329"/>
      <c r="X4329"/>
      <c r="Y4329"/>
      <c r="Z4329"/>
    </row>
    <row r="4330" spans="21:26" x14ac:dyDescent="0.25">
      <c r="U4330"/>
      <c r="V4330"/>
      <c r="W4330"/>
      <c r="X4330"/>
      <c r="Y4330"/>
      <c r="Z4330"/>
    </row>
    <row r="4331" spans="21:26" x14ac:dyDescent="0.25">
      <c r="U4331"/>
      <c r="V4331"/>
      <c r="W4331"/>
      <c r="X4331"/>
      <c r="Y4331"/>
      <c r="Z4331"/>
    </row>
    <row r="4332" spans="21:26" x14ac:dyDescent="0.25">
      <c r="U4332"/>
      <c r="V4332"/>
      <c r="W4332"/>
      <c r="X4332"/>
      <c r="Y4332"/>
      <c r="Z4332"/>
    </row>
    <row r="4333" spans="21:26" x14ac:dyDescent="0.25">
      <c r="U4333"/>
      <c r="V4333"/>
      <c r="W4333"/>
      <c r="X4333"/>
      <c r="Y4333"/>
      <c r="Z4333"/>
    </row>
    <row r="4334" spans="21:26" x14ac:dyDescent="0.25">
      <c r="U4334"/>
      <c r="V4334"/>
      <c r="W4334"/>
      <c r="X4334"/>
      <c r="Y4334"/>
      <c r="Z4334"/>
    </row>
    <row r="4335" spans="21:26" x14ac:dyDescent="0.25">
      <c r="U4335"/>
      <c r="V4335"/>
      <c r="W4335"/>
      <c r="X4335"/>
      <c r="Y4335"/>
      <c r="Z4335"/>
    </row>
    <row r="4336" spans="21:26" x14ac:dyDescent="0.25">
      <c r="U4336"/>
      <c r="V4336"/>
      <c r="W4336"/>
      <c r="X4336"/>
      <c r="Y4336"/>
      <c r="Z4336"/>
    </row>
    <row r="4337" spans="21:26" x14ac:dyDescent="0.25">
      <c r="U4337"/>
      <c r="V4337"/>
      <c r="W4337"/>
      <c r="X4337"/>
      <c r="Y4337"/>
      <c r="Z4337"/>
    </row>
    <row r="4338" spans="21:26" x14ac:dyDescent="0.25">
      <c r="U4338"/>
      <c r="V4338"/>
      <c r="W4338"/>
      <c r="X4338"/>
      <c r="Y4338"/>
      <c r="Z4338"/>
    </row>
    <row r="4339" spans="21:26" x14ac:dyDescent="0.25">
      <c r="U4339"/>
      <c r="V4339"/>
      <c r="W4339"/>
      <c r="X4339"/>
      <c r="Y4339"/>
      <c r="Z4339"/>
    </row>
    <row r="4340" spans="21:26" x14ac:dyDescent="0.25">
      <c r="U4340"/>
      <c r="V4340"/>
      <c r="W4340"/>
      <c r="X4340"/>
      <c r="Y4340"/>
      <c r="Z4340"/>
    </row>
    <row r="4341" spans="21:26" x14ac:dyDescent="0.25">
      <c r="U4341"/>
      <c r="V4341"/>
      <c r="W4341"/>
      <c r="X4341"/>
      <c r="Y4341"/>
      <c r="Z4341"/>
    </row>
    <row r="4342" spans="21:26" x14ac:dyDescent="0.25">
      <c r="U4342"/>
      <c r="V4342"/>
      <c r="W4342"/>
      <c r="X4342"/>
      <c r="Y4342"/>
      <c r="Z4342"/>
    </row>
    <row r="4343" spans="21:26" x14ac:dyDescent="0.25">
      <c r="U4343"/>
      <c r="V4343"/>
      <c r="W4343"/>
      <c r="X4343"/>
      <c r="Y4343"/>
      <c r="Z4343"/>
    </row>
    <row r="4344" spans="21:26" x14ac:dyDescent="0.25">
      <c r="U4344"/>
      <c r="V4344"/>
      <c r="W4344"/>
      <c r="X4344"/>
      <c r="Y4344"/>
      <c r="Z4344"/>
    </row>
    <row r="4345" spans="21:26" x14ac:dyDescent="0.25">
      <c r="U4345"/>
      <c r="V4345"/>
      <c r="W4345"/>
      <c r="X4345"/>
      <c r="Y4345"/>
      <c r="Z4345"/>
    </row>
    <row r="4346" spans="21:26" x14ac:dyDescent="0.25">
      <c r="U4346"/>
      <c r="V4346"/>
      <c r="W4346"/>
      <c r="X4346"/>
      <c r="Y4346"/>
      <c r="Z4346"/>
    </row>
    <row r="4347" spans="21:26" x14ac:dyDescent="0.25">
      <c r="U4347"/>
      <c r="V4347"/>
      <c r="W4347"/>
      <c r="X4347"/>
      <c r="Y4347"/>
      <c r="Z4347"/>
    </row>
    <row r="4348" spans="21:26" x14ac:dyDescent="0.25">
      <c r="U4348"/>
      <c r="V4348"/>
      <c r="W4348"/>
      <c r="X4348"/>
      <c r="Y4348"/>
      <c r="Z4348"/>
    </row>
    <row r="4349" spans="21:26" x14ac:dyDescent="0.25">
      <c r="U4349"/>
      <c r="V4349"/>
      <c r="W4349"/>
      <c r="X4349"/>
      <c r="Y4349"/>
      <c r="Z4349"/>
    </row>
    <row r="4350" spans="21:26" x14ac:dyDescent="0.25">
      <c r="U4350"/>
      <c r="V4350"/>
      <c r="W4350"/>
      <c r="X4350"/>
      <c r="Y4350"/>
      <c r="Z4350"/>
    </row>
    <row r="4351" spans="21:26" x14ac:dyDescent="0.25">
      <c r="U4351"/>
      <c r="V4351"/>
      <c r="W4351"/>
      <c r="X4351"/>
      <c r="Y4351"/>
      <c r="Z4351"/>
    </row>
    <row r="4352" spans="21:26" x14ac:dyDescent="0.25">
      <c r="U4352"/>
      <c r="V4352"/>
      <c r="W4352"/>
      <c r="X4352"/>
      <c r="Y4352"/>
      <c r="Z4352"/>
    </row>
    <row r="4353" spans="21:26" x14ac:dyDescent="0.25">
      <c r="U4353"/>
      <c r="V4353"/>
      <c r="W4353"/>
      <c r="X4353"/>
      <c r="Y4353"/>
      <c r="Z4353"/>
    </row>
    <row r="4354" spans="21:26" x14ac:dyDescent="0.25">
      <c r="U4354"/>
      <c r="V4354"/>
      <c r="W4354"/>
      <c r="X4354"/>
      <c r="Y4354"/>
      <c r="Z4354"/>
    </row>
    <row r="4355" spans="21:26" x14ac:dyDescent="0.25">
      <c r="U4355"/>
      <c r="V4355"/>
      <c r="W4355"/>
      <c r="X4355"/>
      <c r="Y4355"/>
      <c r="Z4355"/>
    </row>
    <row r="4356" spans="21:26" x14ac:dyDescent="0.25">
      <c r="U4356"/>
      <c r="V4356"/>
      <c r="W4356"/>
      <c r="X4356"/>
      <c r="Y4356"/>
      <c r="Z4356"/>
    </row>
    <row r="4357" spans="21:26" x14ac:dyDescent="0.25">
      <c r="U4357"/>
      <c r="V4357"/>
      <c r="W4357"/>
      <c r="X4357"/>
      <c r="Y4357"/>
      <c r="Z4357"/>
    </row>
    <row r="4358" spans="21:26" x14ac:dyDescent="0.25">
      <c r="U4358"/>
      <c r="V4358"/>
      <c r="W4358"/>
      <c r="X4358"/>
      <c r="Y4358"/>
      <c r="Z4358"/>
    </row>
    <row r="4359" spans="21:26" x14ac:dyDescent="0.25">
      <c r="U4359"/>
      <c r="V4359"/>
      <c r="W4359"/>
      <c r="X4359"/>
      <c r="Y4359"/>
      <c r="Z4359"/>
    </row>
    <row r="4360" spans="21:26" x14ac:dyDescent="0.25">
      <c r="U4360"/>
      <c r="V4360"/>
      <c r="W4360"/>
      <c r="X4360"/>
      <c r="Y4360"/>
      <c r="Z4360"/>
    </row>
    <row r="4361" spans="21:26" x14ac:dyDescent="0.25">
      <c r="U4361"/>
      <c r="V4361"/>
      <c r="W4361"/>
      <c r="X4361"/>
      <c r="Y4361"/>
      <c r="Z4361"/>
    </row>
    <row r="4362" spans="21:26" x14ac:dyDescent="0.25">
      <c r="U4362"/>
      <c r="V4362"/>
      <c r="W4362"/>
      <c r="X4362"/>
      <c r="Y4362"/>
      <c r="Z4362"/>
    </row>
    <row r="4363" spans="21:26" x14ac:dyDescent="0.25">
      <c r="U4363"/>
      <c r="V4363"/>
      <c r="W4363"/>
      <c r="X4363"/>
      <c r="Y4363"/>
      <c r="Z4363"/>
    </row>
    <row r="4364" spans="21:26" x14ac:dyDescent="0.25">
      <c r="U4364"/>
      <c r="V4364"/>
      <c r="W4364"/>
      <c r="X4364"/>
      <c r="Y4364"/>
      <c r="Z4364"/>
    </row>
    <row r="4365" spans="21:26" x14ac:dyDescent="0.25">
      <c r="U4365"/>
      <c r="V4365"/>
      <c r="W4365"/>
      <c r="X4365"/>
      <c r="Y4365"/>
      <c r="Z4365"/>
    </row>
    <row r="4366" spans="21:26" x14ac:dyDescent="0.25">
      <c r="U4366"/>
      <c r="V4366"/>
      <c r="W4366"/>
      <c r="X4366"/>
      <c r="Y4366"/>
      <c r="Z4366"/>
    </row>
    <row r="4367" spans="21:26" x14ac:dyDescent="0.25">
      <c r="U4367"/>
      <c r="V4367"/>
      <c r="W4367"/>
      <c r="X4367"/>
      <c r="Y4367"/>
      <c r="Z4367"/>
    </row>
    <row r="4368" spans="21:26" x14ac:dyDescent="0.25">
      <c r="U4368"/>
      <c r="V4368"/>
      <c r="W4368"/>
      <c r="X4368"/>
      <c r="Y4368"/>
      <c r="Z4368"/>
    </row>
    <row r="4369" spans="21:26" x14ac:dyDescent="0.25">
      <c r="U4369"/>
      <c r="V4369"/>
      <c r="W4369"/>
      <c r="X4369"/>
      <c r="Y4369"/>
      <c r="Z4369"/>
    </row>
    <row r="4370" spans="21:26" x14ac:dyDescent="0.25">
      <c r="U4370"/>
      <c r="V4370"/>
      <c r="W4370"/>
      <c r="X4370"/>
      <c r="Y4370"/>
      <c r="Z4370"/>
    </row>
    <row r="4371" spans="21:26" x14ac:dyDescent="0.25">
      <c r="U4371"/>
      <c r="V4371"/>
      <c r="W4371"/>
      <c r="X4371"/>
      <c r="Y4371"/>
      <c r="Z4371"/>
    </row>
    <row r="4372" spans="21:26" x14ac:dyDescent="0.25">
      <c r="U4372"/>
      <c r="V4372"/>
      <c r="W4372"/>
      <c r="X4372"/>
      <c r="Y4372"/>
      <c r="Z4372"/>
    </row>
    <row r="4373" spans="21:26" x14ac:dyDescent="0.25">
      <c r="U4373"/>
      <c r="V4373"/>
      <c r="W4373"/>
      <c r="X4373"/>
      <c r="Y4373"/>
      <c r="Z4373"/>
    </row>
    <row r="4374" spans="21:26" x14ac:dyDescent="0.25">
      <c r="U4374"/>
      <c r="V4374"/>
      <c r="W4374"/>
      <c r="X4374"/>
      <c r="Y4374"/>
      <c r="Z4374"/>
    </row>
    <row r="4375" spans="21:26" x14ac:dyDescent="0.25">
      <c r="U4375"/>
      <c r="V4375"/>
      <c r="W4375"/>
      <c r="X4375"/>
      <c r="Y4375"/>
      <c r="Z4375"/>
    </row>
    <row r="4376" spans="21:26" x14ac:dyDescent="0.25">
      <c r="U4376"/>
      <c r="V4376"/>
      <c r="W4376"/>
      <c r="X4376"/>
      <c r="Y4376"/>
      <c r="Z4376"/>
    </row>
    <row r="4377" spans="21:26" x14ac:dyDescent="0.25">
      <c r="U4377"/>
      <c r="V4377"/>
      <c r="W4377"/>
      <c r="X4377"/>
      <c r="Y4377"/>
      <c r="Z4377"/>
    </row>
    <row r="4378" spans="21:26" x14ac:dyDescent="0.25">
      <c r="U4378"/>
      <c r="V4378"/>
      <c r="W4378"/>
      <c r="X4378"/>
      <c r="Y4378"/>
      <c r="Z4378"/>
    </row>
    <row r="4379" spans="21:26" x14ac:dyDescent="0.25">
      <c r="U4379"/>
      <c r="V4379"/>
      <c r="W4379"/>
      <c r="X4379"/>
      <c r="Y4379"/>
      <c r="Z4379"/>
    </row>
    <row r="4380" spans="21:26" x14ac:dyDescent="0.25">
      <c r="U4380"/>
      <c r="V4380"/>
      <c r="W4380"/>
      <c r="X4380"/>
      <c r="Y4380"/>
      <c r="Z4380"/>
    </row>
    <row r="4381" spans="21:26" x14ac:dyDescent="0.25">
      <c r="U4381"/>
      <c r="V4381"/>
      <c r="W4381"/>
      <c r="X4381"/>
      <c r="Y4381"/>
      <c r="Z4381"/>
    </row>
    <row r="4382" spans="21:26" x14ac:dyDescent="0.25">
      <c r="U4382"/>
      <c r="V4382"/>
      <c r="W4382"/>
      <c r="X4382"/>
      <c r="Y4382"/>
      <c r="Z4382"/>
    </row>
    <row r="4383" spans="21:26" x14ac:dyDescent="0.25">
      <c r="U4383"/>
      <c r="V4383"/>
      <c r="W4383"/>
      <c r="X4383"/>
      <c r="Y4383"/>
      <c r="Z4383"/>
    </row>
    <row r="4384" spans="21:26" x14ac:dyDescent="0.25">
      <c r="U4384"/>
      <c r="V4384"/>
      <c r="W4384"/>
      <c r="X4384"/>
      <c r="Y4384"/>
      <c r="Z4384"/>
    </row>
    <row r="4385" spans="21:26" x14ac:dyDescent="0.25">
      <c r="U4385"/>
      <c r="V4385"/>
      <c r="W4385"/>
      <c r="X4385"/>
      <c r="Y4385"/>
      <c r="Z4385"/>
    </row>
    <row r="4386" spans="21:26" x14ac:dyDescent="0.25">
      <c r="U4386"/>
      <c r="V4386"/>
      <c r="W4386"/>
      <c r="X4386"/>
      <c r="Y4386"/>
      <c r="Z4386"/>
    </row>
    <row r="4387" spans="21:26" x14ac:dyDescent="0.25">
      <c r="U4387"/>
      <c r="V4387"/>
      <c r="W4387"/>
      <c r="X4387"/>
      <c r="Y4387"/>
      <c r="Z4387"/>
    </row>
    <row r="4388" spans="21:26" x14ac:dyDescent="0.25">
      <c r="U4388"/>
      <c r="V4388"/>
      <c r="W4388"/>
      <c r="X4388"/>
      <c r="Y4388"/>
      <c r="Z4388"/>
    </row>
    <row r="4389" spans="21:26" x14ac:dyDescent="0.25">
      <c r="U4389"/>
      <c r="V4389"/>
      <c r="W4389"/>
      <c r="X4389"/>
      <c r="Y4389"/>
      <c r="Z4389"/>
    </row>
    <row r="4390" spans="21:26" x14ac:dyDescent="0.25">
      <c r="U4390"/>
      <c r="V4390"/>
      <c r="W4390"/>
      <c r="X4390"/>
      <c r="Y4390"/>
      <c r="Z4390"/>
    </row>
    <row r="4391" spans="21:26" x14ac:dyDescent="0.25">
      <c r="U4391"/>
      <c r="V4391"/>
      <c r="W4391"/>
      <c r="X4391"/>
      <c r="Y4391"/>
      <c r="Z4391"/>
    </row>
    <row r="4392" spans="21:26" x14ac:dyDescent="0.25">
      <c r="U4392"/>
      <c r="V4392"/>
      <c r="W4392"/>
      <c r="X4392"/>
      <c r="Y4392"/>
      <c r="Z4392"/>
    </row>
    <row r="4393" spans="21:26" x14ac:dyDescent="0.25">
      <c r="U4393"/>
      <c r="V4393"/>
      <c r="W4393"/>
      <c r="X4393"/>
      <c r="Y4393"/>
      <c r="Z4393"/>
    </row>
    <row r="4394" spans="21:26" x14ac:dyDescent="0.25">
      <c r="U4394"/>
      <c r="V4394"/>
      <c r="W4394"/>
      <c r="X4394"/>
      <c r="Y4394"/>
      <c r="Z4394"/>
    </row>
    <row r="4395" spans="21:26" x14ac:dyDescent="0.25">
      <c r="U4395"/>
      <c r="V4395"/>
      <c r="W4395"/>
      <c r="X4395"/>
      <c r="Y4395"/>
      <c r="Z4395"/>
    </row>
    <row r="4396" spans="21:26" x14ac:dyDescent="0.25">
      <c r="U4396"/>
      <c r="V4396"/>
      <c r="W4396"/>
      <c r="X4396"/>
      <c r="Y4396"/>
      <c r="Z4396"/>
    </row>
    <row r="4397" spans="21:26" x14ac:dyDescent="0.25">
      <c r="U4397"/>
      <c r="V4397"/>
      <c r="W4397"/>
      <c r="X4397"/>
      <c r="Y4397"/>
      <c r="Z4397"/>
    </row>
    <row r="4398" spans="21:26" x14ac:dyDescent="0.25">
      <c r="U4398"/>
      <c r="V4398"/>
      <c r="W4398"/>
      <c r="X4398"/>
      <c r="Y4398"/>
      <c r="Z4398"/>
    </row>
    <row r="4399" spans="21:26" x14ac:dyDescent="0.25">
      <c r="U4399"/>
      <c r="V4399"/>
      <c r="W4399"/>
      <c r="X4399"/>
      <c r="Y4399"/>
      <c r="Z4399"/>
    </row>
    <row r="4400" spans="21:26" x14ac:dyDescent="0.25">
      <c r="U4400"/>
      <c r="V4400"/>
      <c r="W4400"/>
      <c r="X4400"/>
      <c r="Y4400"/>
      <c r="Z4400"/>
    </row>
    <row r="4401" spans="21:26" x14ac:dyDescent="0.25">
      <c r="U4401"/>
      <c r="V4401"/>
      <c r="W4401"/>
      <c r="X4401"/>
      <c r="Y4401"/>
      <c r="Z4401"/>
    </row>
    <row r="4402" spans="21:26" x14ac:dyDescent="0.25">
      <c r="U4402"/>
      <c r="V4402"/>
      <c r="W4402"/>
      <c r="X4402"/>
      <c r="Y4402"/>
      <c r="Z4402"/>
    </row>
    <row r="4403" spans="21:26" x14ac:dyDescent="0.25">
      <c r="U4403"/>
      <c r="V4403"/>
      <c r="W4403"/>
      <c r="X4403"/>
      <c r="Y4403"/>
      <c r="Z4403"/>
    </row>
    <row r="4404" spans="21:26" x14ac:dyDescent="0.25">
      <c r="U4404"/>
      <c r="V4404"/>
      <c r="W4404"/>
      <c r="X4404"/>
      <c r="Y4404"/>
      <c r="Z4404"/>
    </row>
    <row r="4405" spans="21:26" x14ac:dyDescent="0.25">
      <c r="U4405"/>
      <c r="V4405"/>
      <c r="W4405"/>
      <c r="X4405"/>
      <c r="Y4405"/>
      <c r="Z4405"/>
    </row>
    <row r="4406" spans="21:26" x14ac:dyDescent="0.25">
      <c r="U4406"/>
      <c r="V4406"/>
      <c r="W4406"/>
      <c r="X4406"/>
      <c r="Y4406"/>
      <c r="Z4406"/>
    </row>
    <row r="4407" spans="21:26" x14ac:dyDescent="0.25">
      <c r="U4407"/>
      <c r="V4407"/>
      <c r="W4407"/>
      <c r="X4407"/>
      <c r="Y4407"/>
      <c r="Z4407"/>
    </row>
    <row r="4408" spans="21:26" x14ac:dyDescent="0.25">
      <c r="U4408"/>
      <c r="V4408"/>
      <c r="W4408"/>
      <c r="X4408"/>
      <c r="Y4408"/>
      <c r="Z4408"/>
    </row>
    <row r="4409" spans="21:26" x14ac:dyDescent="0.25">
      <c r="U4409"/>
      <c r="V4409"/>
      <c r="W4409"/>
      <c r="X4409"/>
      <c r="Y4409"/>
      <c r="Z4409"/>
    </row>
    <row r="4410" spans="21:26" x14ac:dyDescent="0.25">
      <c r="U4410"/>
      <c r="V4410"/>
      <c r="W4410"/>
      <c r="X4410"/>
      <c r="Y4410"/>
      <c r="Z4410"/>
    </row>
    <row r="4411" spans="21:26" x14ac:dyDescent="0.25">
      <c r="U4411"/>
      <c r="V4411"/>
      <c r="W4411"/>
      <c r="X4411"/>
      <c r="Y4411"/>
      <c r="Z4411"/>
    </row>
    <row r="4412" spans="21:26" x14ac:dyDescent="0.25">
      <c r="U4412"/>
      <c r="V4412"/>
      <c r="W4412"/>
      <c r="X4412"/>
      <c r="Y4412"/>
      <c r="Z4412"/>
    </row>
    <row r="4413" spans="21:26" x14ac:dyDescent="0.25">
      <c r="U4413"/>
      <c r="V4413"/>
      <c r="W4413"/>
      <c r="X4413"/>
      <c r="Y4413"/>
      <c r="Z4413"/>
    </row>
    <row r="4414" spans="21:26" x14ac:dyDescent="0.25">
      <c r="U4414"/>
      <c r="V4414"/>
      <c r="W4414"/>
      <c r="X4414"/>
      <c r="Y4414"/>
      <c r="Z4414"/>
    </row>
    <row r="4415" spans="21:26" x14ac:dyDescent="0.25">
      <c r="U4415"/>
      <c r="V4415"/>
      <c r="W4415"/>
      <c r="X4415"/>
      <c r="Y4415"/>
      <c r="Z4415"/>
    </row>
    <row r="4416" spans="21:26" x14ac:dyDescent="0.25">
      <c r="U4416"/>
      <c r="V4416"/>
      <c r="W4416"/>
      <c r="X4416"/>
      <c r="Y4416"/>
      <c r="Z4416"/>
    </row>
    <row r="4417" spans="21:26" x14ac:dyDescent="0.25">
      <c r="U4417"/>
      <c r="V4417"/>
      <c r="W4417"/>
      <c r="X4417"/>
      <c r="Y4417"/>
      <c r="Z4417"/>
    </row>
    <row r="4418" spans="21:26" x14ac:dyDescent="0.25">
      <c r="U4418"/>
      <c r="V4418"/>
      <c r="W4418"/>
      <c r="X4418"/>
      <c r="Y4418"/>
      <c r="Z4418"/>
    </row>
    <row r="4419" spans="21:26" x14ac:dyDescent="0.25">
      <c r="U4419"/>
      <c r="V4419"/>
      <c r="W4419"/>
      <c r="X4419"/>
      <c r="Y4419"/>
      <c r="Z4419"/>
    </row>
    <row r="4420" spans="21:26" x14ac:dyDescent="0.25">
      <c r="U4420"/>
      <c r="V4420"/>
      <c r="W4420"/>
      <c r="X4420"/>
      <c r="Y4420"/>
      <c r="Z4420"/>
    </row>
    <row r="4421" spans="21:26" x14ac:dyDescent="0.25">
      <c r="U4421"/>
      <c r="V4421"/>
      <c r="W4421"/>
      <c r="X4421"/>
      <c r="Y4421"/>
      <c r="Z4421"/>
    </row>
    <row r="4422" spans="21:26" x14ac:dyDescent="0.25">
      <c r="U4422"/>
      <c r="V4422"/>
      <c r="W4422"/>
      <c r="X4422"/>
      <c r="Y4422"/>
      <c r="Z4422"/>
    </row>
    <row r="4423" spans="21:26" x14ac:dyDescent="0.25">
      <c r="U4423"/>
      <c r="V4423"/>
      <c r="W4423"/>
      <c r="X4423"/>
      <c r="Y4423"/>
      <c r="Z4423"/>
    </row>
    <row r="4424" spans="21:26" x14ac:dyDescent="0.25">
      <c r="U4424"/>
      <c r="V4424"/>
      <c r="W4424"/>
      <c r="X4424"/>
      <c r="Y4424"/>
      <c r="Z4424"/>
    </row>
    <row r="4425" spans="21:26" x14ac:dyDescent="0.25">
      <c r="U4425"/>
      <c r="V4425"/>
      <c r="W4425"/>
      <c r="X4425"/>
      <c r="Y4425"/>
      <c r="Z4425"/>
    </row>
    <row r="4426" spans="21:26" x14ac:dyDescent="0.25">
      <c r="U4426"/>
      <c r="V4426"/>
      <c r="W4426"/>
      <c r="X4426"/>
      <c r="Y4426"/>
      <c r="Z4426"/>
    </row>
    <row r="4427" spans="21:26" x14ac:dyDescent="0.25">
      <c r="U4427"/>
      <c r="V4427"/>
      <c r="W4427"/>
      <c r="X4427"/>
      <c r="Y4427"/>
      <c r="Z4427"/>
    </row>
    <row r="4428" spans="21:26" x14ac:dyDescent="0.25">
      <c r="U4428"/>
      <c r="V4428"/>
      <c r="W4428"/>
      <c r="X4428"/>
      <c r="Y4428"/>
      <c r="Z4428"/>
    </row>
    <row r="4429" spans="21:26" x14ac:dyDescent="0.25">
      <c r="U4429"/>
      <c r="V4429"/>
      <c r="W4429"/>
      <c r="X4429"/>
      <c r="Y4429"/>
      <c r="Z4429"/>
    </row>
    <row r="4430" spans="21:26" x14ac:dyDescent="0.25">
      <c r="U4430"/>
      <c r="V4430"/>
      <c r="W4430"/>
      <c r="X4430"/>
      <c r="Y4430"/>
      <c r="Z4430"/>
    </row>
    <row r="4431" spans="21:26" x14ac:dyDescent="0.25">
      <c r="U4431"/>
      <c r="V4431"/>
      <c r="W4431"/>
      <c r="X4431"/>
      <c r="Y4431"/>
      <c r="Z4431"/>
    </row>
    <row r="4432" spans="21:26" x14ac:dyDescent="0.25">
      <c r="U4432"/>
      <c r="V4432"/>
      <c r="W4432"/>
      <c r="X4432"/>
      <c r="Y4432"/>
      <c r="Z4432"/>
    </row>
    <row r="4433" spans="21:26" x14ac:dyDescent="0.25">
      <c r="U4433"/>
      <c r="V4433"/>
      <c r="W4433"/>
      <c r="X4433"/>
      <c r="Y4433"/>
      <c r="Z4433"/>
    </row>
    <row r="4434" spans="21:26" x14ac:dyDescent="0.25">
      <c r="U4434"/>
      <c r="V4434"/>
      <c r="W4434"/>
      <c r="X4434"/>
      <c r="Y4434"/>
      <c r="Z4434"/>
    </row>
    <row r="4435" spans="21:26" x14ac:dyDescent="0.25">
      <c r="U4435"/>
      <c r="V4435"/>
      <c r="W4435"/>
      <c r="X4435"/>
      <c r="Y4435"/>
      <c r="Z4435"/>
    </row>
    <row r="4436" spans="21:26" x14ac:dyDescent="0.25">
      <c r="U4436"/>
      <c r="V4436"/>
      <c r="W4436"/>
      <c r="X4436"/>
      <c r="Y4436"/>
      <c r="Z4436"/>
    </row>
    <row r="4437" spans="21:26" x14ac:dyDescent="0.25">
      <c r="U4437"/>
      <c r="V4437"/>
      <c r="W4437"/>
      <c r="X4437"/>
      <c r="Y4437"/>
      <c r="Z4437"/>
    </row>
    <row r="4438" spans="21:26" x14ac:dyDescent="0.25">
      <c r="U4438"/>
      <c r="V4438"/>
      <c r="W4438"/>
      <c r="X4438"/>
      <c r="Y4438"/>
      <c r="Z4438"/>
    </row>
    <row r="4439" spans="21:26" x14ac:dyDescent="0.25">
      <c r="U4439"/>
      <c r="V4439"/>
      <c r="W4439"/>
      <c r="X4439"/>
      <c r="Y4439"/>
      <c r="Z4439"/>
    </row>
    <row r="4440" spans="21:26" x14ac:dyDescent="0.25">
      <c r="U4440"/>
      <c r="V4440"/>
      <c r="W4440"/>
      <c r="X4440"/>
      <c r="Y4440"/>
      <c r="Z4440"/>
    </row>
    <row r="4441" spans="21:26" x14ac:dyDescent="0.25">
      <c r="U4441"/>
      <c r="V4441"/>
      <c r="W4441"/>
      <c r="X4441"/>
      <c r="Y4441"/>
      <c r="Z4441"/>
    </row>
    <row r="4442" spans="21:26" x14ac:dyDescent="0.25">
      <c r="U4442"/>
      <c r="V4442"/>
      <c r="W4442"/>
      <c r="X4442"/>
      <c r="Y4442"/>
      <c r="Z4442"/>
    </row>
    <row r="4443" spans="21:26" x14ac:dyDescent="0.25">
      <c r="U4443"/>
      <c r="V4443"/>
      <c r="W4443"/>
      <c r="X4443"/>
      <c r="Y4443"/>
      <c r="Z4443"/>
    </row>
    <row r="4444" spans="21:26" x14ac:dyDescent="0.25">
      <c r="U4444"/>
      <c r="V4444"/>
      <c r="W4444"/>
      <c r="X4444"/>
      <c r="Y4444"/>
      <c r="Z4444"/>
    </row>
    <row r="4445" spans="21:26" x14ac:dyDescent="0.25">
      <c r="U4445"/>
      <c r="V4445"/>
      <c r="W4445"/>
      <c r="X4445"/>
      <c r="Y4445"/>
      <c r="Z4445"/>
    </row>
    <row r="4446" spans="21:26" x14ac:dyDescent="0.25">
      <c r="U4446"/>
      <c r="V4446"/>
      <c r="W4446"/>
      <c r="X4446"/>
      <c r="Y4446"/>
      <c r="Z4446"/>
    </row>
    <row r="4447" spans="21:26" x14ac:dyDescent="0.25">
      <c r="U4447"/>
      <c r="V4447"/>
      <c r="W4447"/>
      <c r="X4447"/>
      <c r="Y4447"/>
      <c r="Z4447"/>
    </row>
    <row r="4448" spans="21:26" x14ac:dyDescent="0.25">
      <c r="U4448"/>
      <c r="V4448"/>
      <c r="W4448"/>
      <c r="X4448"/>
      <c r="Y4448"/>
      <c r="Z4448"/>
    </row>
    <row r="4449" spans="21:26" x14ac:dyDescent="0.25">
      <c r="U4449"/>
      <c r="V4449"/>
      <c r="W4449"/>
      <c r="X4449"/>
      <c r="Y4449"/>
      <c r="Z4449"/>
    </row>
    <row r="4450" spans="21:26" x14ac:dyDescent="0.25">
      <c r="U4450"/>
      <c r="V4450"/>
      <c r="W4450"/>
      <c r="X4450"/>
      <c r="Y4450"/>
      <c r="Z4450"/>
    </row>
    <row r="4451" spans="21:26" x14ac:dyDescent="0.25">
      <c r="U4451"/>
      <c r="V4451"/>
      <c r="W4451"/>
      <c r="X4451"/>
      <c r="Y4451"/>
      <c r="Z4451"/>
    </row>
    <row r="4452" spans="21:26" x14ac:dyDescent="0.25">
      <c r="U4452"/>
      <c r="V4452"/>
      <c r="W4452"/>
      <c r="X4452"/>
      <c r="Y4452"/>
      <c r="Z4452"/>
    </row>
    <row r="4453" spans="21:26" x14ac:dyDescent="0.25">
      <c r="U4453"/>
      <c r="V4453"/>
      <c r="W4453"/>
      <c r="X4453"/>
      <c r="Y4453"/>
      <c r="Z4453"/>
    </row>
    <row r="4454" spans="21:26" x14ac:dyDescent="0.25">
      <c r="U4454"/>
      <c r="V4454"/>
      <c r="W4454"/>
      <c r="X4454"/>
      <c r="Y4454"/>
      <c r="Z4454"/>
    </row>
    <row r="4455" spans="21:26" x14ac:dyDescent="0.25">
      <c r="U4455"/>
      <c r="V4455"/>
      <c r="W4455"/>
      <c r="X4455"/>
      <c r="Y4455"/>
      <c r="Z4455"/>
    </row>
    <row r="4456" spans="21:26" x14ac:dyDescent="0.25">
      <c r="U4456"/>
      <c r="V4456"/>
      <c r="W4456"/>
      <c r="X4456"/>
      <c r="Y4456"/>
      <c r="Z4456"/>
    </row>
    <row r="4457" spans="21:26" x14ac:dyDescent="0.25">
      <c r="U4457"/>
      <c r="V4457"/>
      <c r="W4457"/>
      <c r="X4457"/>
      <c r="Y4457"/>
      <c r="Z4457"/>
    </row>
    <row r="4458" spans="21:26" x14ac:dyDescent="0.25">
      <c r="U4458"/>
      <c r="V4458"/>
      <c r="W4458"/>
      <c r="X4458"/>
      <c r="Y4458"/>
      <c r="Z4458"/>
    </row>
    <row r="4459" spans="21:26" x14ac:dyDescent="0.25">
      <c r="U4459"/>
      <c r="V4459"/>
      <c r="W4459"/>
      <c r="X4459"/>
      <c r="Y4459"/>
      <c r="Z4459"/>
    </row>
    <row r="4460" spans="21:26" x14ac:dyDescent="0.25">
      <c r="U4460"/>
      <c r="V4460"/>
      <c r="W4460"/>
      <c r="X4460"/>
      <c r="Y4460"/>
      <c r="Z4460"/>
    </row>
    <row r="4461" spans="21:26" x14ac:dyDescent="0.25">
      <c r="U4461"/>
      <c r="V4461"/>
      <c r="W4461"/>
      <c r="X4461"/>
      <c r="Y4461"/>
      <c r="Z4461"/>
    </row>
    <row r="4462" spans="21:26" x14ac:dyDescent="0.25">
      <c r="U4462"/>
      <c r="V4462"/>
      <c r="W4462"/>
      <c r="X4462"/>
      <c r="Y4462"/>
      <c r="Z4462"/>
    </row>
    <row r="4463" spans="21:26" x14ac:dyDescent="0.25">
      <c r="U4463"/>
      <c r="V4463"/>
      <c r="W4463"/>
      <c r="X4463"/>
      <c r="Y4463"/>
      <c r="Z4463"/>
    </row>
    <row r="4464" spans="21:26" x14ac:dyDescent="0.25">
      <c r="U4464"/>
      <c r="V4464"/>
      <c r="W4464"/>
      <c r="X4464"/>
      <c r="Y4464"/>
      <c r="Z4464"/>
    </row>
    <row r="4465" spans="21:26" x14ac:dyDescent="0.25">
      <c r="U4465"/>
      <c r="V4465"/>
      <c r="W4465"/>
      <c r="X4465"/>
      <c r="Y4465"/>
      <c r="Z4465"/>
    </row>
    <row r="4466" spans="21:26" x14ac:dyDescent="0.25">
      <c r="U4466"/>
      <c r="V4466"/>
      <c r="W4466"/>
      <c r="X4466"/>
      <c r="Y4466"/>
      <c r="Z4466"/>
    </row>
    <row r="4467" spans="21:26" x14ac:dyDescent="0.25">
      <c r="U4467"/>
      <c r="V4467"/>
      <c r="W4467"/>
      <c r="X4467"/>
      <c r="Y4467"/>
      <c r="Z4467"/>
    </row>
    <row r="4468" spans="21:26" x14ac:dyDescent="0.25">
      <c r="U4468"/>
      <c r="V4468"/>
      <c r="W4468"/>
      <c r="X4468"/>
      <c r="Y4468"/>
      <c r="Z4468"/>
    </row>
    <row r="4469" spans="21:26" x14ac:dyDescent="0.25">
      <c r="U4469"/>
      <c r="V4469"/>
      <c r="W4469"/>
      <c r="X4469"/>
      <c r="Y4469"/>
      <c r="Z4469"/>
    </row>
    <row r="4470" spans="21:26" x14ac:dyDescent="0.25">
      <c r="U4470"/>
      <c r="V4470"/>
      <c r="W4470"/>
      <c r="X4470"/>
      <c r="Y4470"/>
      <c r="Z4470"/>
    </row>
    <row r="4471" spans="21:26" x14ac:dyDescent="0.25">
      <c r="U4471"/>
      <c r="V4471"/>
      <c r="W4471"/>
      <c r="X4471"/>
      <c r="Y4471"/>
      <c r="Z4471"/>
    </row>
    <row r="4472" spans="21:26" x14ac:dyDescent="0.25">
      <c r="U4472"/>
      <c r="V4472"/>
      <c r="W4472"/>
      <c r="X4472"/>
      <c r="Y4472"/>
      <c r="Z4472"/>
    </row>
    <row r="4473" spans="21:26" x14ac:dyDescent="0.25">
      <c r="U4473"/>
      <c r="V4473"/>
      <c r="W4473"/>
      <c r="X4473"/>
      <c r="Y4473"/>
      <c r="Z4473"/>
    </row>
    <row r="4474" spans="21:26" x14ac:dyDescent="0.25">
      <c r="U4474"/>
      <c r="V4474"/>
      <c r="W4474"/>
      <c r="X4474"/>
      <c r="Y4474"/>
      <c r="Z4474"/>
    </row>
    <row r="4475" spans="21:26" x14ac:dyDescent="0.25">
      <c r="U4475"/>
      <c r="V4475"/>
      <c r="W4475"/>
      <c r="X4475"/>
      <c r="Y4475"/>
      <c r="Z4475"/>
    </row>
    <row r="4476" spans="21:26" x14ac:dyDescent="0.25">
      <c r="U4476"/>
      <c r="V4476"/>
      <c r="W4476"/>
      <c r="X4476"/>
      <c r="Y4476"/>
      <c r="Z4476"/>
    </row>
    <row r="4477" spans="21:26" x14ac:dyDescent="0.25">
      <c r="U4477"/>
      <c r="V4477"/>
      <c r="W4477"/>
      <c r="X4477"/>
      <c r="Y4477"/>
      <c r="Z4477"/>
    </row>
    <row r="4478" spans="21:26" x14ac:dyDescent="0.25">
      <c r="U4478"/>
      <c r="V4478"/>
      <c r="W4478"/>
      <c r="X4478"/>
      <c r="Y4478"/>
      <c r="Z4478"/>
    </row>
    <row r="4479" spans="21:26" x14ac:dyDescent="0.25">
      <c r="U4479"/>
      <c r="V4479"/>
      <c r="W4479"/>
      <c r="X4479"/>
      <c r="Y4479"/>
      <c r="Z4479"/>
    </row>
    <row r="4480" spans="21:26" x14ac:dyDescent="0.25">
      <c r="U4480"/>
      <c r="V4480"/>
      <c r="W4480"/>
      <c r="X4480"/>
      <c r="Y4480"/>
      <c r="Z4480"/>
    </row>
    <row r="4481" spans="21:26" x14ac:dyDescent="0.25">
      <c r="U4481"/>
      <c r="V4481"/>
      <c r="W4481"/>
      <c r="X4481"/>
      <c r="Y4481"/>
      <c r="Z4481"/>
    </row>
    <row r="4482" spans="21:26" x14ac:dyDescent="0.25">
      <c r="U4482"/>
      <c r="V4482"/>
      <c r="W4482"/>
      <c r="X4482"/>
      <c r="Y4482"/>
      <c r="Z4482"/>
    </row>
    <row r="4483" spans="21:26" x14ac:dyDescent="0.25">
      <c r="U4483"/>
      <c r="V4483"/>
      <c r="W4483"/>
      <c r="X4483"/>
      <c r="Y4483"/>
      <c r="Z4483"/>
    </row>
    <row r="4484" spans="21:26" x14ac:dyDescent="0.25">
      <c r="U4484"/>
      <c r="V4484"/>
      <c r="W4484"/>
      <c r="X4484"/>
      <c r="Y4484"/>
      <c r="Z4484"/>
    </row>
    <row r="4485" spans="21:26" x14ac:dyDescent="0.25">
      <c r="U4485"/>
      <c r="V4485"/>
      <c r="W4485"/>
      <c r="X4485"/>
      <c r="Y4485"/>
      <c r="Z4485"/>
    </row>
    <row r="4486" spans="21:26" x14ac:dyDescent="0.25">
      <c r="U4486"/>
      <c r="V4486"/>
      <c r="W4486"/>
      <c r="X4486"/>
      <c r="Y4486"/>
      <c r="Z4486"/>
    </row>
    <row r="4487" spans="21:26" x14ac:dyDescent="0.25">
      <c r="U4487"/>
      <c r="V4487"/>
      <c r="W4487"/>
      <c r="X4487"/>
      <c r="Y4487"/>
      <c r="Z4487"/>
    </row>
    <row r="4488" spans="21:26" x14ac:dyDescent="0.25">
      <c r="U4488"/>
      <c r="V4488"/>
      <c r="W4488"/>
      <c r="X4488"/>
      <c r="Y4488"/>
      <c r="Z4488"/>
    </row>
    <row r="4489" spans="21:26" x14ac:dyDescent="0.25">
      <c r="U4489"/>
      <c r="V4489"/>
      <c r="W4489"/>
      <c r="X4489"/>
      <c r="Y4489"/>
      <c r="Z4489"/>
    </row>
    <row r="4490" spans="21:26" x14ac:dyDescent="0.25">
      <c r="U4490"/>
      <c r="V4490"/>
      <c r="W4490"/>
      <c r="X4490"/>
      <c r="Y4490"/>
      <c r="Z4490"/>
    </row>
    <row r="4491" spans="21:26" x14ac:dyDescent="0.25">
      <c r="U4491"/>
      <c r="V4491"/>
      <c r="W4491"/>
      <c r="X4491"/>
      <c r="Y4491"/>
      <c r="Z4491"/>
    </row>
    <row r="4492" spans="21:26" x14ac:dyDescent="0.25">
      <c r="U4492"/>
      <c r="V4492"/>
      <c r="W4492"/>
      <c r="X4492"/>
      <c r="Y4492"/>
      <c r="Z4492"/>
    </row>
    <row r="4493" spans="21:26" x14ac:dyDescent="0.25">
      <c r="U4493"/>
      <c r="V4493"/>
      <c r="W4493"/>
      <c r="X4493"/>
      <c r="Y4493"/>
      <c r="Z4493"/>
    </row>
    <row r="4494" spans="21:26" x14ac:dyDescent="0.25">
      <c r="U4494"/>
      <c r="V4494"/>
      <c r="W4494"/>
      <c r="X4494"/>
      <c r="Y4494"/>
      <c r="Z4494"/>
    </row>
    <row r="4495" spans="21:26" x14ac:dyDescent="0.25">
      <c r="U4495"/>
      <c r="V4495"/>
      <c r="W4495"/>
      <c r="X4495"/>
      <c r="Y4495"/>
      <c r="Z4495"/>
    </row>
    <row r="4496" spans="21:26" x14ac:dyDescent="0.25">
      <c r="U4496"/>
      <c r="V4496"/>
      <c r="W4496"/>
      <c r="X4496"/>
      <c r="Y4496"/>
      <c r="Z4496"/>
    </row>
    <row r="4497" spans="21:26" x14ac:dyDescent="0.25">
      <c r="U4497"/>
      <c r="V4497"/>
      <c r="W4497"/>
      <c r="X4497"/>
      <c r="Y4497"/>
      <c r="Z4497"/>
    </row>
    <row r="4498" spans="21:26" x14ac:dyDescent="0.25">
      <c r="U4498"/>
      <c r="V4498"/>
      <c r="W4498"/>
      <c r="X4498"/>
      <c r="Y4498"/>
      <c r="Z4498"/>
    </row>
    <row r="4499" spans="21:26" x14ac:dyDescent="0.25">
      <c r="U4499"/>
      <c r="V4499"/>
      <c r="W4499"/>
      <c r="X4499"/>
      <c r="Y4499"/>
      <c r="Z4499"/>
    </row>
    <row r="4500" spans="21:26" x14ac:dyDescent="0.25">
      <c r="U4500"/>
      <c r="V4500"/>
      <c r="W4500"/>
      <c r="X4500"/>
      <c r="Y4500"/>
      <c r="Z4500"/>
    </row>
    <row r="4501" spans="21:26" x14ac:dyDescent="0.25">
      <c r="U4501"/>
      <c r="V4501"/>
      <c r="W4501"/>
      <c r="X4501"/>
      <c r="Y4501"/>
      <c r="Z4501"/>
    </row>
    <row r="4502" spans="21:26" x14ac:dyDescent="0.25">
      <c r="U4502"/>
      <c r="V4502"/>
      <c r="W4502"/>
      <c r="X4502"/>
      <c r="Y4502"/>
      <c r="Z4502"/>
    </row>
    <row r="4503" spans="21:26" x14ac:dyDescent="0.25">
      <c r="U4503"/>
      <c r="V4503"/>
      <c r="W4503"/>
      <c r="X4503"/>
      <c r="Y4503"/>
      <c r="Z4503"/>
    </row>
    <row r="4504" spans="21:26" x14ac:dyDescent="0.25">
      <c r="U4504"/>
      <c r="V4504"/>
      <c r="W4504"/>
      <c r="X4504"/>
      <c r="Y4504"/>
      <c r="Z4504"/>
    </row>
    <row r="4505" spans="21:26" x14ac:dyDescent="0.25">
      <c r="U4505"/>
      <c r="V4505"/>
      <c r="W4505"/>
      <c r="X4505"/>
      <c r="Y4505"/>
      <c r="Z4505"/>
    </row>
    <row r="4506" spans="21:26" x14ac:dyDescent="0.25">
      <c r="U4506"/>
      <c r="V4506"/>
      <c r="W4506"/>
      <c r="X4506"/>
      <c r="Y4506"/>
      <c r="Z4506"/>
    </row>
    <row r="4507" spans="21:26" x14ac:dyDescent="0.25">
      <c r="U4507"/>
      <c r="V4507"/>
      <c r="W4507"/>
      <c r="X4507"/>
      <c r="Y4507"/>
      <c r="Z4507"/>
    </row>
    <row r="4508" spans="21:26" x14ac:dyDescent="0.25">
      <c r="U4508"/>
      <c r="V4508"/>
      <c r="W4508"/>
      <c r="X4508"/>
      <c r="Y4508"/>
      <c r="Z4508"/>
    </row>
    <row r="4509" spans="21:26" x14ac:dyDescent="0.25">
      <c r="U4509"/>
      <c r="V4509"/>
      <c r="W4509"/>
      <c r="X4509"/>
      <c r="Y4509"/>
      <c r="Z4509"/>
    </row>
    <row r="4510" spans="21:26" x14ac:dyDescent="0.25">
      <c r="U4510"/>
      <c r="V4510"/>
      <c r="W4510"/>
      <c r="X4510"/>
      <c r="Y4510"/>
      <c r="Z4510"/>
    </row>
    <row r="4511" spans="21:26" x14ac:dyDescent="0.25">
      <c r="U4511"/>
      <c r="V4511"/>
      <c r="W4511"/>
      <c r="X4511"/>
      <c r="Y4511"/>
      <c r="Z4511"/>
    </row>
    <row r="4512" spans="21:26" x14ac:dyDescent="0.25">
      <c r="U4512"/>
      <c r="V4512"/>
      <c r="W4512"/>
      <c r="X4512"/>
      <c r="Y4512"/>
      <c r="Z4512"/>
    </row>
    <row r="4513" spans="21:26" x14ac:dyDescent="0.25">
      <c r="U4513"/>
      <c r="V4513"/>
      <c r="W4513"/>
      <c r="X4513"/>
      <c r="Y4513"/>
      <c r="Z4513"/>
    </row>
    <row r="4514" spans="21:26" x14ac:dyDescent="0.25">
      <c r="U4514"/>
      <c r="V4514"/>
      <c r="W4514"/>
      <c r="X4514"/>
      <c r="Y4514"/>
      <c r="Z4514"/>
    </row>
    <row r="4515" spans="21:26" x14ac:dyDescent="0.25">
      <c r="U4515"/>
      <c r="V4515"/>
      <c r="W4515"/>
      <c r="X4515"/>
      <c r="Y4515"/>
      <c r="Z4515"/>
    </row>
    <row r="4516" spans="21:26" x14ac:dyDescent="0.25">
      <c r="U4516"/>
      <c r="V4516"/>
      <c r="W4516"/>
      <c r="X4516"/>
      <c r="Y4516"/>
      <c r="Z4516"/>
    </row>
    <row r="4517" spans="21:26" x14ac:dyDescent="0.25">
      <c r="U4517"/>
      <c r="V4517"/>
      <c r="W4517"/>
      <c r="X4517"/>
      <c r="Y4517"/>
      <c r="Z4517"/>
    </row>
    <row r="4518" spans="21:26" x14ac:dyDescent="0.25">
      <c r="U4518"/>
      <c r="V4518"/>
      <c r="W4518"/>
      <c r="X4518"/>
      <c r="Y4518"/>
      <c r="Z4518"/>
    </row>
    <row r="4519" spans="21:26" x14ac:dyDescent="0.25">
      <c r="U4519"/>
      <c r="V4519"/>
      <c r="W4519"/>
      <c r="X4519"/>
      <c r="Y4519"/>
      <c r="Z4519"/>
    </row>
    <row r="4520" spans="21:26" x14ac:dyDescent="0.25">
      <c r="U4520"/>
      <c r="V4520"/>
      <c r="W4520"/>
      <c r="X4520"/>
      <c r="Y4520"/>
      <c r="Z4520"/>
    </row>
    <row r="4521" spans="21:26" x14ac:dyDescent="0.25">
      <c r="U4521"/>
      <c r="V4521"/>
      <c r="W4521"/>
      <c r="X4521"/>
      <c r="Y4521"/>
      <c r="Z4521"/>
    </row>
    <row r="4522" spans="21:26" x14ac:dyDescent="0.25">
      <c r="U4522"/>
      <c r="V4522"/>
      <c r="W4522"/>
      <c r="X4522"/>
      <c r="Y4522"/>
      <c r="Z4522"/>
    </row>
    <row r="4523" spans="21:26" x14ac:dyDescent="0.25">
      <c r="U4523"/>
      <c r="V4523"/>
      <c r="W4523"/>
      <c r="X4523"/>
      <c r="Y4523"/>
      <c r="Z4523"/>
    </row>
    <row r="4524" spans="21:26" x14ac:dyDescent="0.25">
      <c r="U4524"/>
      <c r="V4524"/>
      <c r="W4524"/>
      <c r="X4524"/>
      <c r="Y4524"/>
      <c r="Z4524"/>
    </row>
    <row r="4525" spans="21:26" x14ac:dyDescent="0.25">
      <c r="U4525"/>
      <c r="V4525"/>
      <c r="W4525"/>
      <c r="X4525"/>
      <c r="Y4525"/>
      <c r="Z4525"/>
    </row>
    <row r="4526" spans="21:26" x14ac:dyDescent="0.25">
      <c r="U4526"/>
      <c r="V4526"/>
      <c r="W4526"/>
      <c r="X4526"/>
      <c r="Y4526"/>
      <c r="Z4526"/>
    </row>
    <row r="4527" spans="21:26" x14ac:dyDescent="0.25">
      <c r="U4527"/>
      <c r="V4527"/>
      <c r="W4527"/>
      <c r="X4527"/>
      <c r="Y4527"/>
      <c r="Z4527"/>
    </row>
    <row r="4528" spans="21:26" x14ac:dyDescent="0.25">
      <c r="U4528"/>
      <c r="V4528"/>
      <c r="W4528"/>
      <c r="X4528"/>
      <c r="Y4528"/>
      <c r="Z4528"/>
    </row>
    <row r="4529" spans="21:26" x14ac:dyDescent="0.25">
      <c r="U4529"/>
      <c r="V4529"/>
      <c r="W4529"/>
      <c r="X4529"/>
      <c r="Y4529"/>
      <c r="Z4529"/>
    </row>
    <row r="4530" spans="21:26" x14ac:dyDescent="0.25">
      <c r="U4530"/>
      <c r="V4530"/>
      <c r="W4530"/>
      <c r="X4530"/>
      <c r="Y4530"/>
      <c r="Z4530"/>
    </row>
    <row r="4531" spans="21:26" x14ac:dyDescent="0.25">
      <c r="U4531"/>
      <c r="V4531"/>
      <c r="W4531"/>
      <c r="X4531"/>
      <c r="Y4531"/>
      <c r="Z4531"/>
    </row>
    <row r="4532" spans="21:26" x14ac:dyDescent="0.25">
      <c r="U4532"/>
      <c r="V4532"/>
      <c r="W4532"/>
      <c r="X4532"/>
      <c r="Y4532"/>
      <c r="Z4532"/>
    </row>
    <row r="4533" spans="21:26" x14ac:dyDescent="0.25">
      <c r="U4533"/>
      <c r="V4533"/>
      <c r="W4533"/>
      <c r="X4533"/>
      <c r="Y4533"/>
      <c r="Z4533"/>
    </row>
    <row r="4534" spans="21:26" x14ac:dyDescent="0.25">
      <c r="U4534"/>
      <c r="V4534"/>
      <c r="W4534"/>
      <c r="X4534"/>
      <c r="Y4534"/>
      <c r="Z4534"/>
    </row>
    <row r="4535" spans="21:26" x14ac:dyDescent="0.25">
      <c r="U4535"/>
      <c r="V4535"/>
      <c r="W4535"/>
      <c r="X4535"/>
      <c r="Y4535"/>
      <c r="Z4535"/>
    </row>
    <row r="4536" spans="21:26" x14ac:dyDescent="0.25">
      <c r="U4536"/>
      <c r="V4536"/>
      <c r="W4536"/>
      <c r="X4536"/>
      <c r="Y4536"/>
      <c r="Z4536"/>
    </row>
    <row r="4537" spans="21:26" x14ac:dyDescent="0.25">
      <c r="U4537"/>
      <c r="V4537"/>
      <c r="W4537"/>
      <c r="X4537"/>
      <c r="Y4537"/>
      <c r="Z4537"/>
    </row>
    <row r="4538" spans="21:26" x14ac:dyDescent="0.25">
      <c r="U4538"/>
      <c r="V4538"/>
      <c r="W4538"/>
      <c r="X4538"/>
      <c r="Y4538"/>
      <c r="Z4538"/>
    </row>
    <row r="4539" spans="21:26" x14ac:dyDescent="0.25">
      <c r="U4539"/>
      <c r="V4539"/>
      <c r="W4539"/>
      <c r="X4539"/>
      <c r="Y4539"/>
      <c r="Z4539"/>
    </row>
    <row r="4540" spans="21:26" x14ac:dyDescent="0.25">
      <c r="U4540"/>
      <c r="V4540"/>
      <c r="W4540"/>
      <c r="X4540"/>
      <c r="Y4540"/>
      <c r="Z4540"/>
    </row>
    <row r="4541" spans="21:26" x14ac:dyDescent="0.25">
      <c r="U4541"/>
      <c r="V4541"/>
      <c r="W4541"/>
      <c r="X4541"/>
      <c r="Y4541"/>
      <c r="Z4541"/>
    </row>
    <row r="4542" spans="21:26" x14ac:dyDescent="0.25">
      <c r="U4542"/>
      <c r="V4542"/>
      <c r="W4542"/>
      <c r="X4542"/>
      <c r="Y4542"/>
      <c r="Z4542"/>
    </row>
    <row r="4543" spans="21:26" x14ac:dyDescent="0.25">
      <c r="U4543"/>
      <c r="V4543"/>
      <c r="W4543"/>
      <c r="X4543"/>
      <c r="Y4543"/>
      <c r="Z4543"/>
    </row>
    <row r="4544" spans="21:26" x14ac:dyDescent="0.25">
      <c r="U4544"/>
      <c r="V4544"/>
      <c r="W4544"/>
      <c r="X4544"/>
      <c r="Y4544"/>
      <c r="Z4544"/>
    </row>
    <row r="4545" spans="21:26" x14ac:dyDescent="0.25">
      <c r="U4545"/>
      <c r="V4545"/>
      <c r="W4545"/>
      <c r="X4545"/>
      <c r="Y4545"/>
      <c r="Z4545"/>
    </row>
    <row r="4546" spans="21:26" x14ac:dyDescent="0.25">
      <c r="U4546"/>
      <c r="V4546"/>
      <c r="W4546"/>
      <c r="X4546"/>
      <c r="Y4546"/>
      <c r="Z4546"/>
    </row>
    <row r="4547" spans="21:26" x14ac:dyDescent="0.25">
      <c r="U4547"/>
      <c r="V4547"/>
      <c r="W4547"/>
      <c r="X4547"/>
      <c r="Y4547"/>
      <c r="Z4547"/>
    </row>
    <row r="4548" spans="21:26" x14ac:dyDescent="0.25">
      <c r="U4548"/>
      <c r="V4548"/>
      <c r="W4548"/>
      <c r="X4548"/>
      <c r="Y4548"/>
      <c r="Z4548"/>
    </row>
    <row r="4549" spans="21:26" x14ac:dyDescent="0.25">
      <c r="U4549"/>
      <c r="V4549"/>
      <c r="W4549"/>
      <c r="X4549"/>
      <c r="Y4549"/>
      <c r="Z4549"/>
    </row>
    <row r="4550" spans="21:26" x14ac:dyDescent="0.25">
      <c r="U4550"/>
      <c r="V4550"/>
      <c r="W4550"/>
      <c r="X4550"/>
      <c r="Y4550"/>
      <c r="Z4550"/>
    </row>
    <row r="4551" spans="21:26" x14ac:dyDescent="0.25">
      <c r="U4551"/>
      <c r="V4551"/>
      <c r="W4551"/>
      <c r="X4551"/>
      <c r="Y4551"/>
      <c r="Z4551"/>
    </row>
    <row r="4552" spans="21:26" x14ac:dyDescent="0.25">
      <c r="U4552"/>
      <c r="V4552"/>
      <c r="W4552"/>
      <c r="X4552"/>
      <c r="Y4552"/>
      <c r="Z4552"/>
    </row>
    <row r="4553" spans="21:26" x14ac:dyDescent="0.25">
      <c r="U4553"/>
      <c r="V4553"/>
      <c r="W4553"/>
      <c r="X4553"/>
      <c r="Y4553"/>
      <c r="Z4553"/>
    </row>
    <row r="4554" spans="21:26" x14ac:dyDescent="0.25">
      <c r="U4554"/>
      <c r="V4554"/>
      <c r="W4554"/>
      <c r="X4554"/>
      <c r="Y4554"/>
      <c r="Z4554"/>
    </row>
    <row r="4555" spans="21:26" x14ac:dyDescent="0.25">
      <c r="U4555"/>
      <c r="V4555"/>
      <c r="W4555"/>
      <c r="X4555"/>
      <c r="Y4555"/>
      <c r="Z4555"/>
    </row>
    <row r="4556" spans="21:26" x14ac:dyDescent="0.25">
      <c r="U4556"/>
      <c r="V4556"/>
      <c r="W4556"/>
      <c r="X4556"/>
      <c r="Y4556"/>
      <c r="Z4556"/>
    </row>
    <row r="4557" spans="21:26" x14ac:dyDescent="0.25">
      <c r="U4557"/>
      <c r="V4557"/>
      <c r="W4557"/>
      <c r="X4557"/>
      <c r="Y4557"/>
      <c r="Z4557"/>
    </row>
    <row r="4558" spans="21:26" x14ac:dyDescent="0.25">
      <c r="U4558"/>
      <c r="V4558"/>
      <c r="W4558"/>
      <c r="X4558"/>
      <c r="Y4558"/>
      <c r="Z4558"/>
    </row>
    <row r="4559" spans="21:26" x14ac:dyDescent="0.25">
      <c r="U4559"/>
      <c r="V4559"/>
      <c r="W4559"/>
      <c r="X4559"/>
      <c r="Y4559"/>
      <c r="Z4559"/>
    </row>
    <row r="4560" spans="21:26" x14ac:dyDescent="0.25">
      <c r="U4560"/>
      <c r="V4560"/>
      <c r="W4560"/>
      <c r="X4560"/>
      <c r="Y4560"/>
      <c r="Z4560"/>
    </row>
    <row r="4561" spans="21:26" x14ac:dyDescent="0.25">
      <c r="U4561"/>
      <c r="V4561"/>
      <c r="W4561"/>
      <c r="X4561"/>
      <c r="Y4561"/>
      <c r="Z4561"/>
    </row>
    <row r="4562" spans="21:26" x14ac:dyDescent="0.25">
      <c r="U4562"/>
      <c r="V4562"/>
      <c r="W4562"/>
      <c r="X4562"/>
      <c r="Y4562"/>
      <c r="Z4562"/>
    </row>
    <row r="4563" spans="21:26" x14ac:dyDescent="0.25">
      <c r="U4563"/>
      <c r="V4563"/>
      <c r="W4563"/>
      <c r="X4563"/>
      <c r="Y4563"/>
      <c r="Z4563"/>
    </row>
    <row r="4564" spans="21:26" x14ac:dyDescent="0.25">
      <c r="U4564"/>
      <c r="V4564"/>
      <c r="W4564"/>
      <c r="X4564"/>
      <c r="Y4564"/>
      <c r="Z4564"/>
    </row>
    <row r="4565" spans="21:26" x14ac:dyDescent="0.25">
      <c r="U4565"/>
      <c r="V4565"/>
      <c r="W4565"/>
      <c r="X4565"/>
      <c r="Y4565"/>
      <c r="Z4565"/>
    </row>
    <row r="4566" spans="21:26" x14ac:dyDescent="0.25">
      <c r="U4566"/>
      <c r="V4566"/>
      <c r="W4566"/>
      <c r="X4566"/>
      <c r="Y4566"/>
      <c r="Z4566"/>
    </row>
    <row r="4567" spans="21:26" x14ac:dyDescent="0.25">
      <c r="U4567"/>
      <c r="V4567"/>
      <c r="W4567"/>
      <c r="X4567"/>
      <c r="Y4567"/>
      <c r="Z4567"/>
    </row>
    <row r="4568" spans="21:26" x14ac:dyDescent="0.25">
      <c r="U4568"/>
      <c r="V4568"/>
      <c r="W4568"/>
      <c r="X4568"/>
      <c r="Y4568"/>
      <c r="Z4568"/>
    </row>
    <row r="4569" spans="21:26" x14ac:dyDescent="0.25">
      <c r="U4569"/>
      <c r="V4569"/>
      <c r="W4569"/>
      <c r="X4569"/>
      <c r="Y4569"/>
      <c r="Z4569"/>
    </row>
    <row r="4570" spans="21:26" x14ac:dyDescent="0.25">
      <c r="U4570"/>
      <c r="V4570"/>
      <c r="W4570"/>
      <c r="X4570"/>
      <c r="Y4570"/>
      <c r="Z4570"/>
    </row>
    <row r="4571" spans="21:26" x14ac:dyDescent="0.25">
      <c r="U4571"/>
      <c r="V4571"/>
      <c r="W4571"/>
      <c r="X4571"/>
      <c r="Y4571"/>
      <c r="Z4571"/>
    </row>
    <row r="4572" spans="21:26" x14ac:dyDescent="0.25">
      <c r="U4572"/>
      <c r="V4572"/>
      <c r="W4572"/>
      <c r="X4572"/>
      <c r="Y4572"/>
      <c r="Z4572"/>
    </row>
    <row r="4573" spans="21:26" x14ac:dyDescent="0.25">
      <c r="U4573"/>
      <c r="V4573"/>
      <c r="W4573"/>
      <c r="X4573"/>
      <c r="Y4573"/>
      <c r="Z4573"/>
    </row>
    <row r="4574" spans="21:26" x14ac:dyDescent="0.25">
      <c r="U4574"/>
      <c r="V4574"/>
      <c r="W4574"/>
      <c r="X4574"/>
      <c r="Y4574"/>
      <c r="Z4574"/>
    </row>
    <row r="4575" spans="21:26" x14ac:dyDescent="0.25">
      <c r="U4575"/>
      <c r="V4575"/>
      <c r="W4575"/>
      <c r="X4575"/>
      <c r="Y4575"/>
      <c r="Z4575"/>
    </row>
    <row r="4576" spans="21:26" x14ac:dyDescent="0.25">
      <c r="U4576"/>
      <c r="V4576"/>
      <c r="W4576"/>
      <c r="X4576"/>
      <c r="Y4576"/>
      <c r="Z4576"/>
    </row>
    <row r="4577" spans="21:26" x14ac:dyDescent="0.25">
      <c r="U4577"/>
      <c r="V4577"/>
      <c r="W4577"/>
      <c r="X4577"/>
      <c r="Y4577"/>
      <c r="Z4577"/>
    </row>
    <row r="4578" spans="21:26" x14ac:dyDescent="0.25">
      <c r="U4578"/>
      <c r="V4578"/>
      <c r="W4578"/>
      <c r="X4578"/>
      <c r="Y4578"/>
      <c r="Z4578"/>
    </row>
    <row r="4579" spans="21:26" x14ac:dyDescent="0.25">
      <c r="U4579"/>
      <c r="V4579"/>
      <c r="W4579"/>
      <c r="X4579"/>
      <c r="Y4579"/>
      <c r="Z4579"/>
    </row>
    <row r="4580" spans="21:26" x14ac:dyDescent="0.25">
      <c r="U4580"/>
      <c r="V4580"/>
      <c r="W4580"/>
      <c r="X4580"/>
      <c r="Y4580"/>
      <c r="Z4580"/>
    </row>
    <row r="4581" spans="21:26" x14ac:dyDescent="0.25">
      <c r="U4581"/>
      <c r="V4581"/>
      <c r="W4581"/>
      <c r="X4581"/>
      <c r="Y4581"/>
      <c r="Z4581"/>
    </row>
    <row r="4582" spans="21:26" x14ac:dyDescent="0.25">
      <c r="U4582"/>
      <c r="V4582"/>
      <c r="W4582"/>
      <c r="X4582"/>
      <c r="Y4582"/>
      <c r="Z4582"/>
    </row>
    <row r="4583" spans="21:26" x14ac:dyDescent="0.25">
      <c r="U4583"/>
      <c r="V4583"/>
      <c r="W4583"/>
      <c r="X4583"/>
      <c r="Y4583"/>
      <c r="Z4583"/>
    </row>
    <row r="4584" spans="21:26" x14ac:dyDescent="0.25">
      <c r="U4584"/>
      <c r="V4584"/>
      <c r="W4584"/>
      <c r="X4584"/>
      <c r="Y4584"/>
      <c r="Z4584"/>
    </row>
    <row r="4585" spans="21:26" x14ac:dyDescent="0.25">
      <c r="U4585"/>
      <c r="V4585"/>
      <c r="W4585"/>
      <c r="X4585"/>
      <c r="Y4585"/>
      <c r="Z4585"/>
    </row>
    <row r="4586" spans="21:26" x14ac:dyDescent="0.25">
      <c r="U4586"/>
      <c r="V4586"/>
      <c r="W4586"/>
      <c r="X4586"/>
      <c r="Y4586"/>
      <c r="Z4586"/>
    </row>
    <row r="4587" spans="21:26" x14ac:dyDescent="0.25">
      <c r="U4587"/>
      <c r="V4587"/>
      <c r="W4587"/>
      <c r="X4587"/>
      <c r="Y4587"/>
      <c r="Z4587"/>
    </row>
    <row r="4588" spans="21:26" x14ac:dyDescent="0.25">
      <c r="U4588"/>
      <c r="V4588"/>
      <c r="W4588"/>
      <c r="X4588"/>
      <c r="Y4588"/>
      <c r="Z4588"/>
    </row>
    <row r="4589" spans="21:26" x14ac:dyDescent="0.25">
      <c r="U4589"/>
      <c r="V4589"/>
      <c r="W4589"/>
      <c r="X4589"/>
      <c r="Y4589"/>
      <c r="Z4589"/>
    </row>
    <row r="4590" spans="21:26" x14ac:dyDescent="0.25">
      <c r="U4590"/>
      <c r="V4590"/>
      <c r="W4590"/>
      <c r="X4590"/>
      <c r="Y4590"/>
      <c r="Z4590"/>
    </row>
    <row r="4591" spans="21:26" x14ac:dyDescent="0.25">
      <c r="U4591"/>
      <c r="V4591"/>
      <c r="W4591"/>
      <c r="X4591"/>
      <c r="Y4591"/>
      <c r="Z4591"/>
    </row>
    <row r="4592" spans="21:26" x14ac:dyDescent="0.25">
      <c r="U4592"/>
      <c r="V4592"/>
      <c r="W4592"/>
      <c r="X4592"/>
      <c r="Y4592"/>
      <c r="Z4592"/>
    </row>
    <row r="4593" spans="21:26" x14ac:dyDescent="0.25">
      <c r="U4593"/>
      <c r="V4593"/>
      <c r="W4593"/>
      <c r="X4593"/>
      <c r="Y4593"/>
      <c r="Z4593"/>
    </row>
    <row r="4594" spans="21:26" x14ac:dyDescent="0.25">
      <c r="U4594"/>
      <c r="V4594"/>
      <c r="W4594"/>
      <c r="X4594"/>
      <c r="Y4594"/>
      <c r="Z4594"/>
    </row>
    <row r="4595" spans="21:26" x14ac:dyDescent="0.25">
      <c r="U4595"/>
      <c r="V4595"/>
      <c r="W4595"/>
      <c r="X4595"/>
      <c r="Y4595"/>
      <c r="Z4595"/>
    </row>
    <row r="4596" spans="21:26" x14ac:dyDescent="0.25">
      <c r="U4596"/>
      <c r="V4596"/>
      <c r="W4596"/>
      <c r="X4596"/>
      <c r="Y4596"/>
      <c r="Z4596"/>
    </row>
    <row r="4597" spans="21:26" x14ac:dyDescent="0.25">
      <c r="U4597"/>
      <c r="V4597"/>
      <c r="W4597"/>
      <c r="X4597"/>
      <c r="Y4597"/>
      <c r="Z4597"/>
    </row>
    <row r="4598" spans="21:26" x14ac:dyDescent="0.25">
      <c r="U4598"/>
      <c r="V4598"/>
      <c r="W4598"/>
      <c r="X4598"/>
      <c r="Y4598"/>
      <c r="Z4598"/>
    </row>
    <row r="4599" spans="21:26" x14ac:dyDescent="0.25">
      <c r="U4599"/>
      <c r="V4599"/>
      <c r="W4599"/>
      <c r="X4599"/>
      <c r="Y4599"/>
      <c r="Z4599"/>
    </row>
    <row r="4600" spans="21:26" x14ac:dyDescent="0.25">
      <c r="U4600"/>
      <c r="V4600"/>
      <c r="W4600"/>
      <c r="X4600"/>
      <c r="Y4600"/>
      <c r="Z4600"/>
    </row>
    <row r="4601" spans="21:26" x14ac:dyDescent="0.25">
      <c r="U4601"/>
      <c r="V4601"/>
      <c r="W4601"/>
      <c r="X4601"/>
      <c r="Y4601"/>
      <c r="Z4601"/>
    </row>
    <row r="4602" spans="21:26" x14ac:dyDescent="0.25">
      <c r="U4602"/>
      <c r="V4602"/>
      <c r="W4602"/>
      <c r="X4602"/>
      <c r="Y4602"/>
      <c r="Z4602"/>
    </row>
    <row r="4603" spans="21:26" x14ac:dyDescent="0.25">
      <c r="U4603"/>
      <c r="V4603"/>
      <c r="W4603"/>
      <c r="X4603"/>
      <c r="Y4603"/>
      <c r="Z4603"/>
    </row>
    <row r="4604" spans="21:26" x14ac:dyDescent="0.25">
      <c r="U4604"/>
      <c r="V4604"/>
      <c r="W4604"/>
      <c r="X4604"/>
      <c r="Y4604"/>
      <c r="Z4604"/>
    </row>
    <row r="4605" spans="21:26" x14ac:dyDescent="0.25">
      <c r="U4605"/>
      <c r="V4605"/>
      <c r="W4605"/>
      <c r="X4605"/>
      <c r="Y4605"/>
      <c r="Z4605"/>
    </row>
    <row r="4606" spans="21:26" x14ac:dyDescent="0.25">
      <c r="U4606"/>
      <c r="V4606"/>
      <c r="W4606"/>
      <c r="X4606"/>
      <c r="Y4606"/>
      <c r="Z4606"/>
    </row>
    <row r="4607" spans="21:26" x14ac:dyDescent="0.25">
      <c r="U4607"/>
      <c r="V4607"/>
      <c r="W4607"/>
      <c r="X4607"/>
      <c r="Y4607"/>
      <c r="Z4607"/>
    </row>
    <row r="4608" spans="21:26" x14ac:dyDescent="0.25">
      <c r="U4608"/>
      <c r="V4608"/>
      <c r="W4608"/>
      <c r="X4608"/>
      <c r="Y4608"/>
      <c r="Z4608"/>
    </row>
    <row r="4609" spans="21:26" x14ac:dyDescent="0.25">
      <c r="U4609"/>
      <c r="V4609"/>
      <c r="W4609"/>
      <c r="X4609"/>
      <c r="Y4609"/>
      <c r="Z4609"/>
    </row>
    <row r="4610" spans="21:26" x14ac:dyDescent="0.25">
      <c r="U4610"/>
      <c r="V4610"/>
      <c r="W4610"/>
      <c r="X4610"/>
      <c r="Y4610"/>
      <c r="Z4610"/>
    </row>
    <row r="4611" spans="21:26" x14ac:dyDescent="0.25">
      <c r="U4611"/>
      <c r="V4611"/>
      <c r="W4611"/>
      <c r="X4611"/>
      <c r="Y4611"/>
      <c r="Z4611"/>
    </row>
    <row r="4612" spans="21:26" x14ac:dyDescent="0.25">
      <c r="U4612"/>
      <c r="V4612"/>
      <c r="W4612"/>
      <c r="X4612"/>
      <c r="Y4612"/>
      <c r="Z4612"/>
    </row>
    <row r="4613" spans="21:26" x14ac:dyDescent="0.25">
      <c r="U4613"/>
      <c r="V4613"/>
      <c r="W4613"/>
      <c r="X4613"/>
      <c r="Y4613"/>
      <c r="Z4613"/>
    </row>
    <row r="4614" spans="21:26" x14ac:dyDescent="0.25">
      <c r="U4614"/>
      <c r="V4614"/>
      <c r="W4614"/>
      <c r="X4614"/>
      <c r="Y4614"/>
      <c r="Z4614"/>
    </row>
    <row r="4615" spans="21:26" x14ac:dyDescent="0.25">
      <c r="U4615"/>
      <c r="V4615"/>
      <c r="W4615"/>
      <c r="X4615"/>
      <c r="Y4615"/>
      <c r="Z4615"/>
    </row>
    <row r="4616" spans="21:26" x14ac:dyDescent="0.25">
      <c r="U4616"/>
      <c r="V4616"/>
      <c r="W4616"/>
      <c r="X4616"/>
      <c r="Y4616"/>
      <c r="Z4616"/>
    </row>
    <row r="4617" spans="21:26" x14ac:dyDescent="0.25">
      <c r="U4617"/>
      <c r="V4617"/>
      <c r="W4617"/>
      <c r="X4617"/>
      <c r="Y4617"/>
      <c r="Z4617"/>
    </row>
    <row r="4618" spans="21:26" x14ac:dyDescent="0.25">
      <c r="U4618"/>
      <c r="V4618"/>
      <c r="W4618"/>
      <c r="X4618"/>
      <c r="Y4618"/>
      <c r="Z4618"/>
    </row>
    <row r="4619" spans="21:26" x14ac:dyDescent="0.25">
      <c r="U4619"/>
      <c r="V4619"/>
      <c r="W4619"/>
      <c r="X4619"/>
      <c r="Y4619"/>
      <c r="Z4619"/>
    </row>
    <row r="4620" spans="21:26" x14ac:dyDescent="0.25">
      <c r="U4620"/>
      <c r="V4620"/>
      <c r="W4620"/>
      <c r="X4620"/>
      <c r="Y4620"/>
      <c r="Z4620"/>
    </row>
    <row r="4621" spans="21:26" x14ac:dyDescent="0.25">
      <c r="U4621"/>
      <c r="V4621"/>
      <c r="W4621"/>
      <c r="X4621"/>
      <c r="Y4621"/>
      <c r="Z4621"/>
    </row>
    <row r="4622" spans="21:26" x14ac:dyDescent="0.25">
      <c r="U4622"/>
      <c r="V4622"/>
      <c r="W4622"/>
      <c r="X4622"/>
      <c r="Y4622"/>
      <c r="Z4622"/>
    </row>
    <row r="4623" spans="21:26" x14ac:dyDescent="0.25">
      <c r="U4623"/>
      <c r="V4623"/>
      <c r="W4623"/>
      <c r="X4623"/>
      <c r="Y4623"/>
      <c r="Z4623"/>
    </row>
    <row r="4624" spans="21:26" x14ac:dyDescent="0.25">
      <c r="U4624"/>
      <c r="V4624"/>
      <c r="W4624"/>
      <c r="X4624"/>
      <c r="Y4624"/>
      <c r="Z4624"/>
    </row>
    <row r="4625" spans="21:26" x14ac:dyDescent="0.25">
      <c r="U4625"/>
      <c r="V4625"/>
      <c r="W4625"/>
      <c r="X4625"/>
      <c r="Y4625"/>
      <c r="Z4625"/>
    </row>
    <row r="4626" spans="21:26" x14ac:dyDescent="0.25">
      <c r="U4626"/>
      <c r="V4626"/>
      <c r="W4626"/>
      <c r="X4626"/>
      <c r="Y4626"/>
      <c r="Z4626"/>
    </row>
    <row r="4627" spans="21:26" x14ac:dyDescent="0.25">
      <c r="U4627"/>
      <c r="V4627"/>
      <c r="W4627"/>
      <c r="X4627"/>
      <c r="Y4627"/>
      <c r="Z4627"/>
    </row>
    <row r="4628" spans="21:26" x14ac:dyDescent="0.25">
      <c r="U4628"/>
      <c r="V4628"/>
      <c r="W4628"/>
      <c r="X4628"/>
      <c r="Y4628"/>
      <c r="Z4628"/>
    </row>
    <row r="4629" spans="21:26" x14ac:dyDescent="0.25">
      <c r="U4629"/>
      <c r="V4629"/>
      <c r="W4629"/>
      <c r="X4629"/>
      <c r="Y4629"/>
      <c r="Z4629"/>
    </row>
    <row r="4630" spans="21:26" x14ac:dyDescent="0.25">
      <c r="U4630"/>
      <c r="V4630"/>
      <c r="W4630"/>
      <c r="X4630"/>
      <c r="Y4630"/>
      <c r="Z4630"/>
    </row>
    <row r="4631" spans="21:26" x14ac:dyDescent="0.25">
      <c r="U4631"/>
      <c r="V4631"/>
      <c r="W4631"/>
      <c r="X4631"/>
      <c r="Y4631"/>
      <c r="Z4631"/>
    </row>
    <row r="4632" spans="21:26" x14ac:dyDescent="0.25">
      <c r="U4632"/>
      <c r="V4632"/>
      <c r="W4632"/>
      <c r="X4632"/>
      <c r="Y4632"/>
      <c r="Z4632"/>
    </row>
    <row r="4633" spans="21:26" x14ac:dyDescent="0.25">
      <c r="U4633"/>
      <c r="V4633"/>
      <c r="W4633"/>
      <c r="X4633"/>
      <c r="Y4633"/>
      <c r="Z4633"/>
    </row>
    <row r="4634" spans="21:26" x14ac:dyDescent="0.25">
      <c r="U4634"/>
      <c r="V4634"/>
      <c r="W4634"/>
      <c r="X4634"/>
      <c r="Y4634"/>
      <c r="Z4634"/>
    </row>
    <row r="4635" spans="21:26" x14ac:dyDescent="0.25">
      <c r="U4635"/>
      <c r="V4635"/>
      <c r="W4635"/>
      <c r="X4635"/>
      <c r="Y4635"/>
      <c r="Z4635"/>
    </row>
    <row r="4636" spans="21:26" x14ac:dyDescent="0.25">
      <c r="U4636"/>
      <c r="V4636"/>
      <c r="W4636"/>
      <c r="X4636"/>
      <c r="Y4636"/>
      <c r="Z4636"/>
    </row>
    <row r="4637" spans="21:26" x14ac:dyDescent="0.25">
      <c r="U4637"/>
      <c r="V4637"/>
      <c r="W4637"/>
      <c r="X4637"/>
      <c r="Y4637"/>
      <c r="Z4637"/>
    </row>
    <row r="4638" spans="21:26" x14ac:dyDescent="0.25">
      <c r="U4638"/>
      <c r="V4638"/>
      <c r="W4638"/>
      <c r="X4638"/>
      <c r="Y4638"/>
      <c r="Z4638"/>
    </row>
    <row r="4639" spans="21:26" x14ac:dyDescent="0.25">
      <c r="U4639"/>
      <c r="V4639"/>
      <c r="W4639"/>
      <c r="X4639"/>
      <c r="Y4639"/>
      <c r="Z4639"/>
    </row>
    <row r="4640" spans="21:26" x14ac:dyDescent="0.25">
      <c r="U4640"/>
      <c r="V4640"/>
      <c r="W4640"/>
      <c r="X4640"/>
      <c r="Y4640"/>
      <c r="Z4640"/>
    </row>
    <row r="4641" spans="21:26" x14ac:dyDescent="0.25">
      <c r="U4641"/>
      <c r="V4641"/>
      <c r="W4641"/>
      <c r="X4641"/>
      <c r="Y4641"/>
      <c r="Z4641"/>
    </row>
    <row r="4642" spans="21:26" x14ac:dyDescent="0.25">
      <c r="U4642"/>
      <c r="V4642"/>
      <c r="W4642"/>
      <c r="X4642"/>
      <c r="Y4642"/>
      <c r="Z4642"/>
    </row>
    <row r="4643" spans="21:26" x14ac:dyDescent="0.25">
      <c r="U4643"/>
      <c r="V4643"/>
      <c r="W4643"/>
      <c r="X4643"/>
      <c r="Y4643"/>
      <c r="Z4643"/>
    </row>
    <row r="4644" spans="21:26" x14ac:dyDescent="0.25">
      <c r="U4644"/>
      <c r="V4644"/>
      <c r="W4644"/>
      <c r="X4644"/>
      <c r="Y4644"/>
      <c r="Z4644"/>
    </row>
    <row r="4645" spans="21:26" x14ac:dyDescent="0.25">
      <c r="U4645"/>
      <c r="V4645"/>
      <c r="W4645"/>
      <c r="X4645"/>
      <c r="Y4645"/>
      <c r="Z4645"/>
    </row>
    <row r="4646" spans="21:26" x14ac:dyDescent="0.25">
      <c r="U4646"/>
      <c r="V4646"/>
      <c r="W4646"/>
      <c r="X4646"/>
      <c r="Y4646"/>
      <c r="Z4646"/>
    </row>
    <row r="4647" spans="21:26" x14ac:dyDescent="0.25">
      <c r="U4647"/>
      <c r="V4647"/>
      <c r="W4647"/>
      <c r="X4647"/>
      <c r="Y4647"/>
      <c r="Z4647"/>
    </row>
    <row r="4648" spans="21:26" x14ac:dyDescent="0.25">
      <c r="U4648"/>
      <c r="V4648"/>
      <c r="W4648"/>
      <c r="X4648"/>
      <c r="Y4648"/>
      <c r="Z4648"/>
    </row>
    <row r="4649" spans="21:26" x14ac:dyDescent="0.25">
      <c r="U4649"/>
      <c r="V4649"/>
      <c r="W4649"/>
      <c r="X4649"/>
      <c r="Y4649"/>
      <c r="Z4649"/>
    </row>
    <row r="4650" spans="21:26" x14ac:dyDescent="0.25">
      <c r="U4650"/>
      <c r="V4650"/>
      <c r="W4650"/>
      <c r="X4650"/>
      <c r="Y4650"/>
      <c r="Z4650"/>
    </row>
    <row r="4651" spans="21:26" x14ac:dyDescent="0.25">
      <c r="U4651"/>
      <c r="V4651"/>
      <c r="W4651"/>
      <c r="X4651"/>
      <c r="Y4651"/>
      <c r="Z4651"/>
    </row>
    <row r="4652" spans="21:26" x14ac:dyDescent="0.25">
      <c r="U4652"/>
      <c r="V4652"/>
      <c r="W4652"/>
      <c r="X4652"/>
      <c r="Y4652"/>
      <c r="Z4652"/>
    </row>
    <row r="4653" spans="21:26" x14ac:dyDescent="0.25">
      <c r="U4653"/>
      <c r="V4653"/>
      <c r="W4653"/>
      <c r="X4653"/>
      <c r="Y4653"/>
      <c r="Z4653"/>
    </row>
    <row r="4654" spans="21:26" x14ac:dyDescent="0.25">
      <c r="U4654"/>
      <c r="V4654"/>
      <c r="W4654"/>
      <c r="X4654"/>
      <c r="Y4654"/>
      <c r="Z4654"/>
    </row>
    <row r="4655" spans="21:26" x14ac:dyDescent="0.25">
      <c r="U4655"/>
      <c r="V4655"/>
      <c r="W4655"/>
      <c r="X4655"/>
      <c r="Y4655"/>
      <c r="Z4655"/>
    </row>
    <row r="4656" spans="21:26" x14ac:dyDescent="0.25">
      <c r="U4656"/>
      <c r="V4656"/>
      <c r="W4656"/>
      <c r="X4656"/>
      <c r="Y4656"/>
      <c r="Z4656"/>
    </row>
    <row r="4657" spans="21:26" x14ac:dyDescent="0.25">
      <c r="U4657"/>
      <c r="V4657"/>
      <c r="W4657"/>
      <c r="X4657"/>
      <c r="Y4657"/>
      <c r="Z4657"/>
    </row>
    <row r="4658" spans="21:26" x14ac:dyDescent="0.25">
      <c r="U4658"/>
      <c r="V4658"/>
      <c r="W4658"/>
      <c r="X4658"/>
      <c r="Y4658"/>
      <c r="Z4658"/>
    </row>
    <row r="4659" spans="21:26" x14ac:dyDescent="0.25">
      <c r="U4659"/>
      <c r="V4659"/>
      <c r="W4659"/>
      <c r="X4659"/>
      <c r="Y4659"/>
      <c r="Z4659"/>
    </row>
    <row r="4660" spans="21:26" x14ac:dyDescent="0.25">
      <c r="U4660"/>
      <c r="V4660"/>
      <c r="W4660"/>
      <c r="X4660"/>
      <c r="Y4660"/>
      <c r="Z4660"/>
    </row>
    <row r="4661" spans="21:26" x14ac:dyDescent="0.25">
      <c r="U4661"/>
      <c r="V4661"/>
      <c r="W4661"/>
      <c r="X4661"/>
      <c r="Y4661"/>
      <c r="Z4661"/>
    </row>
    <row r="4662" spans="21:26" x14ac:dyDescent="0.25">
      <c r="U4662"/>
      <c r="V4662"/>
      <c r="W4662"/>
      <c r="X4662"/>
      <c r="Y4662"/>
      <c r="Z4662"/>
    </row>
    <row r="4663" spans="21:26" x14ac:dyDescent="0.25">
      <c r="U4663"/>
      <c r="V4663"/>
      <c r="W4663"/>
      <c r="X4663"/>
      <c r="Y4663"/>
      <c r="Z4663"/>
    </row>
    <row r="4664" spans="21:26" x14ac:dyDescent="0.25">
      <c r="U4664"/>
      <c r="V4664"/>
      <c r="W4664"/>
      <c r="X4664"/>
      <c r="Y4664"/>
      <c r="Z4664"/>
    </row>
    <row r="4665" spans="21:26" x14ac:dyDescent="0.25">
      <c r="U4665"/>
      <c r="V4665"/>
      <c r="W4665"/>
      <c r="X4665"/>
      <c r="Y4665"/>
      <c r="Z4665"/>
    </row>
    <row r="4666" spans="21:26" x14ac:dyDescent="0.25">
      <c r="U4666"/>
      <c r="V4666"/>
      <c r="W4666"/>
      <c r="X4666"/>
      <c r="Y4666"/>
      <c r="Z4666"/>
    </row>
    <row r="4667" spans="21:26" x14ac:dyDescent="0.25">
      <c r="U4667"/>
      <c r="V4667"/>
      <c r="W4667"/>
      <c r="X4667"/>
      <c r="Y4667"/>
      <c r="Z4667"/>
    </row>
    <row r="4668" spans="21:26" x14ac:dyDescent="0.25">
      <c r="U4668"/>
      <c r="V4668"/>
      <c r="W4668"/>
      <c r="X4668"/>
      <c r="Y4668"/>
      <c r="Z4668"/>
    </row>
    <row r="4669" spans="21:26" x14ac:dyDescent="0.25">
      <c r="U4669"/>
      <c r="V4669"/>
      <c r="W4669"/>
      <c r="X4669"/>
      <c r="Y4669"/>
      <c r="Z4669"/>
    </row>
    <row r="4670" spans="21:26" x14ac:dyDescent="0.25">
      <c r="U4670"/>
      <c r="V4670"/>
      <c r="W4670"/>
      <c r="X4670"/>
      <c r="Y4670"/>
      <c r="Z4670"/>
    </row>
    <row r="4671" spans="21:26" x14ac:dyDescent="0.25">
      <c r="U4671"/>
      <c r="V4671"/>
      <c r="W4671"/>
      <c r="X4671"/>
      <c r="Y4671"/>
      <c r="Z4671"/>
    </row>
    <row r="4672" spans="21:26" x14ac:dyDescent="0.25">
      <c r="U4672"/>
      <c r="V4672"/>
      <c r="W4672"/>
      <c r="X4672"/>
      <c r="Y4672"/>
      <c r="Z4672"/>
    </row>
    <row r="4673" spans="21:26" x14ac:dyDescent="0.25">
      <c r="U4673"/>
      <c r="V4673"/>
      <c r="W4673"/>
      <c r="X4673"/>
      <c r="Y4673"/>
      <c r="Z4673"/>
    </row>
    <row r="4674" spans="21:26" x14ac:dyDescent="0.25">
      <c r="U4674"/>
      <c r="V4674"/>
      <c r="W4674"/>
      <c r="X4674"/>
      <c r="Y4674"/>
      <c r="Z4674"/>
    </row>
    <row r="4675" spans="21:26" x14ac:dyDescent="0.25">
      <c r="U4675"/>
      <c r="V4675"/>
      <c r="W4675"/>
      <c r="X4675"/>
      <c r="Y4675"/>
      <c r="Z4675"/>
    </row>
    <row r="4676" spans="21:26" x14ac:dyDescent="0.25">
      <c r="U4676"/>
      <c r="V4676"/>
      <c r="W4676"/>
      <c r="X4676"/>
      <c r="Y4676"/>
      <c r="Z4676"/>
    </row>
    <row r="4677" spans="21:26" x14ac:dyDescent="0.25">
      <c r="U4677"/>
      <c r="V4677"/>
      <c r="W4677"/>
      <c r="X4677"/>
      <c r="Y4677"/>
      <c r="Z4677"/>
    </row>
    <row r="4678" spans="21:26" x14ac:dyDescent="0.25">
      <c r="U4678"/>
      <c r="V4678"/>
      <c r="W4678"/>
      <c r="X4678"/>
      <c r="Y4678"/>
      <c r="Z4678"/>
    </row>
    <row r="4679" spans="21:26" x14ac:dyDescent="0.25">
      <c r="U4679"/>
      <c r="V4679"/>
      <c r="W4679"/>
      <c r="X4679"/>
      <c r="Y4679"/>
      <c r="Z4679"/>
    </row>
    <row r="4680" spans="21:26" x14ac:dyDescent="0.25">
      <c r="U4680"/>
      <c r="V4680"/>
      <c r="W4680"/>
      <c r="X4680"/>
      <c r="Y4680"/>
      <c r="Z4680"/>
    </row>
    <row r="4681" spans="21:26" x14ac:dyDescent="0.25">
      <c r="U4681"/>
      <c r="V4681"/>
      <c r="W4681"/>
      <c r="X4681"/>
      <c r="Y4681"/>
      <c r="Z4681"/>
    </row>
    <row r="4682" spans="21:26" x14ac:dyDescent="0.25">
      <c r="U4682"/>
      <c r="V4682"/>
      <c r="W4682"/>
      <c r="X4682"/>
      <c r="Y4682"/>
      <c r="Z4682"/>
    </row>
    <row r="4683" spans="21:26" x14ac:dyDescent="0.25">
      <c r="U4683"/>
      <c r="V4683"/>
      <c r="W4683"/>
      <c r="X4683"/>
      <c r="Y4683"/>
      <c r="Z4683"/>
    </row>
    <row r="4684" spans="21:26" x14ac:dyDescent="0.25">
      <c r="U4684"/>
      <c r="V4684"/>
      <c r="W4684"/>
      <c r="X4684"/>
      <c r="Y4684"/>
      <c r="Z4684"/>
    </row>
    <row r="4685" spans="21:26" x14ac:dyDescent="0.25">
      <c r="U4685"/>
      <c r="V4685"/>
      <c r="W4685"/>
      <c r="X4685"/>
      <c r="Y4685"/>
      <c r="Z4685"/>
    </row>
    <row r="4686" spans="21:26" x14ac:dyDescent="0.25">
      <c r="U4686"/>
      <c r="V4686"/>
      <c r="W4686"/>
      <c r="X4686"/>
      <c r="Y4686"/>
      <c r="Z4686"/>
    </row>
    <row r="4687" spans="21:26" x14ac:dyDescent="0.25">
      <c r="U4687"/>
      <c r="V4687"/>
      <c r="W4687"/>
      <c r="X4687"/>
      <c r="Y4687"/>
      <c r="Z4687"/>
    </row>
    <row r="4688" spans="21:26" x14ac:dyDescent="0.25">
      <c r="U4688"/>
      <c r="V4688"/>
      <c r="W4688"/>
      <c r="X4688"/>
      <c r="Y4688"/>
      <c r="Z4688"/>
    </row>
    <row r="4689" spans="21:26" x14ac:dyDescent="0.25">
      <c r="U4689"/>
      <c r="V4689"/>
      <c r="W4689"/>
      <c r="X4689"/>
      <c r="Y4689"/>
      <c r="Z4689"/>
    </row>
    <row r="4690" spans="21:26" x14ac:dyDescent="0.25">
      <c r="U4690"/>
      <c r="V4690"/>
      <c r="W4690"/>
      <c r="X4690"/>
      <c r="Y4690"/>
      <c r="Z4690"/>
    </row>
    <row r="4691" spans="21:26" x14ac:dyDescent="0.25">
      <c r="U4691"/>
      <c r="V4691"/>
      <c r="W4691"/>
      <c r="X4691"/>
      <c r="Y4691"/>
      <c r="Z4691"/>
    </row>
    <row r="4692" spans="21:26" x14ac:dyDescent="0.25">
      <c r="U4692"/>
      <c r="V4692"/>
      <c r="W4692"/>
      <c r="X4692"/>
      <c r="Y4692"/>
      <c r="Z4692"/>
    </row>
    <row r="4693" spans="21:26" x14ac:dyDescent="0.25">
      <c r="U4693"/>
      <c r="V4693"/>
      <c r="W4693"/>
      <c r="X4693"/>
      <c r="Y4693"/>
      <c r="Z4693"/>
    </row>
    <row r="4694" spans="21:26" x14ac:dyDescent="0.25">
      <c r="U4694"/>
      <c r="V4694"/>
      <c r="W4694"/>
      <c r="X4694"/>
      <c r="Y4694"/>
      <c r="Z4694"/>
    </row>
    <row r="4695" spans="21:26" x14ac:dyDescent="0.25">
      <c r="U4695"/>
      <c r="V4695"/>
      <c r="W4695"/>
      <c r="X4695"/>
      <c r="Y4695"/>
      <c r="Z4695"/>
    </row>
    <row r="4696" spans="21:26" x14ac:dyDescent="0.25">
      <c r="U4696"/>
      <c r="V4696"/>
      <c r="W4696"/>
      <c r="X4696"/>
      <c r="Y4696"/>
      <c r="Z4696"/>
    </row>
    <row r="4697" spans="21:26" x14ac:dyDescent="0.25">
      <c r="U4697"/>
      <c r="V4697"/>
      <c r="W4697"/>
      <c r="X4697"/>
      <c r="Y4697"/>
      <c r="Z4697"/>
    </row>
    <row r="4698" spans="21:26" x14ac:dyDescent="0.25">
      <c r="U4698"/>
      <c r="V4698"/>
      <c r="W4698"/>
      <c r="X4698"/>
      <c r="Y4698"/>
      <c r="Z4698"/>
    </row>
    <row r="4699" spans="21:26" x14ac:dyDescent="0.25">
      <c r="U4699"/>
      <c r="V4699"/>
      <c r="W4699"/>
      <c r="X4699"/>
      <c r="Y4699"/>
      <c r="Z4699"/>
    </row>
    <row r="4700" spans="21:26" x14ac:dyDescent="0.25">
      <c r="U4700"/>
      <c r="V4700"/>
      <c r="W4700"/>
      <c r="X4700"/>
      <c r="Y4700"/>
      <c r="Z4700"/>
    </row>
    <row r="4701" spans="21:26" x14ac:dyDescent="0.25">
      <c r="U4701"/>
      <c r="V4701"/>
      <c r="W4701"/>
      <c r="X4701"/>
      <c r="Y4701"/>
      <c r="Z4701"/>
    </row>
    <row r="4702" spans="21:26" x14ac:dyDescent="0.25">
      <c r="U4702"/>
      <c r="V4702"/>
      <c r="W4702"/>
      <c r="X4702"/>
      <c r="Y4702"/>
      <c r="Z4702"/>
    </row>
    <row r="4703" spans="21:26" x14ac:dyDescent="0.25">
      <c r="U4703"/>
      <c r="V4703"/>
      <c r="W4703"/>
      <c r="X4703"/>
      <c r="Y4703"/>
      <c r="Z4703"/>
    </row>
    <row r="4704" spans="21:26" x14ac:dyDescent="0.25">
      <c r="U4704"/>
      <c r="V4704"/>
      <c r="W4704"/>
      <c r="X4704"/>
      <c r="Y4704"/>
      <c r="Z4704"/>
    </row>
    <row r="4705" spans="21:26" x14ac:dyDescent="0.25">
      <c r="U4705"/>
      <c r="V4705"/>
      <c r="W4705"/>
      <c r="X4705"/>
      <c r="Y4705"/>
      <c r="Z4705"/>
    </row>
    <row r="4706" spans="21:26" x14ac:dyDescent="0.25">
      <c r="U4706"/>
      <c r="V4706"/>
      <c r="W4706"/>
      <c r="X4706"/>
      <c r="Y4706"/>
      <c r="Z4706"/>
    </row>
    <row r="4707" spans="21:26" x14ac:dyDescent="0.25">
      <c r="U4707"/>
      <c r="V4707"/>
      <c r="W4707"/>
      <c r="X4707"/>
      <c r="Y4707"/>
      <c r="Z4707"/>
    </row>
    <row r="4708" spans="21:26" x14ac:dyDescent="0.25">
      <c r="U4708"/>
      <c r="V4708"/>
      <c r="W4708"/>
      <c r="X4708"/>
      <c r="Y4708"/>
      <c r="Z4708"/>
    </row>
    <row r="4709" spans="21:26" x14ac:dyDescent="0.25">
      <c r="U4709"/>
      <c r="V4709"/>
      <c r="W4709"/>
      <c r="X4709"/>
      <c r="Y4709"/>
      <c r="Z4709"/>
    </row>
    <row r="4710" spans="21:26" x14ac:dyDescent="0.25">
      <c r="U4710"/>
      <c r="V4710"/>
      <c r="W4710"/>
      <c r="X4710"/>
      <c r="Y4710"/>
      <c r="Z4710"/>
    </row>
    <row r="4711" spans="21:26" x14ac:dyDescent="0.25">
      <c r="U4711"/>
      <c r="V4711"/>
      <c r="W4711"/>
      <c r="X4711"/>
      <c r="Y4711"/>
      <c r="Z4711"/>
    </row>
    <row r="4712" spans="21:26" x14ac:dyDescent="0.25">
      <c r="U4712"/>
      <c r="V4712"/>
      <c r="W4712"/>
      <c r="X4712"/>
      <c r="Y4712"/>
      <c r="Z4712"/>
    </row>
    <row r="4713" spans="21:26" x14ac:dyDescent="0.25">
      <c r="U4713"/>
      <c r="V4713"/>
      <c r="W4713"/>
      <c r="X4713"/>
      <c r="Y4713"/>
      <c r="Z4713"/>
    </row>
    <row r="4714" spans="21:26" x14ac:dyDescent="0.25">
      <c r="U4714"/>
      <c r="V4714"/>
      <c r="W4714"/>
      <c r="X4714"/>
      <c r="Y4714"/>
      <c r="Z4714"/>
    </row>
    <row r="4715" spans="21:26" x14ac:dyDescent="0.25">
      <c r="U4715"/>
      <c r="V4715"/>
      <c r="W4715"/>
      <c r="X4715"/>
      <c r="Y4715"/>
      <c r="Z4715"/>
    </row>
    <row r="4716" spans="21:26" x14ac:dyDescent="0.25">
      <c r="U4716"/>
      <c r="V4716"/>
      <c r="W4716"/>
      <c r="X4716"/>
      <c r="Y4716"/>
      <c r="Z4716"/>
    </row>
    <row r="4717" spans="21:26" x14ac:dyDescent="0.25">
      <c r="U4717"/>
      <c r="V4717"/>
      <c r="W4717"/>
      <c r="X4717"/>
      <c r="Y4717"/>
      <c r="Z4717"/>
    </row>
    <row r="4718" spans="21:26" x14ac:dyDescent="0.25">
      <c r="U4718"/>
      <c r="V4718"/>
      <c r="W4718"/>
      <c r="X4718"/>
      <c r="Y4718"/>
      <c r="Z4718"/>
    </row>
    <row r="4719" spans="21:26" x14ac:dyDescent="0.25">
      <c r="U4719"/>
      <c r="V4719"/>
      <c r="W4719"/>
      <c r="X4719"/>
      <c r="Y4719"/>
      <c r="Z4719"/>
    </row>
    <row r="4720" spans="21:26" x14ac:dyDescent="0.25">
      <c r="U4720"/>
      <c r="V4720"/>
      <c r="W4720"/>
      <c r="X4720"/>
      <c r="Y4720"/>
      <c r="Z4720"/>
    </row>
    <row r="4721" spans="21:26" x14ac:dyDescent="0.25">
      <c r="U4721"/>
      <c r="V4721"/>
      <c r="W4721"/>
      <c r="X4721"/>
      <c r="Y4721"/>
      <c r="Z4721"/>
    </row>
    <row r="4722" spans="21:26" x14ac:dyDescent="0.25">
      <c r="U4722"/>
      <c r="V4722"/>
      <c r="W4722"/>
      <c r="X4722"/>
      <c r="Y4722"/>
      <c r="Z4722"/>
    </row>
    <row r="4723" spans="21:26" x14ac:dyDescent="0.25">
      <c r="U4723"/>
      <c r="V4723"/>
      <c r="W4723"/>
      <c r="X4723"/>
      <c r="Y4723"/>
      <c r="Z4723"/>
    </row>
    <row r="4724" spans="21:26" x14ac:dyDescent="0.25">
      <c r="U4724"/>
      <c r="V4724"/>
      <c r="W4724"/>
      <c r="X4724"/>
      <c r="Y4724"/>
      <c r="Z4724"/>
    </row>
    <row r="4725" spans="21:26" x14ac:dyDescent="0.25">
      <c r="U4725"/>
      <c r="V4725"/>
      <c r="W4725"/>
      <c r="X4725"/>
      <c r="Y4725"/>
      <c r="Z4725"/>
    </row>
    <row r="4726" spans="21:26" x14ac:dyDescent="0.25">
      <c r="U4726"/>
      <c r="V4726"/>
      <c r="W4726"/>
      <c r="X4726"/>
      <c r="Y4726"/>
      <c r="Z4726"/>
    </row>
    <row r="4727" spans="21:26" x14ac:dyDescent="0.25">
      <c r="U4727"/>
      <c r="V4727"/>
      <c r="W4727"/>
      <c r="X4727"/>
      <c r="Y4727"/>
      <c r="Z4727"/>
    </row>
    <row r="4728" spans="21:26" x14ac:dyDescent="0.25">
      <c r="U4728"/>
      <c r="V4728"/>
      <c r="W4728"/>
      <c r="X4728"/>
      <c r="Y4728"/>
      <c r="Z4728"/>
    </row>
    <row r="4729" spans="21:26" x14ac:dyDescent="0.25">
      <c r="U4729"/>
      <c r="V4729"/>
      <c r="W4729"/>
      <c r="X4729"/>
      <c r="Y4729"/>
      <c r="Z4729"/>
    </row>
    <row r="4730" spans="21:26" x14ac:dyDescent="0.25">
      <c r="U4730"/>
      <c r="V4730"/>
      <c r="W4730"/>
      <c r="X4730"/>
      <c r="Y4730"/>
      <c r="Z4730"/>
    </row>
    <row r="4731" spans="21:26" x14ac:dyDescent="0.25">
      <c r="U4731"/>
      <c r="V4731"/>
      <c r="W4731"/>
      <c r="X4731"/>
      <c r="Y4731"/>
      <c r="Z4731"/>
    </row>
    <row r="4732" spans="21:26" x14ac:dyDescent="0.25">
      <c r="U4732"/>
      <c r="V4732"/>
      <c r="W4732"/>
      <c r="X4732"/>
      <c r="Y4732"/>
      <c r="Z4732"/>
    </row>
    <row r="4733" spans="21:26" x14ac:dyDescent="0.25">
      <c r="U4733"/>
      <c r="V4733"/>
      <c r="W4733"/>
      <c r="X4733"/>
      <c r="Y4733"/>
      <c r="Z4733"/>
    </row>
    <row r="4734" spans="21:26" x14ac:dyDescent="0.25">
      <c r="U4734"/>
      <c r="V4734"/>
      <c r="W4734"/>
      <c r="X4734"/>
      <c r="Y4734"/>
      <c r="Z4734"/>
    </row>
    <row r="4735" spans="21:26" x14ac:dyDescent="0.25">
      <c r="U4735"/>
      <c r="V4735"/>
      <c r="W4735"/>
      <c r="X4735"/>
      <c r="Y4735"/>
      <c r="Z4735"/>
    </row>
    <row r="4736" spans="21:26" x14ac:dyDescent="0.25">
      <c r="U4736"/>
      <c r="V4736"/>
      <c r="W4736"/>
      <c r="X4736"/>
      <c r="Y4736"/>
      <c r="Z4736"/>
    </row>
    <row r="4737" spans="21:26" x14ac:dyDescent="0.25">
      <c r="U4737"/>
      <c r="V4737"/>
      <c r="W4737"/>
      <c r="X4737"/>
      <c r="Y4737"/>
      <c r="Z4737"/>
    </row>
    <row r="4738" spans="21:26" x14ac:dyDescent="0.25">
      <c r="U4738"/>
      <c r="V4738"/>
      <c r="W4738"/>
      <c r="X4738"/>
      <c r="Y4738"/>
      <c r="Z4738"/>
    </row>
    <row r="4739" spans="21:26" x14ac:dyDescent="0.25">
      <c r="U4739"/>
      <c r="V4739"/>
      <c r="W4739"/>
      <c r="X4739"/>
      <c r="Y4739"/>
      <c r="Z4739"/>
    </row>
    <row r="4740" spans="21:26" x14ac:dyDescent="0.25">
      <c r="U4740"/>
      <c r="V4740"/>
      <c r="W4740"/>
      <c r="X4740"/>
      <c r="Y4740"/>
      <c r="Z4740"/>
    </row>
    <row r="4741" spans="21:26" x14ac:dyDescent="0.25">
      <c r="U4741"/>
      <c r="V4741"/>
      <c r="W4741"/>
      <c r="X4741"/>
      <c r="Y4741"/>
      <c r="Z4741"/>
    </row>
    <row r="4742" spans="21:26" x14ac:dyDescent="0.25">
      <c r="U4742"/>
      <c r="V4742"/>
      <c r="W4742"/>
      <c r="X4742"/>
      <c r="Y4742"/>
      <c r="Z4742"/>
    </row>
    <row r="4743" spans="21:26" x14ac:dyDescent="0.25">
      <c r="U4743"/>
      <c r="V4743"/>
      <c r="W4743"/>
      <c r="X4743"/>
      <c r="Y4743"/>
      <c r="Z4743"/>
    </row>
    <row r="4744" spans="21:26" x14ac:dyDescent="0.25">
      <c r="U4744"/>
      <c r="V4744"/>
      <c r="W4744"/>
      <c r="X4744"/>
      <c r="Y4744"/>
      <c r="Z4744"/>
    </row>
    <row r="4745" spans="21:26" x14ac:dyDescent="0.25">
      <c r="U4745"/>
      <c r="V4745"/>
      <c r="W4745"/>
      <c r="X4745"/>
      <c r="Y4745"/>
      <c r="Z4745"/>
    </row>
    <row r="4746" spans="21:26" x14ac:dyDescent="0.25">
      <c r="U4746"/>
      <c r="V4746"/>
      <c r="W4746"/>
      <c r="X4746"/>
      <c r="Y4746"/>
      <c r="Z4746"/>
    </row>
    <row r="4747" spans="21:26" x14ac:dyDescent="0.25">
      <c r="U4747"/>
      <c r="V4747"/>
      <c r="W4747"/>
      <c r="X4747"/>
      <c r="Y4747"/>
      <c r="Z4747"/>
    </row>
    <row r="4748" spans="21:26" x14ac:dyDescent="0.25">
      <c r="U4748"/>
      <c r="V4748"/>
      <c r="W4748"/>
      <c r="X4748"/>
      <c r="Y4748"/>
      <c r="Z4748"/>
    </row>
    <row r="4749" spans="21:26" x14ac:dyDescent="0.25">
      <c r="U4749"/>
      <c r="V4749"/>
      <c r="W4749"/>
      <c r="X4749"/>
      <c r="Y4749"/>
      <c r="Z4749"/>
    </row>
    <row r="4750" spans="21:26" x14ac:dyDescent="0.25">
      <c r="U4750"/>
      <c r="V4750"/>
      <c r="W4750"/>
      <c r="X4750"/>
      <c r="Y4750"/>
      <c r="Z4750"/>
    </row>
    <row r="4751" spans="21:26" x14ac:dyDescent="0.25">
      <c r="U4751"/>
      <c r="V4751"/>
      <c r="W4751"/>
      <c r="X4751"/>
      <c r="Y4751"/>
      <c r="Z4751"/>
    </row>
    <row r="4752" spans="21:26" x14ac:dyDescent="0.25">
      <c r="U4752"/>
      <c r="V4752"/>
      <c r="W4752"/>
      <c r="X4752"/>
      <c r="Y4752"/>
      <c r="Z4752"/>
    </row>
    <row r="4753" spans="21:26" x14ac:dyDescent="0.25">
      <c r="U4753"/>
      <c r="V4753"/>
      <c r="W4753"/>
      <c r="X4753"/>
      <c r="Y4753"/>
      <c r="Z4753"/>
    </row>
    <row r="4754" spans="21:26" x14ac:dyDescent="0.25">
      <c r="U4754"/>
      <c r="V4754"/>
      <c r="W4754"/>
      <c r="X4754"/>
      <c r="Y4754"/>
      <c r="Z4754"/>
    </row>
    <row r="4755" spans="21:26" x14ac:dyDescent="0.25">
      <c r="U4755"/>
      <c r="V4755"/>
      <c r="W4755"/>
      <c r="X4755"/>
      <c r="Y4755"/>
      <c r="Z4755"/>
    </row>
    <row r="4756" spans="21:26" x14ac:dyDescent="0.25">
      <c r="U4756"/>
      <c r="V4756"/>
      <c r="W4756"/>
      <c r="X4756"/>
      <c r="Y4756"/>
      <c r="Z4756"/>
    </row>
    <row r="4757" spans="21:26" x14ac:dyDescent="0.25">
      <c r="U4757"/>
      <c r="V4757"/>
      <c r="W4757"/>
      <c r="X4757"/>
      <c r="Y4757"/>
      <c r="Z4757"/>
    </row>
    <row r="4758" spans="21:26" x14ac:dyDescent="0.25">
      <c r="U4758"/>
      <c r="V4758"/>
      <c r="W4758"/>
      <c r="X4758"/>
      <c r="Y4758"/>
      <c r="Z4758"/>
    </row>
    <row r="4759" spans="21:26" x14ac:dyDescent="0.25">
      <c r="U4759"/>
      <c r="V4759"/>
      <c r="W4759"/>
      <c r="X4759"/>
      <c r="Y4759"/>
      <c r="Z4759"/>
    </row>
    <row r="4760" spans="21:26" x14ac:dyDescent="0.25">
      <c r="U4760"/>
      <c r="V4760"/>
      <c r="W4760"/>
      <c r="X4760"/>
      <c r="Y4760"/>
      <c r="Z4760"/>
    </row>
    <row r="4761" spans="21:26" x14ac:dyDescent="0.25">
      <c r="U4761"/>
      <c r="V4761"/>
      <c r="W4761"/>
      <c r="X4761"/>
      <c r="Y4761"/>
      <c r="Z4761"/>
    </row>
    <row r="4762" spans="21:26" x14ac:dyDescent="0.25">
      <c r="U4762"/>
      <c r="V4762"/>
      <c r="W4762"/>
      <c r="X4762"/>
      <c r="Y4762"/>
      <c r="Z4762"/>
    </row>
    <row r="4763" spans="21:26" x14ac:dyDescent="0.25">
      <c r="U4763"/>
      <c r="V4763"/>
      <c r="W4763"/>
      <c r="X4763"/>
      <c r="Y4763"/>
      <c r="Z4763"/>
    </row>
    <row r="4764" spans="21:26" x14ac:dyDescent="0.25">
      <c r="U4764"/>
      <c r="V4764"/>
      <c r="W4764"/>
      <c r="X4764"/>
      <c r="Y4764"/>
      <c r="Z4764"/>
    </row>
    <row r="4765" spans="21:26" x14ac:dyDescent="0.25">
      <c r="U4765"/>
      <c r="V4765"/>
      <c r="W4765"/>
      <c r="X4765"/>
      <c r="Y4765"/>
      <c r="Z4765"/>
    </row>
    <row r="4766" spans="21:26" x14ac:dyDescent="0.25">
      <c r="U4766"/>
      <c r="V4766"/>
      <c r="W4766"/>
      <c r="X4766"/>
      <c r="Y4766"/>
      <c r="Z4766"/>
    </row>
    <row r="4767" spans="21:26" x14ac:dyDescent="0.25">
      <c r="U4767"/>
      <c r="V4767"/>
      <c r="W4767"/>
      <c r="X4767"/>
      <c r="Y4767"/>
      <c r="Z4767"/>
    </row>
    <row r="4768" spans="21:26" x14ac:dyDescent="0.25">
      <c r="U4768"/>
      <c r="V4768"/>
      <c r="W4768"/>
      <c r="X4768"/>
      <c r="Y4768"/>
      <c r="Z4768"/>
    </row>
    <row r="4769" spans="21:26" x14ac:dyDescent="0.25">
      <c r="U4769"/>
      <c r="V4769"/>
      <c r="W4769"/>
      <c r="X4769"/>
      <c r="Y4769"/>
      <c r="Z4769"/>
    </row>
    <row r="4770" spans="21:26" x14ac:dyDescent="0.25">
      <c r="U4770"/>
      <c r="V4770"/>
      <c r="W4770"/>
      <c r="X4770"/>
      <c r="Y4770"/>
      <c r="Z4770"/>
    </row>
    <row r="4771" spans="21:26" x14ac:dyDescent="0.25">
      <c r="U4771"/>
      <c r="V4771"/>
      <c r="W4771"/>
      <c r="X4771"/>
      <c r="Y4771"/>
      <c r="Z4771"/>
    </row>
    <row r="4772" spans="21:26" x14ac:dyDescent="0.25">
      <c r="U4772"/>
      <c r="V4772"/>
      <c r="W4772"/>
      <c r="X4772"/>
      <c r="Y4772"/>
      <c r="Z4772"/>
    </row>
    <row r="4773" spans="21:26" x14ac:dyDescent="0.25">
      <c r="U4773"/>
      <c r="V4773"/>
      <c r="W4773"/>
      <c r="X4773"/>
      <c r="Y4773"/>
      <c r="Z4773"/>
    </row>
    <row r="4774" spans="21:26" x14ac:dyDescent="0.25">
      <c r="U4774"/>
      <c r="V4774"/>
      <c r="W4774"/>
      <c r="X4774"/>
      <c r="Y4774"/>
      <c r="Z4774"/>
    </row>
    <row r="4775" spans="21:26" x14ac:dyDescent="0.25">
      <c r="U4775"/>
      <c r="V4775"/>
      <c r="W4775"/>
      <c r="X4775"/>
      <c r="Y4775"/>
      <c r="Z4775"/>
    </row>
    <row r="4776" spans="21:26" x14ac:dyDescent="0.25">
      <c r="U4776"/>
      <c r="V4776"/>
      <c r="W4776"/>
      <c r="X4776"/>
      <c r="Y4776"/>
      <c r="Z4776"/>
    </row>
    <row r="4777" spans="21:26" x14ac:dyDescent="0.25">
      <c r="U4777"/>
      <c r="V4777"/>
      <c r="W4777"/>
      <c r="X4777"/>
      <c r="Y4777"/>
      <c r="Z4777"/>
    </row>
    <row r="4778" spans="21:26" x14ac:dyDescent="0.25">
      <c r="U4778"/>
      <c r="V4778"/>
      <c r="W4778"/>
      <c r="X4778"/>
      <c r="Y4778"/>
      <c r="Z4778"/>
    </row>
    <row r="4779" spans="21:26" x14ac:dyDescent="0.25">
      <c r="U4779"/>
      <c r="V4779"/>
      <c r="W4779"/>
      <c r="X4779"/>
      <c r="Y4779"/>
      <c r="Z4779"/>
    </row>
    <row r="4780" spans="21:26" x14ac:dyDescent="0.25">
      <c r="U4780"/>
      <c r="V4780"/>
      <c r="W4780"/>
      <c r="X4780"/>
      <c r="Y4780"/>
      <c r="Z4780"/>
    </row>
    <row r="4781" spans="21:26" x14ac:dyDescent="0.25">
      <c r="U4781"/>
      <c r="V4781"/>
      <c r="W4781"/>
      <c r="X4781"/>
      <c r="Y4781"/>
      <c r="Z4781"/>
    </row>
    <row r="4782" spans="21:26" x14ac:dyDescent="0.25">
      <c r="U4782"/>
      <c r="V4782"/>
      <c r="W4782"/>
      <c r="X4782"/>
      <c r="Y4782"/>
      <c r="Z4782"/>
    </row>
    <row r="4783" spans="21:26" x14ac:dyDescent="0.25">
      <c r="U4783"/>
      <c r="V4783"/>
      <c r="W4783"/>
      <c r="X4783"/>
      <c r="Y4783"/>
      <c r="Z4783"/>
    </row>
    <row r="4784" spans="21:26" x14ac:dyDescent="0.25">
      <c r="U4784"/>
      <c r="V4784"/>
      <c r="W4784"/>
      <c r="X4784"/>
      <c r="Y4784"/>
      <c r="Z4784"/>
    </row>
    <row r="4785" spans="21:26" x14ac:dyDescent="0.25">
      <c r="U4785"/>
      <c r="V4785"/>
      <c r="W4785"/>
      <c r="X4785"/>
      <c r="Y4785"/>
      <c r="Z4785"/>
    </row>
    <row r="4786" spans="21:26" x14ac:dyDescent="0.25">
      <c r="U4786"/>
      <c r="V4786"/>
      <c r="W4786"/>
      <c r="X4786"/>
      <c r="Y4786"/>
      <c r="Z4786"/>
    </row>
    <row r="4787" spans="21:26" x14ac:dyDescent="0.25">
      <c r="U4787"/>
      <c r="V4787"/>
      <c r="W4787"/>
      <c r="X4787"/>
      <c r="Y4787"/>
      <c r="Z4787"/>
    </row>
    <row r="4788" spans="21:26" x14ac:dyDescent="0.25">
      <c r="U4788"/>
      <c r="V4788"/>
      <c r="W4788"/>
      <c r="X4788"/>
      <c r="Y4788"/>
      <c r="Z4788"/>
    </row>
    <row r="4789" spans="21:26" x14ac:dyDescent="0.25">
      <c r="U4789"/>
      <c r="V4789"/>
      <c r="W4789"/>
      <c r="X4789"/>
      <c r="Y4789"/>
      <c r="Z4789"/>
    </row>
    <row r="4790" spans="21:26" x14ac:dyDescent="0.25">
      <c r="U4790"/>
      <c r="V4790"/>
      <c r="W4790"/>
      <c r="X4790"/>
      <c r="Y4790"/>
      <c r="Z4790"/>
    </row>
    <row r="4791" spans="21:26" x14ac:dyDescent="0.25">
      <c r="U4791"/>
      <c r="V4791"/>
      <c r="W4791"/>
      <c r="X4791"/>
      <c r="Y4791"/>
      <c r="Z4791"/>
    </row>
    <row r="4792" spans="21:26" x14ac:dyDescent="0.25">
      <c r="U4792"/>
      <c r="V4792"/>
      <c r="W4792"/>
      <c r="X4792"/>
      <c r="Y4792"/>
      <c r="Z4792"/>
    </row>
    <row r="4793" spans="21:26" x14ac:dyDescent="0.25">
      <c r="U4793"/>
      <c r="V4793"/>
      <c r="W4793"/>
      <c r="X4793"/>
      <c r="Y4793"/>
      <c r="Z4793"/>
    </row>
    <row r="4794" spans="21:26" x14ac:dyDescent="0.25">
      <c r="U4794"/>
      <c r="V4794"/>
      <c r="W4794"/>
      <c r="X4794"/>
      <c r="Y4794"/>
      <c r="Z4794"/>
    </row>
    <row r="4795" spans="21:26" x14ac:dyDescent="0.25">
      <c r="U4795"/>
      <c r="V4795"/>
      <c r="W4795"/>
      <c r="X4795"/>
      <c r="Y4795"/>
      <c r="Z4795"/>
    </row>
    <row r="4796" spans="21:26" x14ac:dyDescent="0.25">
      <c r="U4796"/>
      <c r="V4796"/>
      <c r="W4796"/>
      <c r="X4796"/>
      <c r="Y4796"/>
      <c r="Z4796"/>
    </row>
    <row r="4797" spans="21:26" x14ac:dyDescent="0.25">
      <c r="U4797"/>
      <c r="V4797"/>
      <c r="W4797"/>
      <c r="X4797"/>
      <c r="Y4797"/>
      <c r="Z4797"/>
    </row>
    <row r="4798" spans="21:26" x14ac:dyDescent="0.25">
      <c r="U4798"/>
      <c r="V4798"/>
      <c r="W4798"/>
      <c r="X4798"/>
      <c r="Y4798"/>
      <c r="Z4798"/>
    </row>
    <row r="4799" spans="21:26" x14ac:dyDescent="0.25">
      <c r="U4799"/>
      <c r="V4799"/>
      <c r="W4799"/>
      <c r="X4799"/>
      <c r="Y4799"/>
      <c r="Z4799"/>
    </row>
    <row r="4800" spans="21:26" x14ac:dyDescent="0.25">
      <c r="U4800"/>
      <c r="V4800"/>
      <c r="W4800"/>
      <c r="X4800"/>
      <c r="Y4800"/>
      <c r="Z4800"/>
    </row>
    <row r="4801" spans="21:26" x14ac:dyDescent="0.25">
      <c r="U4801"/>
      <c r="V4801"/>
      <c r="W4801"/>
      <c r="X4801"/>
      <c r="Y4801"/>
      <c r="Z4801"/>
    </row>
    <row r="4802" spans="21:26" x14ac:dyDescent="0.25">
      <c r="U4802"/>
      <c r="V4802"/>
      <c r="W4802"/>
      <c r="X4802"/>
      <c r="Y4802"/>
      <c r="Z4802"/>
    </row>
    <row r="4803" spans="21:26" x14ac:dyDescent="0.25">
      <c r="U4803"/>
      <c r="V4803"/>
      <c r="W4803"/>
      <c r="X4803"/>
      <c r="Y4803"/>
      <c r="Z4803"/>
    </row>
    <row r="4804" spans="21:26" x14ac:dyDescent="0.25">
      <c r="U4804"/>
      <c r="V4804"/>
      <c r="W4804"/>
      <c r="X4804"/>
      <c r="Y4804"/>
      <c r="Z4804"/>
    </row>
    <row r="4805" spans="21:26" x14ac:dyDescent="0.25">
      <c r="U4805"/>
      <c r="V4805"/>
      <c r="W4805"/>
      <c r="X4805"/>
      <c r="Y4805"/>
      <c r="Z4805"/>
    </row>
    <row r="4806" spans="21:26" x14ac:dyDescent="0.25">
      <c r="U4806"/>
      <c r="V4806"/>
      <c r="W4806"/>
      <c r="X4806"/>
      <c r="Y4806"/>
      <c r="Z4806"/>
    </row>
    <row r="4807" spans="21:26" x14ac:dyDescent="0.25">
      <c r="U4807"/>
      <c r="V4807"/>
      <c r="W4807"/>
      <c r="X4807"/>
      <c r="Y4807"/>
      <c r="Z4807"/>
    </row>
    <row r="4808" spans="21:26" x14ac:dyDescent="0.25">
      <c r="U4808"/>
      <c r="V4808"/>
      <c r="W4808"/>
      <c r="X4808"/>
      <c r="Y4808"/>
      <c r="Z4808"/>
    </row>
    <row r="4809" spans="21:26" x14ac:dyDescent="0.25">
      <c r="U4809"/>
      <c r="V4809"/>
      <c r="W4809"/>
      <c r="X4809"/>
      <c r="Y4809"/>
      <c r="Z4809"/>
    </row>
    <row r="4810" spans="21:26" x14ac:dyDescent="0.25">
      <c r="U4810"/>
      <c r="V4810"/>
      <c r="W4810"/>
      <c r="X4810"/>
      <c r="Y4810"/>
      <c r="Z4810"/>
    </row>
    <row r="4811" spans="21:26" x14ac:dyDescent="0.25">
      <c r="U4811"/>
      <c r="V4811"/>
      <c r="W4811"/>
      <c r="X4811"/>
      <c r="Y4811"/>
      <c r="Z4811"/>
    </row>
    <row r="4812" spans="21:26" x14ac:dyDescent="0.25">
      <c r="U4812"/>
      <c r="V4812"/>
      <c r="W4812"/>
      <c r="X4812"/>
      <c r="Y4812"/>
      <c r="Z4812"/>
    </row>
    <row r="4813" spans="21:26" x14ac:dyDescent="0.25">
      <c r="U4813"/>
      <c r="V4813"/>
      <c r="W4813"/>
      <c r="X4813"/>
      <c r="Y4813"/>
      <c r="Z4813"/>
    </row>
    <row r="4814" spans="21:26" x14ac:dyDescent="0.25">
      <c r="U4814"/>
      <c r="V4814"/>
      <c r="W4814"/>
      <c r="X4814"/>
      <c r="Y4814"/>
      <c r="Z4814"/>
    </row>
    <row r="4815" spans="21:26" x14ac:dyDescent="0.25">
      <c r="U4815"/>
      <c r="V4815"/>
      <c r="W4815"/>
      <c r="X4815"/>
      <c r="Y4815"/>
      <c r="Z4815"/>
    </row>
    <row r="4816" spans="21:26" x14ac:dyDescent="0.25">
      <c r="U4816"/>
      <c r="V4816"/>
      <c r="W4816"/>
      <c r="X4816"/>
      <c r="Y4816"/>
      <c r="Z4816"/>
    </row>
    <row r="4817" spans="21:26" x14ac:dyDescent="0.25">
      <c r="U4817"/>
      <c r="V4817"/>
      <c r="W4817"/>
      <c r="X4817"/>
      <c r="Y4817"/>
      <c r="Z4817"/>
    </row>
    <row r="4818" spans="21:26" x14ac:dyDescent="0.25">
      <c r="U4818"/>
      <c r="V4818"/>
      <c r="W4818"/>
      <c r="X4818"/>
      <c r="Y4818"/>
      <c r="Z4818"/>
    </row>
    <row r="4819" spans="21:26" x14ac:dyDescent="0.25">
      <c r="U4819"/>
      <c r="V4819"/>
      <c r="W4819"/>
      <c r="X4819"/>
      <c r="Y4819"/>
      <c r="Z4819"/>
    </row>
    <row r="4820" spans="21:26" x14ac:dyDescent="0.25">
      <c r="U4820"/>
      <c r="V4820"/>
      <c r="W4820"/>
      <c r="X4820"/>
      <c r="Y4820"/>
      <c r="Z4820"/>
    </row>
    <row r="4821" spans="21:26" x14ac:dyDescent="0.25">
      <c r="U4821"/>
      <c r="V4821"/>
      <c r="W4821"/>
      <c r="X4821"/>
      <c r="Y4821"/>
      <c r="Z4821"/>
    </row>
    <row r="4822" spans="21:26" x14ac:dyDescent="0.25">
      <c r="U4822"/>
      <c r="V4822"/>
      <c r="W4822"/>
      <c r="X4822"/>
      <c r="Y4822"/>
      <c r="Z4822"/>
    </row>
    <row r="4823" spans="21:26" x14ac:dyDescent="0.25">
      <c r="U4823"/>
      <c r="V4823"/>
      <c r="W4823"/>
      <c r="X4823"/>
      <c r="Y4823"/>
      <c r="Z4823"/>
    </row>
    <row r="4824" spans="21:26" x14ac:dyDescent="0.25">
      <c r="U4824"/>
      <c r="V4824"/>
      <c r="W4824"/>
      <c r="X4824"/>
      <c r="Y4824"/>
      <c r="Z4824"/>
    </row>
    <row r="4825" spans="21:26" x14ac:dyDescent="0.25">
      <c r="U4825"/>
      <c r="V4825"/>
      <c r="W4825"/>
      <c r="X4825"/>
      <c r="Y4825"/>
      <c r="Z4825"/>
    </row>
    <row r="4826" spans="21:26" x14ac:dyDescent="0.25">
      <c r="U4826"/>
      <c r="V4826"/>
      <c r="W4826"/>
      <c r="X4826"/>
      <c r="Y4826"/>
      <c r="Z4826"/>
    </row>
    <row r="4827" spans="21:26" x14ac:dyDescent="0.25">
      <c r="U4827"/>
      <c r="V4827"/>
      <c r="W4827"/>
      <c r="X4827"/>
      <c r="Y4827"/>
      <c r="Z4827"/>
    </row>
    <row r="4828" spans="21:26" x14ac:dyDescent="0.25">
      <c r="U4828"/>
      <c r="V4828"/>
      <c r="W4828"/>
      <c r="X4828"/>
      <c r="Y4828"/>
      <c r="Z4828"/>
    </row>
    <row r="4829" spans="21:26" x14ac:dyDescent="0.25">
      <c r="U4829"/>
      <c r="V4829"/>
      <c r="W4829"/>
      <c r="X4829"/>
      <c r="Y4829"/>
      <c r="Z4829"/>
    </row>
    <row r="4830" spans="21:26" x14ac:dyDescent="0.25">
      <c r="U4830"/>
      <c r="V4830"/>
      <c r="W4830"/>
      <c r="X4830"/>
      <c r="Y4830"/>
      <c r="Z4830"/>
    </row>
    <row r="4831" spans="21:26" x14ac:dyDescent="0.25">
      <c r="U4831"/>
      <c r="V4831"/>
      <c r="W4831"/>
      <c r="X4831"/>
      <c r="Y4831"/>
      <c r="Z4831"/>
    </row>
    <row r="4832" spans="21:26" x14ac:dyDescent="0.25">
      <c r="U4832"/>
      <c r="V4832"/>
      <c r="W4832"/>
      <c r="X4832"/>
      <c r="Y4832"/>
      <c r="Z4832"/>
    </row>
    <row r="4833" spans="21:26" x14ac:dyDescent="0.25">
      <c r="U4833"/>
      <c r="V4833"/>
      <c r="W4833"/>
      <c r="X4833"/>
      <c r="Y4833"/>
      <c r="Z4833"/>
    </row>
    <row r="4834" spans="21:26" x14ac:dyDescent="0.25">
      <c r="U4834"/>
      <c r="V4834"/>
      <c r="W4834"/>
      <c r="X4834"/>
      <c r="Y4834"/>
      <c r="Z4834"/>
    </row>
    <row r="4835" spans="21:26" x14ac:dyDescent="0.25">
      <c r="U4835"/>
      <c r="V4835"/>
      <c r="W4835"/>
      <c r="X4835"/>
      <c r="Y4835"/>
      <c r="Z4835"/>
    </row>
    <row r="4836" spans="21:26" x14ac:dyDescent="0.25">
      <c r="U4836"/>
      <c r="V4836"/>
      <c r="W4836"/>
      <c r="X4836"/>
      <c r="Y4836"/>
      <c r="Z4836"/>
    </row>
    <row r="4837" spans="21:26" x14ac:dyDescent="0.25">
      <c r="U4837"/>
      <c r="V4837"/>
      <c r="W4837"/>
      <c r="X4837"/>
      <c r="Y4837"/>
      <c r="Z4837"/>
    </row>
    <row r="4838" spans="21:26" x14ac:dyDescent="0.25">
      <c r="U4838"/>
      <c r="V4838"/>
      <c r="W4838"/>
      <c r="X4838"/>
      <c r="Y4838"/>
      <c r="Z4838"/>
    </row>
    <row r="4839" spans="21:26" x14ac:dyDescent="0.25">
      <c r="U4839"/>
      <c r="V4839"/>
      <c r="W4839"/>
      <c r="X4839"/>
      <c r="Y4839"/>
      <c r="Z4839"/>
    </row>
    <row r="4840" spans="21:26" x14ac:dyDescent="0.25">
      <c r="U4840"/>
      <c r="V4840"/>
      <c r="W4840"/>
      <c r="X4840"/>
      <c r="Y4840"/>
      <c r="Z4840"/>
    </row>
    <row r="4841" spans="21:26" x14ac:dyDescent="0.25">
      <c r="U4841"/>
      <c r="V4841"/>
      <c r="W4841"/>
      <c r="X4841"/>
      <c r="Y4841"/>
      <c r="Z4841"/>
    </row>
    <row r="4842" spans="21:26" x14ac:dyDescent="0.25">
      <c r="U4842"/>
      <c r="V4842"/>
      <c r="W4842"/>
      <c r="X4842"/>
      <c r="Y4842"/>
      <c r="Z4842"/>
    </row>
    <row r="4843" spans="21:26" x14ac:dyDescent="0.25">
      <c r="U4843"/>
      <c r="V4843"/>
      <c r="W4843"/>
      <c r="X4843"/>
      <c r="Y4843"/>
      <c r="Z4843"/>
    </row>
    <row r="4844" spans="21:26" x14ac:dyDescent="0.25">
      <c r="U4844"/>
      <c r="V4844"/>
      <c r="W4844"/>
      <c r="X4844"/>
      <c r="Y4844"/>
      <c r="Z4844"/>
    </row>
    <row r="4845" spans="21:26" x14ac:dyDescent="0.25">
      <c r="U4845"/>
      <c r="V4845"/>
      <c r="W4845"/>
      <c r="X4845"/>
      <c r="Y4845"/>
      <c r="Z4845"/>
    </row>
    <row r="4846" spans="21:26" x14ac:dyDescent="0.25">
      <c r="U4846"/>
      <c r="V4846"/>
      <c r="W4846"/>
      <c r="X4846"/>
      <c r="Y4846"/>
      <c r="Z4846"/>
    </row>
    <row r="4847" spans="21:26" x14ac:dyDescent="0.25">
      <c r="U4847"/>
      <c r="V4847"/>
      <c r="W4847"/>
      <c r="X4847"/>
      <c r="Y4847"/>
      <c r="Z4847"/>
    </row>
    <row r="4848" spans="21:26" x14ac:dyDescent="0.25">
      <c r="U4848"/>
      <c r="V4848"/>
      <c r="W4848"/>
      <c r="X4848"/>
      <c r="Y4848"/>
      <c r="Z4848"/>
    </row>
    <row r="4849" spans="21:26" x14ac:dyDescent="0.25">
      <c r="U4849"/>
      <c r="V4849"/>
      <c r="W4849"/>
      <c r="X4849"/>
      <c r="Y4849"/>
      <c r="Z4849"/>
    </row>
    <row r="4850" spans="21:26" x14ac:dyDescent="0.25">
      <c r="U4850"/>
      <c r="V4850"/>
      <c r="W4850"/>
      <c r="X4850"/>
      <c r="Y4850"/>
      <c r="Z4850"/>
    </row>
    <row r="4851" spans="21:26" x14ac:dyDescent="0.25">
      <c r="U4851"/>
      <c r="V4851"/>
      <c r="W4851"/>
      <c r="X4851"/>
      <c r="Y4851"/>
      <c r="Z4851"/>
    </row>
    <row r="4852" spans="21:26" x14ac:dyDescent="0.25">
      <c r="U4852"/>
      <c r="V4852"/>
      <c r="W4852"/>
      <c r="X4852"/>
      <c r="Y4852"/>
      <c r="Z4852"/>
    </row>
    <row r="4853" spans="21:26" x14ac:dyDescent="0.25">
      <c r="U4853"/>
      <c r="V4853"/>
      <c r="W4853"/>
      <c r="X4853"/>
      <c r="Y4853"/>
      <c r="Z4853"/>
    </row>
    <row r="4854" spans="21:26" x14ac:dyDescent="0.25">
      <c r="U4854"/>
      <c r="V4854"/>
      <c r="W4854"/>
      <c r="X4854"/>
      <c r="Y4854"/>
      <c r="Z4854"/>
    </row>
    <row r="4855" spans="21:26" x14ac:dyDescent="0.25">
      <c r="U4855"/>
      <c r="V4855"/>
      <c r="W4855"/>
      <c r="X4855"/>
      <c r="Y4855"/>
      <c r="Z4855"/>
    </row>
    <row r="4856" spans="21:26" x14ac:dyDescent="0.25">
      <c r="U4856"/>
      <c r="V4856"/>
      <c r="W4856"/>
      <c r="X4856"/>
      <c r="Y4856"/>
      <c r="Z4856"/>
    </row>
    <row r="4857" spans="21:26" x14ac:dyDescent="0.25">
      <c r="U4857"/>
      <c r="V4857"/>
      <c r="W4857"/>
      <c r="X4857"/>
      <c r="Y4857"/>
      <c r="Z4857"/>
    </row>
    <row r="4858" spans="21:26" x14ac:dyDescent="0.25">
      <c r="U4858"/>
      <c r="V4858"/>
      <c r="W4858"/>
      <c r="X4858"/>
      <c r="Y4858"/>
      <c r="Z4858"/>
    </row>
    <row r="4859" spans="21:26" x14ac:dyDescent="0.25">
      <c r="U4859"/>
      <c r="V4859"/>
      <c r="W4859"/>
      <c r="X4859"/>
      <c r="Y4859"/>
      <c r="Z4859"/>
    </row>
    <row r="4860" spans="21:26" x14ac:dyDescent="0.25">
      <c r="U4860"/>
      <c r="V4860"/>
      <c r="W4860"/>
      <c r="X4860"/>
      <c r="Y4860"/>
      <c r="Z4860"/>
    </row>
    <row r="4861" spans="21:26" x14ac:dyDescent="0.25">
      <c r="U4861"/>
      <c r="V4861"/>
      <c r="W4861"/>
      <c r="X4861"/>
      <c r="Y4861"/>
      <c r="Z4861"/>
    </row>
    <row r="4862" spans="21:26" x14ac:dyDescent="0.25">
      <c r="U4862"/>
      <c r="V4862"/>
      <c r="W4862"/>
      <c r="X4862"/>
      <c r="Y4862"/>
      <c r="Z4862"/>
    </row>
    <row r="4863" spans="21:26" x14ac:dyDescent="0.25">
      <c r="U4863"/>
      <c r="V4863"/>
      <c r="W4863"/>
      <c r="X4863"/>
      <c r="Y4863"/>
      <c r="Z4863"/>
    </row>
    <row r="4864" spans="21:26" x14ac:dyDescent="0.25">
      <c r="U4864"/>
      <c r="V4864"/>
      <c r="W4864"/>
      <c r="X4864"/>
      <c r="Y4864"/>
      <c r="Z4864"/>
    </row>
    <row r="4865" spans="21:26" x14ac:dyDescent="0.25">
      <c r="U4865"/>
      <c r="V4865"/>
      <c r="W4865"/>
      <c r="X4865"/>
      <c r="Y4865"/>
      <c r="Z4865"/>
    </row>
    <row r="4866" spans="21:26" x14ac:dyDescent="0.25">
      <c r="U4866"/>
      <c r="V4866"/>
      <c r="W4866"/>
      <c r="X4866"/>
      <c r="Y4866"/>
      <c r="Z4866"/>
    </row>
    <row r="4867" spans="21:26" x14ac:dyDescent="0.25">
      <c r="U4867"/>
      <c r="V4867"/>
      <c r="W4867"/>
      <c r="X4867"/>
      <c r="Y4867"/>
      <c r="Z4867"/>
    </row>
    <row r="4868" spans="21:26" x14ac:dyDescent="0.25">
      <c r="U4868"/>
      <c r="V4868"/>
      <c r="W4868"/>
      <c r="X4868"/>
      <c r="Y4868"/>
      <c r="Z4868"/>
    </row>
    <row r="4869" spans="21:26" x14ac:dyDescent="0.25">
      <c r="U4869"/>
      <c r="V4869"/>
      <c r="W4869"/>
      <c r="X4869"/>
      <c r="Y4869"/>
      <c r="Z4869"/>
    </row>
    <row r="4870" spans="21:26" x14ac:dyDescent="0.25">
      <c r="U4870"/>
      <c r="V4870"/>
      <c r="W4870"/>
      <c r="X4870"/>
      <c r="Y4870"/>
      <c r="Z4870"/>
    </row>
    <row r="4871" spans="21:26" x14ac:dyDescent="0.25">
      <c r="U4871"/>
      <c r="V4871"/>
      <c r="W4871"/>
      <c r="X4871"/>
      <c r="Y4871"/>
      <c r="Z4871"/>
    </row>
    <row r="4872" spans="21:26" x14ac:dyDescent="0.25">
      <c r="U4872"/>
      <c r="V4872"/>
      <c r="W4872"/>
      <c r="X4872"/>
      <c r="Y4872"/>
      <c r="Z4872"/>
    </row>
    <row r="4873" spans="21:26" x14ac:dyDescent="0.25">
      <c r="U4873"/>
      <c r="V4873"/>
      <c r="W4873"/>
      <c r="X4873"/>
      <c r="Y4873"/>
      <c r="Z4873"/>
    </row>
    <row r="4874" spans="21:26" x14ac:dyDescent="0.25">
      <c r="U4874"/>
      <c r="V4874"/>
      <c r="W4874"/>
      <c r="X4874"/>
      <c r="Y4874"/>
      <c r="Z4874"/>
    </row>
    <row r="4875" spans="21:26" x14ac:dyDescent="0.25">
      <c r="U4875"/>
      <c r="V4875"/>
      <c r="W4875"/>
      <c r="X4875"/>
      <c r="Y4875"/>
      <c r="Z4875"/>
    </row>
    <row r="4876" spans="21:26" x14ac:dyDescent="0.25">
      <c r="U4876"/>
      <c r="V4876"/>
      <c r="W4876"/>
      <c r="X4876"/>
      <c r="Y4876"/>
      <c r="Z4876"/>
    </row>
    <row r="4877" spans="21:26" x14ac:dyDescent="0.25">
      <c r="U4877"/>
      <c r="V4877"/>
      <c r="W4877"/>
      <c r="X4877"/>
      <c r="Y4877"/>
      <c r="Z4877"/>
    </row>
    <row r="4878" spans="21:26" x14ac:dyDescent="0.25">
      <c r="U4878"/>
      <c r="V4878"/>
      <c r="W4878"/>
      <c r="X4878"/>
      <c r="Y4878"/>
      <c r="Z4878"/>
    </row>
    <row r="4879" spans="21:26" x14ac:dyDescent="0.25">
      <c r="U4879"/>
      <c r="V4879"/>
      <c r="W4879"/>
      <c r="X4879"/>
      <c r="Y4879"/>
      <c r="Z4879"/>
    </row>
    <row r="4880" spans="21:26" x14ac:dyDescent="0.25">
      <c r="U4880"/>
      <c r="V4880"/>
      <c r="W4880"/>
      <c r="X4880"/>
      <c r="Y4880"/>
      <c r="Z4880"/>
    </row>
    <row r="4881" spans="21:26" x14ac:dyDescent="0.25">
      <c r="U4881"/>
      <c r="V4881"/>
      <c r="W4881"/>
      <c r="X4881"/>
      <c r="Y4881"/>
      <c r="Z4881"/>
    </row>
    <row r="4882" spans="21:26" x14ac:dyDescent="0.25">
      <c r="U4882"/>
      <c r="V4882"/>
      <c r="W4882"/>
      <c r="X4882"/>
      <c r="Y4882"/>
      <c r="Z4882"/>
    </row>
    <row r="4883" spans="21:26" x14ac:dyDescent="0.25">
      <c r="U4883"/>
      <c r="V4883"/>
      <c r="W4883"/>
      <c r="X4883"/>
      <c r="Y4883"/>
      <c r="Z4883"/>
    </row>
    <row r="4884" spans="21:26" x14ac:dyDescent="0.25">
      <c r="U4884"/>
      <c r="V4884"/>
      <c r="W4884"/>
      <c r="X4884"/>
      <c r="Y4884"/>
      <c r="Z4884"/>
    </row>
    <row r="4885" spans="21:26" x14ac:dyDescent="0.25">
      <c r="U4885"/>
      <c r="V4885"/>
      <c r="W4885"/>
      <c r="X4885"/>
      <c r="Y4885"/>
      <c r="Z4885"/>
    </row>
    <row r="4886" spans="21:26" x14ac:dyDescent="0.25">
      <c r="U4886"/>
      <c r="V4886"/>
      <c r="W4886"/>
      <c r="X4886"/>
      <c r="Y4886"/>
      <c r="Z4886"/>
    </row>
    <row r="4887" spans="21:26" x14ac:dyDescent="0.25">
      <c r="U4887"/>
      <c r="V4887"/>
      <c r="W4887"/>
      <c r="X4887"/>
      <c r="Y4887"/>
      <c r="Z4887"/>
    </row>
    <row r="4888" spans="21:26" x14ac:dyDescent="0.25">
      <c r="U4888"/>
      <c r="V4888"/>
      <c r="W4888"/>
      <c r="X4888"/>
      <c r="Y4888"/>
      <c r="Z4888"/>
    </row>
    <row r="4889" spans="21:26" x14ac:dyDescent="0.25">
      <c r="U4889"/>
      <c r="V4889"/>
      <c r="W4889"/>
      <c r="X4889"/>
      <c r="Y4889"/>
      <c r="Z4889"/>
    </row>
    <row r="4890" spans="21:26" x14ac:dyDescent="0.25">
      <c r="U4890"/>
      <c r="V4890"/>
      <c r="W4890"/>
      <c r="X4890"/>
      <c r="Y4890"/>
      <c r="Z4890"/>
    </row>
    <row r="4891" spans="21:26" x14ac:dyDescent="0.25">
      <c r="U4891"/>
      <c r="V4891"/>
      <c r="W4891"/>
      <c r="X4891"/>
      <c r="Y4891"/>
      <c r="Z4891"/>
    </row>
    <row r="4892" spans="21:26" x14ac:dyDescent="0.25">
      <c r="U4892"/>
      <c r="V4892"/>
      <c r="W4892"/>
      <c r="X4892"/>
      <c r="Y4892"/>
      <c r="Z4892"/>
    </row>
    <row r="4893" spans="21:26" x14ac:dyDescent="0.25">
      <c r="U4893"/>
      <c r="V4893"/>
      <c r="W4893"/>
      <c r="X4893"/>
      <c r="Y4893"/>
      <c r="Z4893"/>
    </row>
    <row r="4894" spans="21:26" x14ac:dyDescent="0.25">
      <c r="U4894"/>
      <c r="V4894"/>
      <c r="W4894"/>
      <c r="X4894"/>
      <c r="Y4894"/>
      <c r="Z4894"/>
    </row>
    <row r="4895" spans="21:26" x14ac:dyDescent="0.25">
      <c r="U4895"/>
      <c r="V4895"/>
      <c r="W4895"/>
      <c r="X4895"/>
      <c r="Y4895"/>
      <c r="Z4895"/>
    </row>
    <row r="4896" spans="21:26" x14ac:dyDescent="0.25">
      <c r="U4896"/>
      <c r="V4896"/>
      <c r="W4896"/>
      <c r="X4896"/>
      <c r="Y4896"/>
      <c r="Z4896"/>
    </row>
    <row r="4897" spans="21:26" x14ac:dyDescent="0.25">
      <c r="U4897"/>
      <c r="V4897"/>
      <c r="W4897"/>
      <c r="X4897"/>
      <c r="Y4897"/>
      <c r="Z4897"/>
    </row>
    <row r="4898" spans="21:26" x14ac:dyDescent="0.25">
      <c r="U4898"/>
      <c r="V4898"/>
      <c r="W4898"/>
      <c r="X4898"/>
      <c r="Y4898"/>
      <c r="Z4898"/>
    </row>
    <row r="4899" spans="21:26" x14ac:dyDescent="0.25">
      <c r="U4899"/>
      <c r="V4899"/>
      <c r="W4899"/>
      <c r="X4899"/>
      <c r="Y4899"/>
      <c r="Z4899"/>
    </row>
    <row r="4900" spans="21:26" x14ac:dyDescent="0.25">
      <c r="U4900"/>
      <c r="V4900"/>
      <c r="W4900"/>
      <c r="X4900"/>
      <c r="Y4900"/>
      <c r="Z4900"/>
    </row>
    <row r="4901" spans="21:26" x14ac:dyDescent="0.25">
      <c r="U4901"/>
      <c r="V4901"/>
      <c r="W4901"/>
      <c r="X4901"/>
      <c r="Y4901"/>
      <c r="Z4901"/>
    </row>
    <row r="4902" spans="21:26" x14ac:dyDescent="0.25">
      <c r="U4902"/>
      <c r="V4902"/>
      <c r="W4902"/>
      <c r="X4902"/>
      <c r="Y4902"/>
      <c r="Z4902"/>
    </row>
    <row r="4903" spans="21:26" x14ac:dyDescent="0.25">
      <c r="U4903"/>
      <c r="V4903"/>
      <c r="W4903"/>
      <c r="X4903"/>
      <c r="Y4903"/>
      <c r="Z4903"/>
    </row>
    <row r="4904" spans="21:26" x14ac:dyDescent="0.25">
      <c r="U4904"/>
      <c r="V4904"/>
      <c r="W4904"/>
      <c r="X4904"/>
      <c r="Y4904"/>
      <c r="Z4904"/>
    </row>
    <row r="4905" spans="21:26" x14ac:dyDescent="0.25">
      <c r="U4905"/>
      <c r="V4905"/>
      <c r="W4905"/>
      <c r="X4905"/>
      <c r="Y4905"/>
      <c r="Z4905"/>
    </row>
    <row r="4906" spans="21:26" x14ac:dyDescent="0.25">
      <c r="U4906"/>
      <c r="V4906"/>
      <c r="W4906"/>
      <c r="X4906"/>
      <c r="Y4906"/>
      <c r="Z4906"/>
    </row>
    <row r="4907" spans="21:26" x14ac:dyDescent="0.25">
      <c r="U4907"/>
      <c r="V4907"/>
      <c r="W4907"/>
      <c r="X4907"/>
      <c r="Y4907"/>
      <c r="Z4907"/>
    </row>
    <row r="4908" spans="21:26" x14ac:dyDescent="0.25">
      <c r="U4908"/>
      <c r="V4908"/>
      <c r="W4908"/>
      <c r="X4908"/>
      <c r="Y4908"/>
      <c r="Z4908"/>
    </row>
    <row r="4909" spans="21:26" x14ac:dyDescent="0.25">
      <c r="U4909"/>
      <c r="V4909"/>
      <c r="W4909"/>
      <c r="X4909"/>
      <c r="Y4909"/>
      <c r="Z4909"/>
    </row>
    <row r="4910" spans="21:26" x14ac:dyDescent="0.25">
      <c r="U4910"/>
      <c r="V4910"/>
      <c r="W4910"/>
      <c r="X4910"/>
      <c r="Y4910"/>
      <c r="Z4910"/>
    </row>
    <row r="4911" spans="21:26" x14ac:dyDescent="0.25">
      <c r="U4911"/>
      <c r="V4911"/>
      <c r="W4911"/>
      <c r="X4911"/>
      <c r="Y4911"/>
      <c r="Z4911"/>
    </row>
    <row r="4912" spans="21:26" x14ac:dyDescent="0.25">
      <c r="U4912"/>
      <c r="V4912"/>
      <c r="W4912"/>
      <c r="X4912"/>
      <c r="Y4912"/>
      <c r="Z4912"/>
    </row>
    <row r="4913" spans="21:26" x14ac:dyDescent="0.25">
      <c r="U4913"/>
      <c r="V4913"/>
      <c r="W4913"/>
      <c r="X4913"/>
      <c r="Y4913"/>
      <c r="Z4913"/>
    </row>
    <row r="4914" spans="21:26" x14ac:dyDescent="0.25">
      <c r="U4914"/>
      <c r="V4914"/>
      <c r="W4914"/>
      <c r="X4914"/>
      <c r="Y4914"/>
      <c r="Z4914"/>
    </row>
    <row r="4915" spans="21:26" x14ac:dyDescent="0.25">
      <c r="U4915"/>
      <c r="V4915"/>
      <c r="W4915"/>
      <c r="X4915"/>
      <c r="Y4915"/>
      <c r="Z4915"/>
    </row>
    <row r="4916" spans="21:26" x14ac:dyDescent="0.25">
      <c r="U4916"/>
      <c r="V4916"/>
      <c r="W4916"/>
      <c r="X4916"/>
      <c r="Y4916"/>
      <c r="Z4916"/>
    </row>
    <row r="4917" spans="21:26" x14ac:dyDescent="0.25">
      <c r="U4917"/>
      <c r="V4917"/>
      <c r="W4917"/>
      <c r="X4917"/>
      <c r="Y4917"/>
      <c r="Z4917"/>
    </row>
    <row r="4918" spans="21:26" x14ac:dyDescent="0.25">
      <c r="U4918"/>
      <c r="V4918"/>
      <c r="W4918"/>
      <c r="X4918"/>
      <c r="Y4918"/>
      <c r="Z4918"/>
    </row>
    <row r="4919" spans="21:26" x14ac:dyDescent="0.25">
      <c r="U4919"/>
      <c r="V4919"/>
      <c r="W4919"/>
      <c r="X4919"/>
      <c r="Y4919"/>
      <c r="Z4919"/>
    </row>
    <row r="4920" spans="21:26" x14ac:dyDescent="0.25">
      <c r="U4920"/>
      <c r="V4920"/>
      <c r="W4920"/>
      <c r="X4920"/>
      <c r="Y4920"/>
      <c r="Z4920"/>
    </row>
    <row r="4921" spans="21:26" x14ac:dyDescent="0.25">
      <c r="U4921"/>
      <c r="V4921"/>
      <c r="W4921"/>
      <c r="X4921"/>
      <c r="Y4921"/>
      <c r="Z4921"/>
    </row>
    <row r="4922" spans="21:26" x14ac:dyDescent="0.25">
      <c r="U4922"/>
      <c r="V4922"/>
      <c r="W4922"/>
      <c r="X4922"/>
      <c r="Y4922"/>
      <c r="Z4922"/>
    </row>
    <row r="4923" spans="21:26" x14ac:dyDescent="0.25">
      <c r="U4923"/>
      <c r="V4923"/>
      <c r="W4923"/>
      <c r="X4923"/>
      <c r="Y4923"/>
      <c r="Z4923"/>
    </row>
    <row r="4924" spans="21:26" x14ac:dyDescent="0.25">
      <c r="U4924"/>
      <c r="V4924"/>
      <c r="W4924"/>
      <c r="X4924"/>
      <c r="Y4924"/>
      <c r="Z4924"/>
    </row>
    <row r="4925" spans="21:26" x14ac:dyDescent="0.25">
      <c r="U4925"/>
      <c r="V4925"/>
      <c r="W4925"/>
      <c r="X4925"/>
      <c r="Y4925"/>
      <c r="Z4925"/>
    </row>
    <row r="4926" spans="21:26" x14ac:dyDescent="0.25">
      <c r="U4926"/>
      <c r="V4926"/>
      <c r="W4926"/>
      <c r="X4926"/>
      <c r="Y4926"/>
      <c r="Z4926"/>
    </row>
    <row r="4927" spans="21:26" x14ac:dyDescent="0.25">
      <c r="U4927"/>
      <c r="V4927"/>
      <c r="W4927"/>
      <c r="X4927"/>
      <c r="Y4927"/>
      <c r="Z4927"/>
    </row>
    <row r="4928" spans="21:26" x14ac:dyDescent="0.25">
      <c r="U4928"/>
      <c r="V4928"/>
      <c r="W4928"/>
      <c r="X4928"/>
      <c r="Y4928"/>
      <c r="Z4928"/>
    </row>
    <row r="4929" spans="21:26" x14ac:dyDescent="0.25">
      <c r="U4929"/>
      <c r="V4929"/>
      <c r="W4929"/>
      <c r="X4929"/>
      <c r="Y4929"/>
      <c r="Z4929"/>
    </row>
    <row r="4930" spans="21:26" x14ac:dyDescent="0.25">
      <c r="U4930"/>
      <c r="V4930"/>
      <c r="W4930"/>
      <c r="X4930"/>
      <c r="Y4930"/>
      <c r="Z4930"/>
    </row>
    <row r="4931" spans="21:26" x14ac:dyDescent="0.25">
      <c r="U4931"/>
      <c r="V4931"/>
      <c r="W4931"/>
      <c r="X4931"/>
      <c r="Y4931"/>
      <c r="Z4931"/>
    </row>
    <row r="4932" spans="21:26" x14ac:dyDescent="0.25">
      <c r="U4932"/>
      <c r="V4932"/>
      <c r="W4932"/>
      <c r="X4932"/>
      <c r="Y4932"/>
      <c r="Z4932"/>
    </row>
    <row r="4933" spans="21:26" x14ac:dyDescent="0.25">
      <c r="U4933"/>
      <c r="V4933"/>
      <c r="W4933"/>
      <c r="X4933"/>
      <c r="Y4933"/>
      <c r="Z4933"/>
    </row>
    <row r="4934" spans="21:26" x14ac:dyDescent="0.25">
      <c r="U4934"/>
      <c r="V4934"/>
      <c r="W4934"/>
      <c r="X4934"/>
      <c r="Y4934"/>
      <c r="Z4934"/>
    </row>
    <row r="4935" spans="21:26" x14ac:dyDescent="0.25">
      <c r="U4935"/>
      <c r="V4935"/>
      <c r="W4935"/>
      <c r="X4935"/>
      <c r="Y4935"/>
      <c r="Z4935"/>
    </row>
    <row r="4936" spans="21:26" x14ac:dyDescent="0.25">
      <c r="U4936"/>
      <c r="V4936"/>
      <c r="W4936"/>
      <c r="X4936"/>
      <c r="Y4936"/>
      <c r="Z4936"/>
    </row>
    <row r="4937" spans="21:26" x14ac:dyDescent="0.25">
      <c r="U4937"/>
      <c r="V4937"/>
      <c r="W4937"/>
      <c r="X4937"/>
      <c r="Y4937"/>
      <c r="Z4937"/>
    </row>
    <row r="4938" spans="21:26" x14ac:dyDescent="0.25">
      <c r="U4938"/>
      <c r="V4938"/>
      <c r="W4938"/>
      <c r="X4938"/>
      <c r="Y4938"/>
      <c r="Z4938"/>
    </row>
    <row r="4939" spans="21:26" x14ac:dyDescent="0.25">
      <c r="U4939"/>
      <c r="V4939"/>
      <c r="W4939"/>
      <c r="X4939"/>
      <c r="Y4939"/>
      <c r="Z4939"/>
    </row>
    <row r="4940" spans="21:26" x14ac:dyDescent="0.25">
      <c r="U4940"/>
      <c r="V4940"/>
      <c r="W4940"/>
      <c r="X4940"/>
      <c r="Y4940"/>
      <c r="Z4940"/>
    </row>
    <row r="4941" spans="21:26" x14ac:dyDescent="0.25">
      <c r="U4941"/>
      <c r="V4941"/>
      <c r="W4941"/>
      <c r="X4941"/>
      <c r="Y4941"/>
      <c r="Z4941"/>
    </row>
    <row r="4942" spans="21:26" x14ac:dyDescent="0.25">
      <c r="U4942"/>
      <c r="V4942"/>
      <c r="W4942"/>
      <c r="X4942"/>
      <c r="Y4942"/>
      <c r="Z4942"/>
    </row>
    <row r="4943" spans="21:26" x14ac:dyDescent="0.25">
      <c r="U4943"/>
      <c r="V4943"/>
      <c r="W4943"/>
      <c r="X4943"/>
      <c r="Y4943"/>
      <c r="Z4943"/>
    </row>
    <row r="4944" spans="21:26" x14ac:dyDescent="0.25">
      <c r="U4944"/>
      <c r="V4944"/>
      <c r="W4944"/>
      <c r="X4944"/>
      <c r="Y4944"/>
      <c r="Z4944"/>
    </row>
    <row r="4945" spans="21:26" x14ac:dyDescent="0.25">
      <c r="U4945"/>
      <c r="V4945"/>
      <c r="W4945"/>
      <c r="X4945"/>
      <c r="Y4945"/>
      <c r="Z4945"/>
    </row>
    <row r="4946" spans="21:26" x14ac:dyDescent="0.25">
      <c r="U4946"/>
      <c r="V4946"/>
      <c r="W4946"/>
      <c r="X4946"/>
      <c r="Y4946"/>
      <c r="Z4946"/>
    </row>
    <row r="4947" spans="21:26" x14ac:dyDescent="0.25">
      <c r="U4947"/>
      <c r="V4947"/>
      <c r="W4947"/>
      <c r="X4947"/>
      <c r="Y4947"/>
      <c r="Z4947"/>
    </row>
    <row r="4948" spans="21:26" x14ac:dyDescent="0.25">
      <c r="U4948"/>
      <c r="V4948"/>
      <c r="W4948"/>
      <c r="X4948"/>
      <c r="Y4948"/>
      <c r="Z4948"/>
    </row>
    <row r="4949" spans="21:26" x14ac:dyDescent="0.25">
      <c r="U4949"/>
      <c r="V4949"/>
      <c r="W4949"/>
      <c r="X4949"/>
      <c r="Y4949"/>
      <c r="Z4949"/>
    </row>
    <row r="4950" spans="21:26" x14ac:dyDescent="0.25">
      <c r="U4950"/>
      <c r="V4950"/>
      <c r="W4950"/>
      <c r="X4950"/>
      <c r="Y4950"/>
      <c r="Z4950"/>
    </row>
    <row r="4951" spans="21:26" x14ac:dyDescent="0.25">
      <c r="U4951"/>
      <c r="V4951"/>
      <c r="W4951"/>
      <c r="X4951"/>
      <c r="Y4951"/>
      <c r="Z4951"/>
    </row>
    <row r="4952" spans="21:26" x14ac:dyDescent="0.25">
      <c r="U4952"/>
      <c r="V4952"/>
      <c r="W4952"/>
      <c r="X4952"/>
      <c r="Y4952"/>
      <c r="Z4952"/>
    </row>
    <row r="4953" spans="21:26" x14ac:dyDescent="0.25">
      <c r="U4953"/>
      <c r="V4953"/>
      <c r="W4953"/>
      <c r="X4953"/>
      <c r="Y4953"/>
      <c r="Z4953"/>
    </row>
    <row r="4954" spans="21:26" x14ac:dyDescent="0.25">
      <c r="U4954"/>
      <c r="V4954"/>
      <c r="W4954"/>
      <c r="X4954"/>
      <c r="Y4954"/>
      <c r="Z4954"/>
    </row>
    <row r="4955" spans="21:26" x14ac:dyDescent="0.25">
      <c r="U4955"/>
      <c r="V4955"/>
      <c r="W4955"/>
      <c r="X4955"/>
      <c r="Y4955"/>
      <c r="Z4955"/>
    </row>
    <row r="4956" spans="21:26" x14ac:dyDescent="0.25">
      <c r="U4956"/>
      <c r="V4956"/>
      <c r="W4956"/>
      <c r="X4956"/>
      <c r="Y4956"/>
      <c r="Z4956"/>
    </row>
    <row r="4957" spans="21:26" x14ac:dyDescent="0.25">
      <c r="U4957"/>
      <c r="V4957"/>
      <c r="W4957"/>
      <c r="X4957"/>
      <c r="Y4957"/>
      <c r="Z4957"/>
    </row>
    <row r="4958" spans="21:26" x14ac:dyDescent="0.25">
      <c r="U4958"/>
      <c r="V4958"/>
      <c r="W4958"/>
      <c r="X4958"/>
      <c r="Y4958"/>
      <c r="Z4958"/>
    </row>
    <row r="4959" spans="21:26" x14ac:dyDescent="0.25">
      <c r="U4959"/>
      <c r="V4959"/>
      <c r="W4959"/>
      <c r="X4959"/>
      <c r="Y4959"/>
      <c r="Z4959"/>
    </row>
    <row r="4960" spans="21:26" x14ac:dyDescent="0.25">
      <c r="U4960"/>
      <c r="V4960"/>
      <c r="W4960"/>
      <c r="X4960"/>
      <c r="Y4960"/>
      <c r="Z4960"/>
    </row>
    <row r="4961" spans="21:26" x14ac:dyDescent="0.25">
      <c r="U4961"/>
      <c r="V4961"/>
      <c r="W4961"/>
      <c r="X4961"/>
      <c r="Y4961"/>
      <c r="Z4961"/>
    </row>
    <row r="4962" spans="21:26" x14ac:dyDescent="0.25">
      <c r="U4962"/>
      <c r="V4962"/>
      <c r="W4962"/>
      <c r="X4962"/>
      <c r="Y4962"/>
      <c r="Z4962"/>
    </row>
    <row r="4963" spans="21:26" x14ac:dyDescent="0.25">
      <c r="U4963"/>
      <c r="V4963"/>
      <c r="W4963"/>
      <c r="X4963"/>
      <c r="Y4963"/>
      <c r="Z4963"/>
    </row>
    <row r="4964" spans="21:26" x14ac:dyDescent="0.25">
      <c r="U4964"/>
      <c r="V4964"/>
      <c r="W4964"/>
      <c r="X4964"/>
      <c r="Y4964"/>
      <c r="Z4964"/>
    </row>
    <row r="4965" spans="21:26" x14ac:dyDescent="0.25">
      <c r="U4965"/>
      <c r="V4965"/>
      <c r="W4965"/>
      <c r="X4965"/>
      <c r="Y4965"/>
      <c r="Z4965"/>
    </row>
    <row r="4966" spans="21:26" x14ac:dyDescent="0.25">
      <c r="U4966"/>
      <c r="V4966"/>
      <c r="W4966"/>
      <c r="X4966"/>
      <c r="Y4966"/>
      <c r="Z4966"/>
    </row>
    <row r="4967" spans="21:26" x14ac:dyDescent="0.25">
      <c r="U4967"/>
      <c r="V4967"/>
      <c r="W4967"/>
      <c r="X4967"/>
      <c r="Y4967"/>
      <c r="Z4967"/>
    </row>
    <row r="4968" spans="21:26" x14ac:dyDescent="0.25">
      <c r="U4968"/>
      <c r="V4968"/>
      <c r="W4968"/>
      <c r="X4968"/>
      <c r="Y4968"/>
      <c r="Z4968"/>
    </row>
    <row r="4969" spans="21:26" x14ac:dyDescent="0.25">
      <c r="U4969"/>
      <c r="V4969"/>
      <c r="W4969"/>
      <c r="X4969"/>
      <c r="Y4969"/>
      <c r="Z4969"/>
    </row>
    <row r="4970" spans="21:26" x14ac:dyDescent="0.25">
      <c r="U4970"/>
      <c r="V4970"/>
      <c r="W4970"/>
      <c r="X4970"/>
      <c r="Y4970"/>
      <c r="Z4970"/>
    </row>
    <row r="4971" spans="21:26" x14ac:dyDescent="0.25">
      <c r="U4971"/>
      <c r="V4971"/>
      <c r="W4971"/>
      <c r="X4971"/>
      <c r="Y4971"/>
      <c r="Z4971"/>
    </row>
    <row r="4972" spans="21:26" x14ac:dyDescent="0.25">
      <c r="U4972"/>
      <c r="V4972"/>
      <c r="W4972"/>
      <c r="X4972"/>
      <c r="Y4972"/>
      <c r="Z4972"/>
    </row>
    <row r="4973" spans="21:26" x14ac:dyDescent="0.25">
      <c r="U4973"/>
      <c r="V4973"/>
      <c r="W4973"/>
      <c r="X4973"/>
      <c r="Y4973"/>
      <c r="Z4973"/>
    </row>
    <row r="4974" spans="21:26" x14ac:dyDescent="0.25">
      <c r="U4974"/>
      <c r="V4974"/>
      <c r="W4974"/>
      <c r="X4974"/>
      <c r="Y4974"/>
      <c r="Z4974"/>
    </row>
    <row r="4975" spans="21:26" x14ac:dyDescent="0.25">
      <c r="U4975"/>
      <c r="V4975"/>
      <c r="W4975"/>
      <c r="X4975"/>
      <c r="Y4975"/>
      <c r="Z4975"/>
    </row>
    <row r="4976" spans="21:26" x14ac:dyDescent="0.25">
      <c r="U4976"/>
      <c r="V4976"/>
      <c r="W4976"/>
      <c r="X4976"/>
      <c r="Y4976"/>
      <c r="Z4976"/>
    </row>
    <row r="4977" spans="21:26" x14ac:dyDescent="0.25">
      <c r="U4977"/>
      <c r="V4977"/>
      <c r="W4977"/>
      <c r="X4977"/>
      <c r="Y4977"/>
      <c r="Z4977"/>
    </row>
    <row r="4978" spans="21:26" x14ac:dyDescent="0.25">
      <c r="U4978"/>
      <c r="V4978"/>
      <c r="W4978"/>
      <c r="X4978"/>
      <c r="Y4978"/>
      <c r="Z4978"/>
    </row>
    <row r="4979" spans="21:26" x14ac:dyDescent="0.25">
      <c r="U4979"/>
      <c r="V4979"/>
      <c r="W4979"/>
      <c r="X4979"/>
      <c r="Y4979"/>
      <c r="Z4979"/>
    </row>
    <row r="4980" spans="21:26" x14ac:dyDescent="0.25">
      <c r="U4980"/>
      <c r="V4980"/>
      <c r="W4980"/>
      <c r="X4980"/>
      <c r="Y4980"/>
      <c r="Z4980"/>
    </row>
    <row r="4981" spans="21:26" x14ac:dyDescent="0.25">
      <c r="U4981"/>
      <c r="V4981"/>
      <c r="W4981"/>
      <c r="X4981"/>
      <c r="Y4981"/>
      <c r="Z4981"/>
    </row>
    <row r="4982" spans="21:26" x14ac:dyDescent="0.25">
      <c r="U4982"/>
      <c r="V4982"/>
      <c r="W4982"/>
      <c r="X4982"/>
      <c r="Y4982"/>
      <c r="Z4982"/>
    </row>
    <row r="4983" spans="21:26" x14ac:dyDescent="0.25">
      <c r="U4983"/>
      <c r="V4983"/>
      <c r="W4983"/>
      <c r="X4983"/>
      <c r="Y4983"/>
      <c r="Z4983"/>
    </row>
    <row r="4984" spans="21:26" x14ac:dyDescent="0.25">
      <c r="U4984"/>
      <c r="V4984"/>
      <c r="W4984"/>
      <c r="X4984"/>
      <c r="Y4984"/>
      <c r="Z4984"/>
    </row>
    <row r="4985" spans="21:26" x14ac:dyDescent="0.25">
      <c r="U4985"/>
      <c r="V4985"/>
      <c r="W4985"/>
      <c r="X4985"/>
      <c r="Y4985"/>
      <c r="Z4985"/>
    </row>
    <row r="4986" spans="21:26" x14ac:dyDescent="0.25">
      <c r="U4986"/>
      <c r="V4986"/>
      <c r="W4986"/>
      <c r="X4986"/>
      <c r="Y4986"/>
      <c r="Z4986"/>
    </row>
    <row r="4987" spans="21:26" x14ac:dyDescent="0.25">
      <c r="U4987"/>
      <c r="V4987"/>
      <c r="W4987"/>
      <c r="X4987"/>
      <c r="Y4987"/>
      <c r="Z4987"/>
    </row>
    <row r="4988" spans="21:26" x14ac:dyDescent="0.25">
      <c r="U4988"/>
      <c r="V4988"/>
      <c r="W4988"/>
      <c r="X4988"/>
      <c r="Y4988"/>
      <c r="Z4988"/>
    </row>
    <row r="4989" spans="21:26" x14ac:dyDescent="0.25">
      <c r="U4989"/>
      <c r="V4989"/>
      <c r="W4989"/>
      <c r="X4989"/>
      <c r="Y4989"/>
      <c r="Z4989"/>
    </row>
    <row r="4990" spans="21:26" x14ac:dyDescent="0.25">
      <c r="U4990"/>
      <c r="V4990"/>
      <c r="W4990"/>
      <c r="X4990"/>
      <c r="Y4990"/>
      <c r="Z4990"/>
    </row>
    <row r="4991" spans="21:26" x14ac:dyDescent="0.25">
      <c r="U4991"/>
      <c r="V4991"/>
      <c r="W4991"/>
      <c r="X4991"/>
      <c r="Y4991"/>
      <c r="Z4991"/>
    </row>
    <row r="4992" spans="21:26" x14ac:dyDescent="0.25">
      <c r="U4992"/>
      <c r="V4992"/>
      <c r="W4992"/>
      <c r="X4992"/>
      <c r="Y4992"/>
      <c r="Z4992"/>
    </row>
    <row r="4993" spans="21:26" x14ac:dyDescent="0.25">
      <c r="U4993"/>
      <c r="V4993"/>
      <c r="W4993"/>
      <c r="X4993"/>
      <c r="Y4993"/>
      <c r="Z4993"/>
    </row>
    <row r="4994" spans="21:26" x14ac:dyDescent="0.25">
      <c r="U4994"/>
      <c r="V4994"/>
      <c r="W4994"/>
      <c r="X4994"/>
      <c r="Y4994"/>
      <c r="Z4994"/>
    </row>
    <row r="4995" spans="21:26" x14ac:dyDescent="0.25">
      <c r="U4995"/>
      <c r="V4995"/>
      <c r="W4995"/>
      <c r="X4995"/>
      <c r="Y4995"/>
      <c r="Z4995"/>
    </row>
    <row r="4996" spans="21:26" x14ac:dyDescent="0.25">
      <c r="U4996"/>
      <c r="V4996"/>
      <c r="W4996"/>
      <c r="X4996"/>
      <c r="Y4996"/>
      <c r="Z4996"/>
    </row>
    <row r="4997" spans="21:26" x14ac:dyDescent="0.25">
      <c r="U4997"/>
      <c r="V4997"/>
      <c r="W4997"/>
      <c r="X4997"/>
      <c r="Y4997"/>
      <c r="Z4997"/>
    </row>
    <row r="4998" spans="21:26" x14ac:dyDescent="0.25">
      <c r="U4998"/>
      <c r="V4998"/>
      <c r="W4998"/>
      <c r="X4998"/>
      <c r="Y4998"/>
      <c r="Z4998"/>
    </row>
    <row r="4999" spans="21:26" x14ac:dyDescent="0.25">
      <c r="U4999"/>
      <c r="V4999"/>
      <c r="W4999"/>
      <c r="X4999"/>
      <c r="Y4999"/>
      <c r="Z4999"/>
    </row>
    <row r="5000" spans="21:26" x14ac:dyDescent="0.25">
      <c r="U5000"/>
      <c r="V5000"/>
      <c r="W5000"/>
      <c r="X5000"/>
      <c r="Y5000"/>
      <c r="Z5000"/>
    </row>
    <row r="5001" spans="21:26" x14ac:dyDescent="0.25">
      <c r="U5001"/>
      <c r="V5001"/>
      <c r="W5001"/>
      <c r="X5001"/>
      <c r="Y5001"/>
      <c r="Z5001"/>
    </row>
    <row r="5002" spans="21:26" x14ac:dyDescent="0.25">
      <c r="U5002"/>
      <c r="V5002"/>
      <c r="W5002"/>
      <c r="X5002"/>
      <c r="Y5002"/>
      <c r="Z5002"/>
    </row>
    <row r="5003" spans="21:26" x14ac:dyDescent="0.25">
      <c r="U5003"/>
      <c r="V5003"/>
      <c r="W5003"/>
      <c r="X5003"/>
      <c r="Y5003"/>
      <c r="Z5003"/>
    </row>
    <row r="5004" spans="21:26" x14ac:dyDescent="0.25">
      <c r="U5004"/>
      <c r="V5004"/>
      <c r="W5004"/>
      <c r="X5004"/>
      <c r="Y5004"/>
      <c r="Z5004"/>
    </row>
    <row r="5005" spans="21:26" x14ac:dyDescent="0.25">
      <c r="U5005"/>
      <c r="V5005"/>
      <c r="W5005"/>
      <c r="X5005"/>
      <c r="Y5005"/>
      <c r="Z5005"/>
    </row>
    <row r="5006" spans="21:26" x14ac:dyDescent="0.25">
      <c r="U5006"/>
      <c r="V5006"/>
      <c r="W5006"/>
      <c r="X5006"/>
      <c r="Y5006"/>
      <c r="Z5006"/>
    </row>
    <row r="5007" spans="21:26" x14ac:dyDescent="0.25">
      <c r="U5007"/>
      <c r="V5007"/>
      <c r="W5007"/>
      <c r="X5007"/>
      <c r="Y5007"/>
      <c r="Z5007"/>
    </row>
    <row r="5008" spans="21:26" x14ac:dyDescent="0.25">
      <c r="U5008"/>
      <c r="V5008"/>
      <c r="W5008"/>
      <c r="X5008"/>
      <c r="Y5008"/>
      <c r="Z5008"/>
    </row>
    <row r="5009" spans="21:26" x14ac:dyDescent="0.25">
      <c r="U5009"/>
      <c r="V5009"/>
      <c r="W5009"/>
      <c r="X5009"/>
      <c r="Y5009"/>
      <c r="Z5009"/>
    </row>
    <row r="5010" spans="21:26" x14ac:dyDescent="0.25">
      <c r="U5010"/>
      <c r="V5010"/>
      <c r="W5010"/>
      <c r="X5010"/>
      <c r="Y5010"/>
      <c r="Z5010"/>
    </row>
    <row r="5011" spans="21:26" x14ac:dyDescent="0.25">
      <c r="U5011"/>
      <c r="V5011"/>
      <c r="W5011"/>
      <c r="X5011"/>
      <c r="Y5011"/>
      <c r="Z5011"/>
    </row>
    <row r="5012" spans="21:26" x14ac:dyDescent="0.25">
      <c r="U5012"/>
      <c r="V5012"/>
      <c r="W5012"/>
      <c r="X5012"/>
      <c r="Y5012"/>
      <c r="Z5012"/>
    </row>
    <row r="5013" spans="21:26" x14ac:dyDescent="0.25">
      <c r="U5013"/>
      <c r="V5013"/>
      <c r="W5013"/>
      <c r="X5013"/>
      <c r="Y5013"/>
      <c r="Z5013"/>
    </row>
    <row r="5014" spans="21:26" x14ac:dyDescent="0.25">
      <c r="U5014"/>
      <c r="V5014"/>
      <c r="W5014"/>
      <c r="X5014"/>
      <c r="Y5014"/>
      <c r="Z5014"/>
    </row>
    <row r="5015" spans="21:26" x14ac:dyDescent="0.25">
      <c r="U5015"/>
      <c r="V5015"/>
      <c r="W5015"/>
      <c r="X5015"/>
      <c r="Y5015"/>
      <c r="Z5015"/>
    </row>
    <row r="5016" spans="21:26" x14ac:dyDescent="0.25">
      <c r="U5016"/>
      <c r="V5016"/>
      <c r="W5016"/>
      <c r="X5016"/>
      <c r="Y5016"/>
      <c r="Z5016"/>
    </row>
    <row r="5017" spans="21:26" x14ac:dyDescent="0.25">
      <c r="U5017"/>
      <c r="V5017"/>
      <c r="W5017"/>
      <c r="X5017"/>
      <c r="Y5017"/>
      <c r="Z5017"/>
    </row>
    <row r="5018" spans="21:26" x14ac:dyDescent="0.25">
      <c r="U5018"/>
      <c r="V5018"/>
      <c r="W5018"/>
      <c r="X5018"/>
      <c r="Y5018"/>
      <c r="Z5018"/>
    </row>
    <row r="5019" spans="21:26" x14ac:dyDescent="0.25">
      <c r="U5019"/>
      <c r="V5019"/>
      <c r="W5019"/>
      <c r="X5019"/>
      <c r="Y5019"/>
      <c r="Z5019"/>
    </row>
    <row r="5020" spans="21:26" x14ac:dyDescent="0.25">
      <c r="U5020"/>
      <c r="V5020"/>
      <c r="W5020"/>
      <c r="X5020"/>
      <c r="Y5020"/>
      <c r="Z5020"/>
    </row>
    <row r="5021" spans="21:26" x14ac:dyDescent="0.25">
      <c r="U5021"/>
      <c r="V5021"/>
      <c r="W5021"/>
      <c r="X5021"/>
      <c r="Y5021"/>
      <c r="Z5021"/>
    </row>
    <row r="5022" spans="21:26" x14ac:dyDescent="0.25">
      <c r="U5022"/>
      <c r="V5022"/>
      <c r="W5022"/>
      <c r="X5022"/>
      <c r="Y5022"/>
      <c r="Z5022"/>
    </row>
    <row r="5023" spans="21:26" x14ac:dyDescent="0.25">
      <c r="U5023"/>
      <c r="V5023"/>
      <c r="W5023"/>
      <c r="X5023"/>
      <c r="Y5023"/>
      <c r="Z5023"/>
    </row>
    <row r="5024" spans="21:26" x14ac:dyDescent="0.25">
      <c r="U5024"/>
      <c r="V5024"/>
      <c r="W5024"/>
      <c r="X5024"/>
      <c r="Y5024"/>
      <c r="Z5024"/>
    </row>
    <row r="5025" spans="21:26" x14ac:dyDescent="0.25">
      <c r="U5025"/>
      <c r="V5025"/>
      <c r="W5025"/>
      <c r="X5025"/>
      <c r="Y5025"/>
      <c r="Z5025"/>
    </row>
    <row r="5026" spans="21:26" x14ac:dyDescent="0.25">
      <c r="U5026"/>
      <c r="V5026"/>
      <c r="W5026"/>
      <c r="X5026"/>
      <c r="Y5026"/>
      <c r="Z5026"/>
    </row>
    <row r="5027" spans="21:26" x14ac:dyDescent="0.25">
      <c r="U5027"/>
      <c r="V5027"/>
      <c r="W5027"/>
      <c r="X5027"/>
      <c r="Y5027"/>
      <c r="Z5027"/>
    </row>
    <row r="5028" spans="21:26" x14ac:dyDescent="0.25">
      <c r="U5028"/>
      <c r="V5028"/>
      <c r="W5028"/>
      <c r="X5028"/>
      <c r="Y5028"/>
      <c r="Z5028"/>
    </row>
    <row r="5029" spans="21:26" x14ac:dyDescent="0.25">
      <c r="U5029"/>
      <c r="V5029"/>
      <c r="W5029"/>
      <c r="X5029"/>
      <c r="Y5029"/>
      <c r="Z5029"/>
    </row>
    <row r="5030" spans="21:26" x14ac:dyDescent="0.25">
      <c r="U5030"/>
      <c r="V5030"/>
      <c r="W5030"/>
      <c r="X5030"/>
      <c r="Y5030"/>
      <c r="Z5030"/>
    </row>
    <row r="5031" spans="21:26" x14ac:dyDescent="0.25">
      <c r="U5031"/>
      <c r="V5031"/>
      <c r="W5031"/>
      <c r="X5031"/>
      <c r="Y5031"/>
      <c r="Z5031"/>
    </row>
    <row r="5032" spans="21:26" x14ac:dyDescent="0.25">
      <c r="U5032"/>
      <c r="V5032"/>
      <c r="W5032"/>
      <c r="X5032"/>
      <c r="Y5032"/>
      <c r="Z5032"/>
    </row>
    <row r="5033" spans="21:26" x14ac:dyDescent="0.25">
      <c r="U5033"/>
      <c r="V5033"/>
      <c r="W5033"/>
      <c r="X5033"/>
      <c r="Y5033"/>
      <c r="Z5033"/>
    </row>
    <row r="5034" spans="21:26" x14ac:dyDescent="0.25">
      <c r="U5034"/>
      <c r="V5034"/>
      <c r="W5034"/>
      <c r="X5034"/>
      <c r="Y5034"/>
      <c r="Z5034"/>
    </row>
    <row r="5035" spans="21:26" x14ac:dyDescent="0.25">
      <c r="U5035"/>
      <c r="V5035"/>
      <c r="W5035"/>
      <c r="X5035"/>
      <c r="Y5035"/>
      <c r="Z5035"/>
    </row>
    <row r="5036" spans="21:26" x14ac:dyDescent="0.25">
      <c r="U5036"/>
      <c r="V5036"/>
      <c r="W5036"/>
      <c r="X5036"/>
      <c r="Y5036"/>
      <c r="Z5036"/>
    </row>
    <row r="5037" spans="21:26" x14ac:dyDescent="0.25">
      <c r="U5037"/>
      <c r="V5037"/>
      <c r="W5037"/>
      <c r="X5037"/>
      <c r="Y5037"/>
      <c r="Z5037"/>
    </row>
    <row r="5038" spans="21:26" x14ac:dyDescent="0.25">
      <c r="U5038"/>
      <c r="V5038"/>
      <c r="W5038"/>
      <c r="X5038"/>
      <c r="Y5038"/>
      <c r="Z5038"/>
    </row>
    <row r="5039" spans="21:26" x14ac:dyDescent="0.25">
      <c r="U5039"/>
      <c r="V5039"/>
      <c r="W5039"/>
      <c r="X5039"/>
      <c r="Y5039"/>
      <c r="Z5039"/>
    </row>
    <row r="5040" spans="21:26" x14ac:dyDescent="0.25">
      <c r="U5040"/>
      <c r="V5040"/>
      <c r="W5040"/>
      <c r="X5040"/>
      <c r="Y5040"/>
      <c r="Z5040"/>
    </row>
    <row r="5041" spans="21:26" x14ac:dyDescent="0.25">
      <c r="U5041"/>
      <c r="V5041"/>
      <c r="W5041"/>
      <c r="X5041"/>
      <c r="Y5041"/>
      <c r="Z5041"/>
    </row>
    <row r="5042" spans="21:26" x14ac:dyDescent="0.25">
      <c r="U5042"/>
      <c r="V5042"/>
      <c r="W5042"/>
      <c r="X5042"/>
      <c r="Y5042"/>
      <c r="Z5042"/>
    </row>
    <row r="5043" spans="21:26" x14ac:dyDescent="0.25">
      <c r="U5043"/>
      <c r="V5043"/>
      <c r="W5043"/>
      <c r="X5043"/>
      <c r="Y5043"/>
      <c r="Z5043"/>
    </row>
    <row r="5044" spans="21:26" x14ac:dyDescent="0.25">
      <c r="U5044"/>
      <c r="V5044"/>
      <c r="W5044"/>
      <c r="X5044"/>
      <c r="Y5044"/>
      <c r="Z5044"/>
    </row>
    <row r="5045" spans="21:26" x14ac:dyDescent="0.25">
      <c r="U5045"/>
      <c r="V5045"/>
      <c r="W5045"/>
      <c r="X5045"/>
      <c r="Y5045"/>
      <c r="Z5045"/>
    </row>
    <row r="5046" spans="21:26" x14ac:dyDescent="0.25">
      <c r="U5046"/>
      <c r="V5046"/>
      <c r="W5046"/>
      <c r="X5046"/>
      <c r="Y5046"/>
      <c r="Z5046"/>
    </row>
    <row r="5047" spans="21:26" x14ac:dyDescent="0.25">
      <c r="U5047"/>
      <c r="V5047"/>
      <c r="W5047"/>
      <c r="X5047"/>
      <c r="Y5047"/>
      <c r="Z5047"/>
    </row>
    <row r="5048" spans="21:26" x14ac:dyDescent="0.25">
      <c r="U5048"/>
      <c r="V5048"/>
      <c r="W5048"/>
      <c r="X5048"/>
      <c r="Y5048"/>
      <c r="Z5048"/>
    </row>
    <row r="5049" spans="21:26" x14ac:dyDescent="0.25">
      <c r="U5049"/>
      <c r="V5049"/>
      <c r="W5049"/>
      <c r="X5049"/>
      <c r="Y5049"/>
      <c r="Z5049"/>
    </row>
    <row r="5050" spans="21:26" x14ac:dyDescent="0.25">
      <c r="U5050"/>
      <c r="V5050"/>
      <c r="W5050"/>
      <c r="X5050"/>
      <c r="Y5050"/>
      <c r="Z5050"/>
    </row>
    <row r="5051" spans="21:26" x14ac:dyDescent="0.25">
      <c r="U5051"/>
      <c r="V5051"/>
      <c r="W5051"/>
      <c r="X5051"/>
      <c r="Y5051"/>
      <c r="Z5051"/>
    </row>
    <row r="5052" spans="21:26" x14ac:dyDescent="0.25">
      <c r="U5052"/>
      <c r="V5052"/>
      <c r="W5052"/>
      <c r="X5052"/>
      <c r="Y5052"/>
      <c r="Z5052"/>
    </row>
    <row r="5053" spans="21:26" x14ac:dyDescent="0.25">
      <c r="U5053"/>
      <c r="V5053"/>
      <c r="W5053"/>
      <c r="X5053"/>
      <c r="Y5053"/>
      <c r="Z5053"/>
    </row>
    <row r="5054" spans="21:26" x14ac:dyDescent="0.25">
      <c r="U5054"/>
      <c r="V5054"/>
      <c r="W5054"/>
      <c r="X5054"/>
      <c r="Y5054"/>
      <c r="Z5054"/>
    </row>
    <row r="5055" spans="21:26" x14ac:dyDescent="0.25">
      <c r="U5055"/>
      <c r="V5055"/>
      <c r="W5055"/>
      <c r="X5055"/>
      <c r="Y5055"/>
      <c r="Z5055"/>
    </row>
    <row r="5056" spans="21:26" x14ac:dyDescent="0.25">
      <c r="U5056"/>
      <c r="V5056"/>
      <c r="W5056"/>
      <c r="X5056"/>
      <c r="Y5056"/>
      <c r="Z5056"/>
    </row>
    <row r="5057" spans="21:26" x14ac:dyDescent="0.25">
      <c r="U5057"/>
      <c r="V5057"/>
      <c r="W5057"/>
      <c r="X5057"/>
      <c r="Y5057"/>
      <c r="Z5057"/>
    </row>
    <row r="5058" spans="21:26" x14ac:dyDescent="0.25">
      <c r="U5058"/>
      <c r="V5058"/>
      <c r="W5058"/>
      <c r="X5058"/>
      <c r="Y5058"/>
      <c r="Z5058"/>
    </row>
    <row r="5059" spans="21:26" x14ac:dyDescent="0.25">
      <c r="U5059"/>
      <c r="V5059"/>
      <c r="W5059"/>
      <c r="X5059"/>
      <c r="Y5059"/>
      <c r="Z5059"/>
    </row>
    <row r="5060" spans="21:26" x14ac:dyDescent="0.25">
      <c r="U5060"/>
      <c r="V5060"/>
      <c r="W5060"/>
      <c r="X5060"/>
      <c r="Y5060"/>
      <c r="Z5060"/>
    </row>
    <row r="5061" spans="21:26" x14ac:dyDescent="0.25">
      <c r="U5061"/>
      <c r="V5061"/>
      <c r="W5061"/>
      <c r="X5061"/>
      <c r="Y5061"/>
      <c r="Z5061"/>
    </row>
    <row r="5062" spans="21:26" x14ac:dyDescent="0.25">
      <c r="U5062"/>
      <c r="V5062"/>
      <c r="W5062"/>
      <c r="X5062"/>
      <c r="Y5062"/>
      <c r="Z5062"/>
    </row>
    <row r="5063" spans="21:26" x14ac:dyDescent="0.25">
      <c r="U5063"/>
      <c r="V5063"/>
      <c r="W5063"/>
      <c r="X5063"/>
      <c r="Y5063"/>
      <c r="Z5063"/>
    </row>
    <row r="5064" spans="21:26" x14ac:dyDescent="0.25">
      <c r="U5064"/>
      <c r="V5064"/>
      <c r="W5064"/>
      <c r="X5064"/>
      <c r="Y5064"/>
      <c r="Z5064"/>
    </row>
    <row r="5065" spans="21:26" x14ac:dyDescent="0.25">
      <c r="U5065"/>
      <c r="V5065"/>
      <c r="W5065"/>
      <c r="X5065"/>
      <c r="Y5065"/>
      <c r="Z5065"/>
    </row>
    <row r="5066" spans="21:26" x14ac:dyDescent="0.25">
      <c r="U5066"/>
      <c r="V5066"/>
      <c r="W5066"/>
      <c r="X5066"/>
      <c r="Y5066"/>
      <c r="Z5066"/>
    </row>
    <row r="5067" spans="21:26" x14ac:dyDescent="0.25">
      <c r="U5067"/>
      <c r="V5067"/>
      <c r="W5067"/>
      <c r="X5067"/>
      <c r="Y5067"/>
      <c r="Z5067"/>
    </row>
    <row r="5068" spans="21:26" x14ac:dyDescent="0.25">
      <c r="U5068"/>
      <c r="V5068"/>
      <c r="W5068"/>
      <c r="X5068"/>
      <c r="Y5068"/>
      <c r="Z5068"/>
    </row>
    <row r="5069" spans="21:26" x14ac:dyDescent="0.25">
      <c r="U5069"/>
      <c r="V5069"/>
      <c r="W5069"/>
      <c r="X5069"/>
      <c r="Y5069"/>
      <c r="Z5069"/>
    </row>
    <row r="5070" spans="21:26" x14ac:dyDescent="0.25">
      <c r="U5070"/>
      <c r="V5070"/>
      <c r="W5070"/>
      <c r="X5070"/>
      <c r="Y5070"/>
      <c r="Z5070"/>
    </row>
  </sheetData>
  <conditionalFormatting sqref="D2:D507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071:D1048576 D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5070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071:E1048576 E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D1153"/>
  <sheetViews>
    <sheetView workbookViewId="0">
      <selection activeCell="B2" sqref="B2"/>
    </sheetView>
    <sheetView workbookViewId="1"/>
    <sheetView workbookViewId="2">
      <selection activeCell="H2" sqref="H2"/>
    </sheetView>
  </sheetViews>
  <sheetFormatPr defaultColWidth="10.42578125" defaultRowHeight="15" x14ac:dyDescent="0.25"/>
  <cols>
    <col min="2" max="2" width="12.7109375" bestFit="1" customWidth="1"/>
    <col min="3" max="3" width="14.28515625" bestFit="1" customWidth="1"/>
    <col min="4" max="4" width="6.140625" bestFit="1" customWidth="1"/>
    <col min="5" max="5" width="6.42578125" bestFit="1" customWidth="1"/>
    <col min="6" max="7" width="11.5703125" bestFit="1" customWidth="1"/>
    <col min="8" max="8" width="5.28515625" bestFit="1" customWidth="1"/>
    <col min="9" max="9" width="6.7109375" bestFit="1" customWidth="1"/>
    <col min="10" max="10" width="4.42578125" bestFit="1" customWidth="1"/>
    <col min="11" max="11" width="12" style="13" bestFit="1" customWidth="1"/>
    <col min="12" max="12" width="8.5703125" bestFit="1" customWidth="1"/>
    <col min="13" max="14" width="9.5703125" bestFit="1" customWidth="1"/>
    <col min="15" max="19" width="5.42578125" customWidth="1"/>
    <col min="20" max="21" width="11.28515625" customWidth="1"/>
    <col min="22" max="22" width="12.140625" customWidth="1"/>
    <col min="23" max="25" width="6.28515625" customWidth="1"/>
    <col min="26" max="26" width="8.42578125" bestFit="1" customWidth="1"/>
    <col min="28" max="28" width="13.7109375" bestFit="1" customWidth="1"/>
  </cols>
  <sheetData>
    <row r="1" spans="1:30" ht="45" x14ac:dyDescent="0.25">
      <c r="A1" t="s">
        <v>164</v>
      </c>
      <c r="B1" s="3" t="s">
        <v>103</v>
      </c>
      <c r="C1" s="3" t="s">
        <v>0</v>
      </c>
      <c r="D1" s="3" t="s">
        <v>46</v>
      </c>
      <c r="E1" s="3" t="s">
        <v>96</v>
      </c>
      <c r="F1" s="3" t="s">
        <v>32</v>
      </c>
      <c r="G1" s="3" t="s">
        <v>33</v>
      </c>
      <c r="H1" s="3" t="s">
        <v>36</v>
      </c>
      <c r="I1" s="3" t="s">
        <v>59</v>
      </c>
      <c r="J1" s="3" t="s">
        <v>60</v>
      </c>
      <c r="K1" s="12" t="s">
        <v>61</v>
      </c>
      <c r="L1" s="3" t="s">
        <v>62</v>
      </c>
      <c r="M1" s="3" t="s">
        <v>1</v>
      </c>
      <c r="N1" s="3" t="s">
        <v>63</v>
      </c>
      <c r="O1" s="3" t="s">
        <v>64</v>
      </c>
      <c r="P1" s="3" t="s">
        <v>65</v>
      </c>
      <c r="Q1" s="3" t="s">
        <v>66</v>
      </c>
      <c r="R1" s="3" t="s">
        <v>67</v>
      </c>
      <c r="S1" s="3" t="s">
        <v>68</v>
      </c>
      <c r="T1" s="3" t="s">
        <v>4</v>
      </c>
      <c r="U1" s="3" t="s">
        <v>84</v>
      </c>
      <c r="V1" s="3" t="s">
        <v>3</v>
      </c>
      <c r="W1" s="3" t="s">
        <v>85</v>
      </c>
      <c r="X1" s="3" t="s">
        <v>86</v>
      </c>
      <c r="Y1" s="3" t="s">
        <v>87</v>
      </c>
      <c r="Z1" s="3" t="s">
        <v>88</v>
      </c>
    </row>
    <row r="2" spans="1:30" x14ac:dyDescent="0.25">
      <c r="A2" cm="1">
        <f t="array" aca="1" ref="A2:A61" ca="1">_xlfn._xlws.FILTER(ROW(B:B),ROW(B:B)&lt;=$AC$18-1)</f>
        <v>1</v>
      </c>
      <c r="B2" s="3" t="str" cm="1">
        <f t="array" aca="1" ref="B2:B61" ca="1">_xlfn.ANCHORARRAY('PointsTidy - master'!B4)</f>
        <v>R-1</v>
      </c>
      <c r="C2" s="3" t="str" cm="1">
        <f t="array" aca="1" ref="C2:C61" ca="1">INDEX(_xlfn.ANCHORARRAY('PointsTidy - master'!W4),MATCH(_xlfn.ANCHORARRAY(B2),_xlfn.ANCHORARRAY('PointsTidy - master'!B4),0))</f>
        <v>R-1</v>
      </c>
      <c r="D2" s="3" cm="1">
        <f t="array" aca="1" ref="D2:D61" ca="1">MOD(ROW(_xlfn.ANCHORARRAY(A2)),2)</f>
        <v>0</v>
      </c>
      <c r="E2" s="3" cm="1">
        <f t="array" aca="1" ref="E2:E61" ca="1">_xlfn.ANCHORARRAY('PointsTidy - master'!A4)</f>
        <v>1</v>
      </c>
      <c r="F2" s="3" cm="1">
        <f t="array" aca="1" ref="F2:F61" ca="1">_xlfn.ANCHORARRAY('PointsTidy - master'!L4)</f>
        <v>687240.47098323505</v>
      </c>
      <c r="G2" s="3" cm="1">
        <f t="array" aca="1" ref="G2:G61" ca="1">_xlfn.ANCHORARRAY('PointsTidy - master'!M4)</f>
        <v>7565130.9173056604</v>
      </c>
      <c r="H2" s="3" t="str" cm="1">
        <f t="array" aca="1" ref="H2:H61" ca="1">_xlfn.ANCHORARRAY('PointsTidy - master'!X4)</f>
        <v>C</v>
      </c>
      <c r="I2" s="3" t="str" cm="1">
        <f t="array" aca="1" ref="I2:I61" ca="1">IF(_xlfn.ANCHORARRAY($A$2),INDEX($AC:$AC,MATCH(I$1,$AB:$AB,0)))</f>
        <v>F</v>
      </c>
      <c r="J2" s="3" t="str" cm="1">
        <f t="array" aca="1" ref="J2:J61" ca="1">IF(_xlfn.ANCHORARRAY($A$2),INDEX($AC:$AC,MATCH(J$1,$AB:$AB,0)))</f>
        <v>T</v>
      </c>
      <c r="K2" s="12" cm="1">
        <f t="array" aca="1" ref="K2:K61" ca="1">_xlfn.ANCHORARRAY('PointsTidy - master'!P4)</f>
        <v>83.395041540605504</v>
      </c>
      <c r="L2" s="3" cm="1">
        <f t="array" aca="1" ref="L2:L61" ca="1">_xlfn.ANCHORARRAY('PointsTidy - master'!U4)</f>
        <v>2.4E-2</v>
      </c>
      <c r="M2" s="3" cm="1">
        <f t="array" aca="1" ref="M2:M61" ca="1">_xlfn.ANCHORARRAY('PointsTidy - master'!E4)</f>
        <v>398.32244873046801</v>
      </c>
      <c r="N2" s="3" cm="1">
        <f t="array" aca="1" ref="N2:N61" ca="1">_xlfn.ANCHORARRAY('PointsTidy - master'!F4)</f>
        <v>395.86798095703102</v>
      </c>
      <c r="O2" s="3" cm="1">
        <f t="array" aca="1" ref="O2:O61" ca="1">IF(_xlfn.ANCHORARRAY($A$2),INDEX($AC:$AC,MATCH(O$1,$AB:$AB,0)))</f>
        <v>0</v>
      </c>
      <c r="P2" s="3" cm="1">
        <f t="array" aca="1" ref="P2:P61" ca="1">IF(_xlfn.ANCHORARRAY($A$2),INDEX($AC:$AC,MATCH(P$1,$AB:$AB,0)))</f>
        <v>0</v>
      </c>
      <c r="Q2" s="3" t="str" cm="1">
        <f t="array" aca="1" ref="Q2:Q61" ca="1">IF(_xlfn.ANCHORARRAY($A$2),INDEX($AC:$AC,MATCH(Q$1,$AB:$AB,0)))</f>
        <v xml:space="preserve"> </v>
      </c>
      <c r="R2" s="3" t="str" cm="1">
        <f t="array" aca="1" ref="R2:R61" ca="1">IF(_xlfn.ANCHORARRAY($A$2),INDEX($AC:$AC,MATCH(R$1,$AB:$AB,0)))</f>
        <v xml:space="preserve"> </v>
      </c>
      <c r="S2" s="3" cm="1">
        <f t="array" aca="1" ref="S2:S61" ca="1">IF(_xlfn.ANCHORARRAY($A$2),INDEX($AC:$AC,MATCH(S$1,$AB:$AB,0)))</f>
        <v>0</v>
      </c>
      <c r="T2" s="3" cm="1">
        <f t="array" aca="1" ref="T2:T61" ca="1">_xlfn.ANCHORARRAY('PointsTidy - master'!J4)</f>
        <v>1.5</v>
      </c>
      <c r="U2" s="3" cm="1">
        <f t="array" aca="1" ref="U2:U61" ca="1">_xlfn.ANCHORARRAY('PointsTidy - master'!K4)</f>
        <v>0</v>
      </c>
      <c r="V2" s="3" cm="1">
        <f t="array" aca="1" ref="V2:V61" ca="1">_xlfn.ANCHORARRAY('PointsTidy - master'!G4)</f>
        <v>5</v>
      </c>
      <c r="W2" s="3" cm="1">
        <f t="array" aca="1" ref="W2:W61" ca="1">IF(_xlfn.ANCHORARRAY($A$2),INDEX($AC:$AC,MATCH(W$1,$AB:$AB,0)))</f>
        <v>0</v>
      </c>
      <c r="X2" s="3" cm="1">
        <f t="array" aca="1" ref="X2:X61" ca="1">IF(_xlfn.ANCHORARRAY($A$2),INDEX($AC:$AC,MATCH(X$1,$AB:$AB,0)))</f>
        <v>1</v>
      </c>
      <c r="Y2" s="3" cm="1">
        <f t="array" aca="1" ref="Y2:Y61" ca="1">IF(_xlfn.ANCHORARRAY($A$2),INDEX($AC:$AC,MATCH(Y$1,$AB:$AB,0)))</f>
        <v>0.5</v>
      </c>
      <c r="Z2" s="3" cm="1">
        <f t="array" aca="1" ref="Z2:Z61" ca="1">IF(_xlfn.ANCHORARRAY($A$2),INDEX($AC:$AC,MATCH(Z$1,$AB:$AB,0)))</f>
        <v>1</v>
      </c>
      <c r="AB2" s="14" t="str">
        <f ca="1">'PointsTidy - master'!C1</f>
        <v>DUPLICATES</v>
      </c>
    </row>
    <row r="3" spans="1:30" x14ac:dyDescent="0.25">
      <c r="A3">
        <f ca="1"/>
        <v>2</v>
      </c>
      <c r="B3" s="3" t="str">
        <f ca="1"/>
        <v>R-1</v>
      </c>
      <c r="C3" s="3" t="str">
        <f ca="1"/>
        <v>R-1</v>
      </c>
      <c r="D3" s="3">
        <f ca="1"/>
        <v>1</v>
      </c>
      <c r="E3" s="3">
        <f ca="1"/>
        <v>1</v>
      </c>
      <c r="F3" s="3">
        <f ca="1"/>
        <v>687316.36780907097</v>
      </c>
      <c r="G3" s="3">
        <f ca="1"/>
        <v>7565096.3571438901</v>
      </c>
      <c r="H3" s="3" t="str">
        <f ca="1"/>
        <v>C</v>
      </c>
      <c r="I3" s="3" t="str">
        <f ca="1"/>
        <v>F</v>
      </c>
      <c r="J3" s="3" t="str">
        <f ca="1"/>
        <v>T</v>
      </c>
      <c r="K3" s="12">
        <f ca="1"/>
        <v>83.395041540605504</v>
      </c>
      <c r="L3" s="3">
        <f ca="1"/>
        <v>2.4E-2</v>
      </c>
      <c r="M3" s="3">
        <f ca="1"/>
        <v>398.32244873046801</v>
      </c>
      <c r="N3" s="3">
        <f ca="1"/>
        <v>395.86798095703102</v>
      </c>
      <c r="O3" s="3">
        <f ca="1"/>
        <v>0</v>
      </c>
      <c r="P3" s="3">
        <f ca="1"/>
        <v>0</v>
      </c>
      <c r="Q3" s="3" t="str">
        <f ca="1"/>
        <v xml:space="preserve"> </v>
      </c>
      <c r="R3" s="3" t="str">
        <f ca="1"/>
        <v xml:space="preserve"> </v>
      </c>
      <c r="S3" s="3">
        <f ca="1"/>
        <v>0</v>
      </c>
      <c r="T3" s="3">
        <f ca="1"/>
        <v>1.5</v>
      </c>
      <c r="U3" s="3">
        <f ca="1"/>
        <v>0</v>
      </c>
      <c r="V3" s="3">
        <f ca="1"/>
        <v>5</v>
      </c>
      <c r="W3" s="3">
        <f ca="1"/>
        <v>0</v>
      </c>
      <c r="X3" s="3">
        <f ca="1"/>
        <v>1</v>
      </c>
      <c r="Y3" s="3">
        <f ca="1"/>
        <v>0.5</v>
      </c>
      <c r="Z3" s="3">
        <f ca="1"/>
        <v>1</v>
      </c>
    </row>
    <row r="4" spans="1:30" x14ac:dyDescent="0.25">
      <c r="A4">
        <f ca="1"/>
        <v>3</v>
      </c>
      <c r="B4" s="3" t="str">
        <f ca="1"/>
        <v>R-10</v>
      </c>
      <c r="C4" s="3" t="str">
        <f ca="1"/>
        <v>R-10</v>
      </c>
      <c r="D4" s="3">
        <f ca="1"/>
        <v>0</v>
      </c>
      <c r="E4" s="3">
        <f ca="1"/>
        <v>2</v>
      </c>
      <c r="F4" s="3">
        <f ca="1"/>
        <v>691774.55839837098</v>
      </c>
      <c r="G4" s="3">
        <f ca="1"/>
        <v>7569997.4733193498</v>
      </c>
      <c r="H4" s="3" t="str">
        <f ca="1"/>
        <v>C</v>
      </c>
      <c r="I4" s="3" t="str">
        <f ca="1"/>
        <v>F</v>
      </c>
      <c r="J4" s="3" t="str">
        <f ca="1"/>
        <v>T</v>
      </c>
      <c r="K4" s="12">
        <f ca="1"/>
        <v>30.781273940501425</v>
      </c>
      <c r="L4" s="3">
        <f ca="1"/>
        <v>2.4E-2</v>
      </c>
      <c r="M4" s="3">
        <f ca="1"/>
        <v>349.98645019531199</v>
      </c>
      <c r="N4" s="3">
        <f ca="1"/>
        <v>349.86862182617102</v>
      </c>
      <c r="O4" s="3">
        <f ca="1"/>
        <v>0</v>
      </c>
      <c r="P4" s="3">
        <f ca="1"/>
        <v>0</v>
      </c>
      <c r="Q4" s="3" t="str">
        <f ca="1"/>
        <v xml:space="preserve"> </v>
      </c>
      <c r="R4" s="3" t="str">
        <f ca="1"/>
        <v xml:space="preserve"> </v>
      </c>
      <c r="S4" s="3">
        <f ca="1"/>
        <v>0</v>
      </c>
      <c r="T4" s="3">
        <f ca="1"/>
        <v>1.2</v>
      </c>
      <c r="U4" s="3">
        <f ca="1"/>
        <v>0</v>
      </c>
      <c r="V4" s="3">
        <f ca="1"/>
        <v>2</v>
      </c>
      <c r="W4" s="3">
        <f ca="1"/>
        <v>0</v>
      </c>
      <c r="X4" s="3">
        <f ca="1"/>
        <v>1</v>
      </c>
      <c r="Y4" s="3">
        <f ca="1"/>
        <v>0.5</v>
      </c>
      <c r="Z4" s="3">
        <f ca="1"/>
        <v>1</v>
      </c>
      <c r="AB4" t="s">
        <v>59</v>
      </c>
      <c r="AC4" t="s">
        <v>75</v>
      </c>
      <c r="AD4" t="s">
        <v>59</v>
      </c>
    </row>
    <row r="5" spans="1:30" x14ac:dyDescent="0.25">
      <c r="A5">
        <f ca="1"/>
        <v>4</v>
      </c>
      <c r="B5" s="3" t="str">
        <f ca="1"/>
        <v>R-10</v>
      </c>
      <c r="C5" s="3" t="str">
        <f ca="1"/>
        <v>R-10</v>
      </c>
      <c r="D5" s="3">
        <f ca="1"/>
        <v>1</v>
      </c>
      <c r="E5" s="3">
        <f ca="1"/>
        <v>2</v>
      </c>
      <c r="F5" s="3">
        <f ca="1"/>
        <v>691801.30686036195</v>
      </c>
      <c r="G5" s="3">
        <f ca="1"/>
        <v>7569982.24155627</v>
      </c>
      <c r="H5" s="3" t="str">
        <f ca="1"/>
        <v>C</v>
      </c>
      <c r="I5" s="3" t="str">
        <f ca="1"/>
        <v>F</v>
      </c>
      <c r="J5" s="3" t="str">
        <f ca="1"/>
        <v>T</v>
      </c>
      <c r="K5" s="12">
        <f ca="1"/>
        <v>30.781273940501425</v>
      </c>
      <c r="L5" s="3">
        <f ca="1"/>
        <v>2.4E-2</v>
      </c>
      <c r="M5" s="3">
        <f ca="1"/>
        <v>349.98645019531199</v>
      </c>
      <c r="N5" s="3">
        <f ca="1"/>
        <v>349.86862182617102</v>
      </c>
      <c r="O5" s="3">
        <f ca="1"/>
        <v>0</v>
      </c>
      <c r="P5" s="3">
        <f ca="1"/>
        <v>0</v>
      </c>
      <c r="Q5" s="3" t="str">
        <f ca="1"/>
        <v xml:space="preserve"> </v>
      </c>
      <c r="R5" s="3" t="str">
        <f ca="1"/>
        <v xml:space="preserve"> </v>
      </c>
      <c r="S5" s="3">
        <f ca="1"/>
        <v>0</v>
      </c>
      <c r="T5" s="3">
        <f ca="1"/>
        <v>1.2</v>
      </c>
      <c r="U5" s="3">
        <f ca="1"/>
        <v>0</v>
      </c>
      <c r="V5" s="3">
        <f ca="1"/>
        <v>2</v>
      </c>
      <c r="W5" s="3">
        <f ca="1"/>
        <v>0</v>
      </c>
      <c r="X5" s="3">
        <f ca="1"/>
        <v>1</v>
      </c>
      <c r="Y5" s="3">
        <f ca="1"/>
        <v>0.5</v>
      </c>
      <c r="Z5" s="3">
        <f ca="1"/>
        <v>1</v>
      </c>
      <c r="AB5" t="s">
        <v>60</v>
      </c>
      <c r="AC5" t="s">
        <v>76</v>
      </c>
      <c r="AD5" t="s">
        <v>60</v>
      </c>
    </row>
    <row r="6" spans="1:30" x14ac:dyDescent="0.25">
      <c r="A6">
        <f ca="1"/>
        <v>5</v>
      </c>
      <c r="B6" s="3" t="str">
        <f ca="1"/>
        <v>R-10b</v>
      </c>
      <c r="C6" s="3" t="str">
        <f ca="1"/>
        <v>R-10b</v>
      </c>
      <c r="D6" s="3">
        <f ca="1"/>
        <v>0</v>
      </c>
      <c r="E6" s="3">
        <f ca="1"/>
        <v>3</v>
      </c>
      <c r="F6" s="3">
        <f ca="1"/>
        <v>691717.62504003604</v>
      </c>
      <c r="G6" s="3">
        <f ca="1"/>
        <v>7569824.0726994304</v>
      </c>
      <c r="H6" s="3" t="str">
        <f ca="1"/>
        <v>C</v>
      </c>
      <c r="I6" s="3" t="str">
        <f ca="1"/>
        <v>F</v>
      </c>
      <c r="J6" s="3" t="str">
        <f ca="1"/>
        <v>T</v>
      </c>
      <c r="K6" s="12">
        <f ca="1"/>
        <v>25.313262453309154</v>
      </c>
      <c r="L6" s="3">
        <f ca="1"/>
        <v>2.4E-2</v>
      </c>
      <c r="M6" s="3">
        <f ca="1"/>
        <v>351.56097412109301</v>
      </c>
      <c r="N6" s="3">
        <f ca="1"/>
        <v>351.14425659179602</v>
      </c>
      <c r="O6" s="3">
        <f ca="1"/>
        <v>0</v>
      </c>
      <c r="P6" s="3">
        <f ca="1"/>
        <v>0</v>
      </c>
      <c r="Q6" s="3" t="str">
        <f ca="1"/>
        <v xml:space="preserve"> </v>
      </c>
      <c r="R6" s="3" t="str">
        <f ca="1"/>
        <v xml:space="preserve"> </v>
      </c>
      <c r="S6" s="3">
        <f ca="1"/>
        <v>0</v>
      </c>
      <c r="T6" s="3">
        <f ca="1"/>
        <v>1.2</v>
      </c>
      <c r="U6" s="3">
        <f ca="1"/>
        <v>0</v>
      </c>
      <c r="V6" s="3">
        <f ca="1"/>
        <v>2</v>
      </c>
      <c r="W6" s="3">
        <f ca="1"/>
        <v>0</v>
      </c>
      <c r="X6" s="3">
        <f ca="1"/>
        <v>1</v>
      </c>
      <c r="Y6" s="3">
        <f ca="1"/>
        <v>0.5</v>
      </c>
      <c r="Z6" s="3">
        <f ca="1"/>
        <v>1</v>
      </c>
      <c r="AC6" s="3"/>
    </row>
    <row r="7" spans="1:30" x14ac:dyDescent="0.25">
      <c r="A7">
        <f ca="1"/>
        <v>6</v>
      </c>
      <c r="B7" s="3" t="str">
        <f ca="1"/>
        <v>R-10b</v>
      </c>
      <c r="C7" s="3" t="str">
        <f ca="1"/>
        <v>R-10b</v>
      </c>
      <c r="D7" s="3">
        <f ca="1"/>
        <v>1</v>
      </c>
      <c r="E7" s="3">
        <f ca="1"/>
        <v>3</v>
      </c>
      <c r="F7" s="3">
        <f ca="1"/>
        <v>691742.79459975695</v>
      </c>
      <c r="G7" s="3">
        <f ca="1"/>
        <v>7569821.3792779101</v>
      </c>
      <c r="H7" s="3" t="str">
        <f ca="1"/>
        <v>C</v>
      </c>
      <c r="I7" s="3" t="str">
        <f ca="1"/>
        <v>F</v>
      </c>
      <c r="J7" s="3" t="str">
        <f ca="1"/>
        <v>T</v>
      </c>
      <c r="K7" s="12">
        <f ca="1"/>
        <v>25.313262453309154</v>
      </c>
      <c r="L7" s="3">
        <f ca="1"/>
        <v>2.4E-2</v>
      </c>
      <c r="M7" s="3">
        <f ca="1"/>
        <v>351.56097412109301</v>
      </c>
      <c r="N7" s="3">
        <f ca="1"/>
        <v>351.14425659179602</v>
      </c>
      <c r="O7" s="3">
        <f ca="1"/>
        <v>0</v>
      </c>
      <c r="P7" s="3">
        <f ca="1"/>
        <v>0</v>
      </c>
      <c r="Q7" s="3" t="str">
        <f ca="1"/>
        <v xml:space="preserve"> </v>
      </c>
      <c r="R7" s="3" t="str">
        <f ca="1"/>
        <v xml:space="preserve"> </v>
      </c>
      <c r="S7" s="3">
        <f ca="1"/>
        <v>0</v>
      </c>
      <c r="T7" s="3">
        <f ca="1"/>
        <v>1.2</v>
      </c>
      <c r="U7" s="3">
        <f ca="1"/>
        <v>0</v>
      </c>
      <c r="V7" s="3">
        <f ca="1"/>
        <v>2</v>
      </c>
      <c r="W7" s="3">
        <f ca="1"/>
        <v>0</v>
      </c>
      <c r="X7" s="3">
        <f ca="1"/>
        <v>1</v>
      </c>
      <c r="Y7" s="3">
        <f ca="1"/>
        <v>0.5</v>
      </c>
      <c r="Z7" s="3">
        <f ca="1"/>
        <v>1</v>
      </c>
      <c r="AB7" t="s">
        <v>64</v>
      </c>
      <c r="AC7">
        <v>0</v>
      </c>
      <c r="AD7" t="s">
        <v>64</v>
      </c>
    </row>
    <row r="8" spans="1:30" x14ac:dyDescent="0.25">
      <c r="A8">
        <f ca="1"/>
        <v>7</v>
      </c>
      <c r="B8" s="3" t="str">
        <f ca="1"/>
        <v>R-10c</v>
      </c>
      <c r="C8" s="3" t="str">
        <f ca="1"/>
        <v>R-10c</v>
      </c>
      <c r="D8" s="3">
        <f ca="1"/>
        <v>0</v>
      </c>
      <c r="E8" s="3">
        <f ca="1"/>
        <v>4</v>
      </c>
      <c r="F8" s="3">
        <f ca="1"/>
        <v>691636.54376462696</v>
      </c>
      <c r="G8" s="3">
        <f ca="1"/>
        <v>7569647.3285217602</v>
      </c>
      <c r="H8" s="3" t="str">
        <f ca="1"/>
        <v>C</v>
      </c>
      <c r="I8" s="3" t="str">
        <f ca="1"/>
        <v>F</v>
      </c>
      <c r="J8" s="3" t="str">
        <f ca="1"/>
        <v>T</v>
      </c>
      <c r="K8" s="12">
        <f ca="1"/>
        <v>24.390499704189949</v>
      </c>
      <c r="L8" s="3">
        <f ca="1"/>
        <v>2.4E-2</v>
      </c>
      <c r="M8" s="3">
        <f ca="1"/>
        <v>353.093658447265</v>
      </c>
      <c r="N8" s="3">
        <f ca="1"/>
        <v>352.65432739257801</v>
      </c>
      <c r="O8" s="3">
        <f ca="1"/>
        <v>0</v>
      </c>
      <c r="P8" s="3">
        <f ca="1"/>
        <v>0</v>
      </c>
      <c r="Q8" s="3" t="str">
        <f ca="1"/>
        <v xml:space="preserve"> </v>
      </c>
      <c r="R8" s="3" t="str">
        <f ca="1"/>
        <v xml:space="preserve"> </v>
      </c>
      <c r="S8" s="3">
        <f ca="1"/>
        <v>0</v>
      </c>
      <c r="T8" s="3">
        <f ca="1"/>
        <v>0.9</v>
      </c>
      <c r="U8" s="3">
        <f ca="1"/>
        <v>0</v>
      </c>
      <c r="V8" s="3">
        <f ca="1"/>
        <v>1</v>
      </c>
      <c r="W8" s="3">
        <f ca="1"/>
        <v>0</v>
      </c>
      <c r="X8" s="3">
        <f ca="1"/>
        <v>1</v>
      </c>
      <c r="Y8" s="3">
        <f ca="1"/>
        <v>0.5</v>
      </c>
      <c r="Z8" s="3">
        <f ca="1"/>
        <v>1</v>
      </c>
      <c r="AB8" t="s">
        <v>65</v>
      </c>
      <c r="AC8">
        <v>0</v>
      </c>
      <c r="AD8" t="s">
        <v>65</v>
      </c>
    </row>
    <row r="9" spans="1:30" x14ac:dyDescent="0.25">
      <c r="A9">
        <f ca="1"/>
        <v>8</v>
      </c>
      <c r="B9" s="3" t="str">
        <f ca="1"/>
        <v>R-10c</v>
      </c>
      <c r="C9" s="3" t="str">
        <f ca="1"/>
        <v>R-10c</v>
      </c>
      <c r="D9" s="3">
        <f ca="1"/>
        <v>1</v>
      </c>
      <c r="E9" s="3">
        <f ca="1"/>
        <v>4</v>
      </c>
      <c r="F9" s="3">
        <f ca="1"/>
        <v>691654.56182582898</v>
      </c>
      <c r="G9" s="3">
        <f ca="1"/>
        <v>7569630.8893628297</v>
      </c>
      <c r="H9" s="3" t="str">
        <f ca="1"/>
        <v>C</v>
      </c>
      <c r="I9" s="3" t="str">
        <f ca="1"/>
        <v>F</v>
      </c>
      <c r="J9" s="3" t="str">
        <f ca="1"/>
        <v>T</v>
      </c>
      <c r="K9" s="12">
        <f ca="1"/>
        <v>24.390499704189949</v>
      </c>
      <c r="L9" s="3">
        <f ca="1"/>
        <v>2.4E-2</v>
      </c>
      <c r="M9" s="3">
        <f ca="1"/>
        <v>353.093658447265</v>
      </c>
      <c r="N9" s="3">
        <f ca="1"/>
        <v>352.65432739257801</v>
      </c>
      <c r="O9" s="3">
        <f ca="1"/>
        <v>0</v>
      </c>
      <c r="P9" s="3">
        <f ca="1"/>
        <v>0</v>
      </c>
      <c r="Q9" s="3" t="str">
        <f ca="1"/>
        <v xml:space="preserve"> </v>
      </c>
      <c r="R9" s="3" t="str">
        <f ca="1"/>
        <v xml:space="preserve"> </v>
      </c>
      <c r="S9" s="3">
        <f ca="1"/>
        <v>0</v>
      </c>
      <c r="T9" s="3">
        <f ca="1"/>
        <v>0.9</v>
      </c>
      <c r="U9" s="3">
        <f ca="1"/>
        <v>0</v>
      </c>
      <c r="V9" s="3">
        <f ca="1"/>
        <v>1</v>
      </c>
      <c r="W9" s="3">
        <f ca="1"/>
        <v>0</v>
      </c>
      <c r="X9" s="3">
        <f ca="1"/>
        <v>1</v>
      </c>
      <c r="Y9" s="3">
        <f ca="1"/>
        <v>0.5</v>
      </c>
      <c r="Z9" s="3">
        <f ca="1"/>
        <v>1</v>
      </c>
      <c r="AB9" t="s">
        <v>66</v>
      </c>
      <c r="AC9" t="s">
        <v>77</v>
      </c>
      <c r="AD9" t="s">
        <v>66</v>
      </c>
    </row>
    <row r="10" spans="1:30" x14ac:dyDescent="0.25">
      <c r="A10">
        <f ca="1"/>
        <v>9</v>
      </c>
      <c r="B10" s="3" t="str">
        <f ca="1"/>
        <v>R-11</v>
      </c>
      <c r="C10" s="3" t="str">
        <f ca="1"/>
        <v>R-11</v>
      </c>
      <c r="D10" s="3">
        <f ca="1"/>
        <v>0</v>
      </c>
      <c r="E10" s="3">
        <f ca="1"/>
        <v>5</v>
      </c>
      <c r="F10" s="3">
        <f ca="1"/>
        <v>691880.06622066698</v>
      </c>
      <c r="G10" s="3">
        <f ca="1"/>
        <v>7570339.6771672796</v>
      </c>
      <c r="H10" s="3" t="str">
        <f ca="1"/>
        <v>C</v>
      </c>
      <c r="I10" s="3" t="str">
        <f ca="1"/>
        <v>F</v>
      </c>
      <c r="J10" s="3" t="str">
        <f ca="1"/>
        <v>T</v>
      </c>
      <c r="K10" s="12">
        <f ca="1"/>
        <v>34.855464752800593</v>
      </c>
      <c r="L10" s="3">
        <f ca="1"/>
        <v>2.4E-2</v>
      </c>
      <c r="M10" s="3">
        <f ca="1"/>
        <v>348.30090332031199</v>
      </c>
      <c r="N10" s="3">
        <f ca="1"/>
        <v>348.02838134765602</v>
      </c>
      <c r="O10" s="3">
        <f ca="1"/>
        <v>0</v>
      </c>
      <c r="P10" s="3">
        <f ca="1"/>
        <v>0</v>
      </c>
      <c r="Q10" s="3" t="str">
        <f ca="1"/>
        <v xml:space="preserve"> </v>
      </c>
      <c r="R10" s="3" t="str">
        <f ca="1"/>
        <v xml:space="preserve"> </v>
      </c>
      <c r="S10" s="3">
        <f ca="1"/>
        <v>0</v>
      </c>
      <c r="T10" s="3">
        <f ca="1"/>
        <v>1.5</v>
      </c>
      <c r="U10" s="3">
        <f ca="1"/>
        <v>0</v>
      </c>
      <c r="V10" s="3">
        <f ca="1"/>
        <v>3</v>
      </c>
      <c r="W10" s="3">
        <f ca="1"/>
        <v>0</v>
      </c>
      <c r="X10" s="3">
        <f ca="1"/>
        <v>1</v>
      </c>
      <c r="Y10" s="3">
        <f ca="1"/>
        <v>0.5</v>
      </c>
      <c r="Z10" s="3">
        <f ca="1"/>
        <v>1</v>
      </c>
      <c r="AB10" t="s">
        <v>67</v>
      </c>
      <c r="AC10" t="s">
        <v>77</v>
      </c>
      <c r="AD10" t="s">
        <v>67</v>
      </c>
    </row>
    <row r="11" spans="1:30" x14ac:dyDescent="0.25">
      <c r="A11">
        <f ca="1"/>
        <v>10</v>
      </c>
      <c r="B11" s="3" t="str">
        <f ca="1"/>
        <v>R-11</v>
      </c>
      <c r="C11" s="3" t="str">
        <f ca="1"/>
        <v>R-11</v>
      </c>
      <c r="D11" s="3">
        <f ca="1"/>
        <v>1</v>
      </c>
      <c r="E11" s="3">
        <f ca="1"/>
        <v>5</v>
      </c>
      <c r="F11" s="3">
        <f ca="1"/>
        <v>691909.32235097</v>
      </c>
      <c r="G11" s="3">
        <f ca="1"/>
        <v>7570320.73034003</v>
      </c>
      <c r="H11" s="3" t="str">
        <f ca="1"/>
        <v>C</v>
      </c>
      <c r="I11" s="3" t="str">
        <f ca="1"/>
        <v>F</v>
      </c>
      <c r="J11" s="3" t="str">
        <f ca="1"/>
        <v>T</v>
      </c>
      <c r="K11" s="12">
        <f ca="1"/>
        <v>34.855464752800593</v>
      </c>
      <c r="L11" s="3">
        <f ca="1"/>
        <v>2.4E-2</v>
      </c>
      <c r="M11" s="3">
        <f ca="1"/>
        <v>348.30090332031199</v>
      </c>
      <c r="N11" s="3">
        <f ca="1"/>
        <v>348.02838134765602</v>
      </c>
      <c r="O11" s="3">
        <f ca="1"/>
        <v>0</v>
      </c>
      <c r="P11" s="3">
        <f ca="1"/>
        <v>0</v>
      </c>
      <c r="Q11" s="3" t="str">
        <f ca="1"/>
        <v xml:space="preserve"> </v>
      </c>
      <c r="R11" s="3" t="str">
        <f ca="1"/>
        <v xml:space="preserve"> </v>
      </c>
      <c r="S11" s="3">
        <f ca="1"/>
        <v>0</v>
      </c>
      <c r="T11" s="3">
        <f ca="1"/>
        <v>1.5</v>
      </c>
      <c r="U11" s="3">
        <f ca="1"/>
        <v>0</v>
      </c>
      <c r="V11" s="3">
        <f ca="1"/>
        <v>3</v>
      </c>
      <c r="W11" s="3">
        <f ca="1"/>
        <v>0</v>
      </c>
      <c r="X11" s="3">
        <f ca="1"/>
        <v>1</v>
      </c>
      <c r="Y11" s="3">
        <f ca="1"/>
        <v>0.5</v>
      </c>
      <c r="Z11" s="3">
        <f ca="1"/>
        <v>1</v>
      </c>
      <c r="AB11" t="s">
        <v>68</v>
      </c>
      <c r="AC11">
        <v>0</v>
      </c>
      <c r="AD11" t="s">
        <v>68</v>
      </c>
    </row>
    <row r="12" spans="1:30" x14ac:dyDescent="0.25">
      <c r="A12">
        <f ca="1"/>
        <v>11</v>
      </c>
      <c r="B12" s="3" t="str">
        <f ca="1"/>
        <v>R-12</v>
      </c>
      <c r="C12" s="3" t="str">
        <f ca="1"/>
        <v>R-12</v>
      </c>
      <c r="D12" s="3">
        <f ca="1"/>
        <v>0</v>
      </c>
      <c r="E12" s="3">
        <f ca="1"/>
        <v>6</v>
      </c>
      <c r="F12" s="3">
        <f ca="1"/>
        <v>692012.72198079503</v>
      </c>
      <c r="G12" s="3">
        <f ca="1"/>
        <v>7570764.2927504499</v>
      </c>
      <c r="H12" s="3" t="str">
        <f ca="1"/>
        <v>C</v>
      </c>
      <c r="I12" s="3" t="str">
        <f ca="1"/>
        <v>F</v>
      </c>
      <c r="J12" s="3" t="str">
        <f ca="1"/>
        <v>T</v>
      </c>
      <c r="K12" s="12">
        <f ca="1"/>
        <v>33.550453915548182</v>
      </c>
      <c r="L12" s="3">
        <f ca="1"/>
        <v>2.4E-2</v>
      </c>
      <c r="M12" s="3">
        <f ca="1"/>
        <v>351.80154418945301</v>
      </c>
      <c r="N12" s="3">
        <f ca="1"/>
        <v>351.21353149414</v>
      </c>
      <c r="O12" s="3">
        <f ca="1"/>
        <v>0</v>
      </c>
      <c r="P12" s="3">
        <f ca="1"/>
        <v>0</v>
      </c>
      <c r="Q12" s="3" t="str">
        <f ca="1"/>
        <v xml:space="preserve"> </v>
      </c>
      <c r="R12" s="3" t="str">
        <f ca="1"/>
        <v xml:space="preserve"> </v>
      </c>
      <c r="S12" s="3">
        <f ca="1"/>
        <v>0</v>
      </c>
      <c r="T12" s="3">
        <f ca="1"/>
        <v>0.9</v>
      </c>
      <c r="U12" s="3">
        <f ca="1"/>
        <v>0</v>
      </c>
      <c r="V12" s="3">
        <f ca="1"/>
        <v>2</v>
      </c>
      <c r="W12" s="3">
        <f ca="1"/>
        <v>0</v>
      </c>
      <c r="X12" s="3">
        <f ca="1"/>
        <v>1</v>
      </c>
      <c r="Y12" s="3">
        <f ca="1"/>
        <v>0.5</v>
      </c>
      <c r="Z12" s="3">
        <f ca="1"/>
        <v>1</v>
      </c>
      <c r="AB12" t="s">
        <v>84</v>
      </c>
      <c r="AC12">
        <v>0</v>
      </c>
      <c r="AD12" t="s">
        <v>69</v>
      </c>
    </row>
    <row r="13" spans="1:30" x14ac:dyDescent="0.25">
      <c r="A13">
        <f ca="1"/>
        <v>12</v>
      </c>
      <c r="B13" s="3" t="str">
        <f ca="1"/>
        <v>R-12</v>
      </c>
      <c r="C13" s="3" t="str">
        <f ca="1"/>
        <v>R-12</v>
      </c>
      <c r="D13" s="3">
        <f ca="1"/>
        <v>1</v>
      </c>
      <c r="E13" s="3">
        <f ca="1"/>
        <v>6</v>
      </c>
      <c r="F13" s="3">
        <f ca="1"/>
        <v>692036.69809301896</v>
      </c>
      <c r="G13" s="3">
        <f ca="1"/>
        <v>7570740.8240691796</v>
      </c>
      <c r="H13" s="3" t="str">
        <f ca="1"/>
        <v>C</v>
      </c>
      <c r="I13" s="3" t="str">
        <f ca="1"/>
        <v>F</v>
      </c>
      <c r="J13" s="3" t="str">
        <f ca="1"/>
        <v>T</v>
      </c>
      <c r="K13" s="12">
        <f ca="1"/>
        <v>33.550453915548182</v>
      </c>
      <c r="L13" s="3">
        <f ca="1"/>
        <v>2.4E-2</v>
      </c>
      <c r="M13" s="3">
        <f ca="1"/>
        <v>351.80154418945301</v>
      </c>
      <c r="N13" s="3">
        <f ca="1"/>
        <v>351.21353149414</v>
      </c>
      <c r="O13" s="3">
        <f ca="1"/>
        <v>0</v>
      </c>
      <c r="P13" s="3">
        <f ca="1"/>
        <v>0</v>
      </c>
      <c r="Q13" s="3" t="str">
        <f ca="1"/>
        <v xml:space="preserve"> </v>
      </c>
      <c r="R13" s="3" t="str">
        <f ca="1"/>
        <v xml:space="preserve"> </v>
      </c>
      <c r="S13" s="3">
        <f ca="1"/>
        <v>0</v>
      </c>
      <c r="T13" s="3">
        <f ca="1"/>
        <v>0.9</v>
      </c>
      <c r="U13" s="3">
        <f ca="1"/>
        <v>0</v>
      </c>
      <c r="V13" s="3">
        <f ca="1"/>
        <v>2</v>
      </c>
      <c r="W13" s="3">
        <f ca="1"/>
        <v>0</v>
      </c>
      <c r="X13" s="3">
        <f ca="1"/>
        <v>1</v>
      </c>
      <c r="Y13" s="3">
        <f ca="1"/>
        <v>0.5</v>
      </c>
      <c r="Z13" s="3">
        <f ca="1"/>
        <v>1</v>
      </c>
      <c r="AB13" t="s">
        <v>85</v>
      </c>
      <c r="AC13" s="3">
        <v>0</v>
      </c>
      <c r="AD13" t="s">
        <v>70</v>
      </c>
    </row>
    <row r="14" spans="1:30" x14ac:dyDescent="0.25">
      <c r="A14">
        <f ca="1"/>
        <v>13</v>
      </c>
      <c r="B14" s="3" t="str">
        <f ca="1"/>
        <v>R-13</v>
      </c>
      <c r="C14" s="3" t="str">
        <f ca="1"/>
        <v>R-13</v>
      </c>
      <c r="D14" s="3">
        <f ca="1"/>
        <v>0</v>
      </c>
      <c r="E14" s="3">
        <f ca="1"/>
        <v>7</v>
      </c>
      <c r="F14" s="3">
        <f ca="1"/>
        <v>692109.38757610798</v>
      </c>
      <c r="G14" s="3">
        <f ca="1"/>
        <v>7571160.8500351701</v>
      </c>
      <c r="H14" s="3" t="str">
        <f ca="1"/>
        <v>C</v>
      </c>
      <c r="I14" s="3" t="str">
        <f ca="1"/>
        <v>F</v>
      </c>
      <c r="J14" s="3" t="str">
        <f ca="1"/>
        <v>T</v>
      </c>
      <c r="K14" s="12">
        <f ca="1"/>
        <v>53.465983950916012</v>
      </c>
      <c r="L14" s="3">
        <f ca="1"/>
        <v>2.4E-2</v>
      </c>
      <c r="M14" s="3">
        <f ca="1"/>
        <v>344.20489501953102</v>
      </c>
      <c r="N14" s="3">
        <f ca="1"/>
        <v>343.79400634765602</v>
      </c>
      <c r="O14" s="3">
        <f ca="1"/>
        <v>0</v>
      </c>
      <c r="P14" s="3">
        <f ca="1"/>
        <v>0</v>
      </c>
      <c r="Q14" s="3" t="str">
        <f ca="1"/>
        <v xml:space="preserve"> </v>
      </c>
      <c r="R14" s="3" t="str">
        <f ca="1"/>
        <v xml:space="preserve"> </v>
      </c>
      <c r="S14" s="3">
        <f ca="1"/>
        <v>0</v>
      </c>
      <c r="T14" s="3">
        <f ca="1"/>
        <v>1.5</v>
      </c>
      <c r="U14" s="3">
        <f ca="1"/>
        <v>0</v>
      </c>
      <c r="V14" s="3">
        <f ca="1"/>
        <v>4</v>
      </c>
      <c r="W14" s="3">
        <f ca="1"/>
        <v>0</v>
      </c>
      <c r="X14" s="3">
        <f ca="1"/>
        <v>1</v>
      </c>
      <c r="Y14" s="3">
        <f ca="1"/>
        <v>0.5</v>
      </c>
      <c r="Z14" s="3">
        <f ca="1"/>
        <v>1</v>
      </c>
      <c r="AB14" t="s">
        <v>86</v>
      </c>
      <c r="AC14" s="3">
        <v>1</v>
      </c>
      <c r="AD14" t="s">
        <v>71</v>
      </c>
    </row>
    <row r="15" spans="1:30" x14ac:dyDescent="0.25">
      <c r="A15">
        <f ca="1"/>
        <v>14</v>
      </c>
      <c r="B15" s="3" t="str">
        <f ca="1"/>
        <v>R-13</v>
      </c>
      <c r="C15" s="3" t="str">
        <f ca="1"/>
        <v>R-13</v>
      </c>
      <c r="D15" s="3">
        <f ca="1"/>
        <v>1</v>
      </c>
      <c r="E15" s="3">
        <f ca="1"/>
        <v>7</v>
      </c>
      <c r="F15" s="3">
        <f ca="1"/>
        <v>692161.01794817403</v>
      </c>
      <c r="G15" s="3">
        <f ca="1"/>
        <v>7571146.9606104102</v>
      </c>
      <c r="H15" s="3" t="str">
        <f ca="1"/>
        <v>C</v>
      </c>
      <c r="I15" s="3" t="str">
        <f ca="1"/>
        <v>F</v>
      </c>
      <c r="J15" s="3" t="str">
        <f ca="1"/>
        <v>T</v>
      </c>
      <c r="K15" s="12">
        <f ca="1"/>
        <v>53.465983950916012</v>
      </c>
      <c r="L15" s="3">
        <f ca="1"/>
        <v>2.4E-2</v>
      </c>
      <c r="M15" s="3">
        <f ca="1"/>
        <v>344.20489501953102</v>
      </c>
      <c r="N15" s="3">
        <f ca="1"/>
        <v>343.79400634765602</v>
      </c>
      <c r="O15" s="3">
        <f ca="1"/>
        <v>0</v>
      </c>
      <c r="P15" s="3">
        <f ca="1"/>
        <v>0</v>
      </c>
      <c r="Q15" s="3" t="str">
        <f ca="1"/>
        <v xml:space="preserve"> </v>
      </c>
      <c r="R15" s="3" t="str">
        <f ca="1"/>
        <v xml:space="preserve"> </v>
      </c>
      <c r="S15" s="3">
        <f ca="1"/>
        <v>0</v>
      </c>
      <c r="T15" s="3">
        <f ca="1"/>
        <v>1.5</v>
      </c>
      <c r="U15" s="3">
        <f ca="1"/>
        <v>0</v>
      </c>
      <c r="V15" s="3">
        <f ca="1"/>
        <v>4</v>
      </c>
      <c r="W15" s="3">
        <f ca="1"/>
        <v>0</v>
      </c>
      <c r="X15" s="3">
        <f ca="1"/>
        <v>1</v>
      </c>
      <c r="Y15" s="3">
        <f ca="1"/>
        <v>0.5</v>
      </c>
      <c r="Z15" s="3">
        <f ca="1"/>
        <v>1</v>
      </c>
      <c r="AB15" t="s">
        <v>87</v>
      </c>
      <c r="AC15" s="3">
        <v>0.5</v>
      </c>
      <c r="AD15" t="s">
        <v>72</v>
      </c>
    </row>
    <row r="16" spans="1:30" x14ac:dyDescent="0.25">
      <c r="A16">
        <f ca="1"/>
        <v>15</v>
      </c>
      <c r="B16" s="3" t="str">
        <f ca="1"/>
        <v>R-14</v>
      </c>
      <c r="C16" s="3" t="str">
        <f ca="1"/>
        <v>R-14</v>
      </c>
      <c r="D16" s="3">
        <f ca="1"/>
        <v>0</v>
      </c>
      <c r="E16" s="3">
        <f ca="1"/>
        <v>8</v>
      </c>
      <c r="F16" s="3">
        <f ca="1"/>
        <v>692159.34616929898</v>
      </c>
      <c r="G16" s="3">
        <f ca="1"/>
        <v>7571613.5726695796</v>
      </c>
      <c r="H16" s="3" t="str">
        <f ca="1"/>
        <v>C</v>
      </c>
      <c r="I16" s="3" t="str">
        <f ca="1"/>
        <v>F</v>
      </c>
      <c r="J16" s="3" t="str">
        <f ca="1"/>
        <v>T</v>
      </c>
      <c r="K16" s="12">
        <f ca="1"/>
        <v>49.081396966677332</v>
      </c>
      <c r="L16" s="3">
        <f ca="1"/>
        <v>2.4E-2</v>
      </c>
      <c r="M16" s="3">
        <f ca="1"/>
        <v>342.71350097656199</v>
      </c>
      <c r="N16" s="3">
        <f ca="1"/>
        <v>342.2919921875</v>
      </c>
      <c r="O16" s="3">
        <f ca="1"/>
        <v>0</v>
      </c>
      <c r="P16" s="3">
        <f ca="1"/>
        <v>0</v>
      </c>
      <c r="Q16" s="3" t="str">
        <f ca="1"/>
        <v xml:space="preserve"> </v>
      </c>
      <c r="R16" s="3" t="str">
        <f ca="1"/>
        <v xml:space="preserve"> </v>
      </c>
      <c r="S16" s="3">
        <f ca="1"/>
        <v>0</v>
      </c>
      <c r="T16" s="3">
        <f ca="1"/>
        <v>1.5</v>
      </c>
      <c r="U16" s="3">
        <f ca="1"/>
        <v>0</v>
      </c>
      <c r="V16" s="3">
        <f ca="1"/>
        <v>4</v>
      </c>
      <c r="W16" s="3">
        <f ca="1"/>
        <v>0</v>
      </c>
      <c r="X16" s="3">
        <f ca="1"/>
        <v>1</v>
      </c>
      <c r="Y16" s="3">
        <f ca="1"/>
        <v>0.5</v>
      </c>
      <c r="Z16" s="3">
        <f ca="1"/>
        <v>1</v>
      </c>
      <c r="AB16" t="s">
        <v>88</v>
      </c>
      <c r="AC16" s="3">
        <v>1</v>
      </c>
      <c r="AD16" t="s">
        <v>73</v>
      </c>
    </row>
    <row r="17" spans="1:29" x14ac:dyDescent="0.25">
      <c r="A17">
        <f ca="1"/>
        <v>16</v>
      </c>
      <c r="B17" s="3" t="str">
        <f ca="1"/>
        <v>R-14</v>
      </c>
      <c r="C17" s="3" t="str">
        <f ca="1"/>
        <v>R-14</v>
      </c>
      <c r="D17" s="3">
        <f ca="1"/>
        <v>1</v>
      </c>
      <c r="E17" s="3">
        <f ca="1"/>
        <v>8</v>
      </c>
      <c r="F17" s="3">
        <f ca="1"/>
        <v>692208.38501628197</v>
      </c>
      <c r="G17" s="3">
        <f ca="1"/>
        <v>7571615.6159548704</v>
      </c>
      <c r="H17" s="3" t="str">
        <f ca="1"/>
        <v>C</v>
      </c>
      <c r="I17" s="3" t="str">
        <f ca="1"/>
        <v>F</v>
      </c>
      <c r="J17" s="3" t="str">
        <f ca="1"/>
        <v>T</v>
      </c>
      <c r="K17" s="12">
        <f ca="1"/>
        <v>49.081396966677332</v>
      </c>
      <c r="L17" s="3">
        <f ca="1"/>
        <v>2.4E-2</v>
      </c>
      <c r="M17" s="3">
        <f ca="1"/>
        <v>342.71350097656199</v>
      </c>
      <c r="N17" s="3">
        <f ca="1"/>
        <v>342.2919921875</v>
      </c>
      <c r="O17" s="3">
        <f ca="1"/>
        <v>0</v>
      </c>
      <c r="P17" s="3">
        <f ca="1"/>
        <v>0</v>
      </c>
      <c r="Q17" s="3" t="str">
        <f ca="1"/>
        <v xml:space="preserve"> </v>
      </c>
      <c r="R17" s="3" t="str">
        <f ca="1"/>
        <v xml:space="preserve"> </v>
      </c>
      <c r="S17" s="3">
        <f ca="1"/>
        <v>0</v>
      </c>
      <c r="T17" s="3">
        <f ca="1"/>
        <v>1.5</v>
      </c>
      <c r="U17" s="3">
        <f ca="1"/>
        <v>0</v>
      </c>
      <c r="V17" s="3">
        <f ca="1"/>
        <v>4</v>
      </c>
      <c r="W17" s="3">
        <f ca="1"/>
        <v>0</v>
      </c>
      <c r="X17" s="3">
        <f ca="1"/>
        <v>1</v>
      </c>
      <c r="Y17" s="3">
        <f ca="1"/>
        <v>0.5</v>
      </c>
      <c r="Z17" s="3">
        <f ca="1"/>
        <v>1</v>
      </c>
    </row>
    <row r="18" spans="1:29" x14ac:dyDescent="0.25">
      <c r="A18">
        <f ca="1"/>
        <v>17</v>
      </c>
      <c r="B18" s="3" t="str">
        <f ca="1"/>
        <v>R-14b</v>
      </c>
      <c r="C18" s="3" t="str">
        <f ca="1"/>
        <v>R-14b</v>
      </c>
      <c r="D18" s="3">
        <f ca="1"/>
        <v>0</v>
      </c>
      <c r="E18" s="3">
        <f ca="1"/>
        <v>9</v>
      </c>
      <c r="F18" s="3">
        <f ca="1"/>
        <v>692159.25583927496</v>
      </c>
      <c r="G18" s="3">
        <f ca="1"/>
        <v>7571463.0868563401</v>
      </c>
      <c r="H18" s="3" t="str">
        <f ca="1"/>
        <v>C</v>
      </c>
      <c r="I18" s="3" t="str">
        <f ca="1"/>
        <v>F</v>
      </c>
      <c r="J18" s="3" t="str">
        <f ca="1"/>
        <v>T</v>
      </c>
      <c r="K18" s="12">
        <f ca="1"/>
        <v>35.961433166370064</v>
      </c>
      <c r="L18" s="3">
        <f ca="1"/>
        <v>2.4E-2</v>
      </c>
      <c r="M18" s="3">
        <f ca="1"/>
        <v>346.56299999999999</v>
      </c>
      <c r="N18" s="3">
        <f ca="1"/>
        <v>345.32499999999999</v>
      </c>
      <c r="O18" s="3">
        <f ca="1"/>
        <v>0</v>
      </c>
      <c r="P18" s="3">
        <f ca="1"/>
        <v>0</v>
      </c>
      <c r="Q18" s="3" t="str">
        <f ca="1"/>
        <v xml:space="preserve"> </v>
      </c>
      <c r="R18" s="3" t="str">
        <f ca="1"/>
        <v xml:space="preserve"> </v>
      </c>
      <c r="S18" s="3">
        <f ca="1"/>
        <v>0</v>
      </c>
      <c r="T18" s="3">
        <f ca="1"/>
        <v>0.9</v>
      </c>
      <c r="U18" s="3">
        <f ca="1"/>
        <v>0</v>
      </c>
      <c r="V18" s="3">
        <f ca="1"/>
        <v>1</v>
      </c>
      <c r="W18" s="3">
        <f ca="1"/>
        <v>0</v>
      </c>
      <c r="X18" s="3">
        <f ca="1"/>
        <v>1</v>
      </c>
      <c r="Y18" s="3">
        <f ca="1"/>
        <v>0.5</v>
      </c>
      <c r="Z18" s="3">
        <f ca="1"/>
        <v>1</v>
      </c>
      <c r="AB18" t="s">
        <v>83</v>
      </c>
      <c r="AC18">
        <f ca="1">COUNTA(_xlfn.ANCHORARRAY('PointsTidy - master'!B4))+1</f>
        <v>61</v>
      </c>
    </row>
    <row r="19" spans="1:29" x14ac:dyDescent="0.25">
      <c r="A19">
        <f ca="1"/>
        <v>18</v>
      </c>
      <c r="B19" s="3" t="str">
        <f ca="1"/>
        <v>R-14b</v>
      </c>
      <c r="C19" s="3" t="str">
        <f ca="1"/>
        <v>R-14b</v>
      </c>
      <c r="D19" s="3">
        <f ca="1"/>
        <v>1</v>
      </c>
      <c r="E19" s="3">
        <f ca="1"/>
        <v>9</v>
      </c>
      <c r="F19" s="3">
        <f ca="1"/>
        <v>692189.49452477403</v>
      </c>
      <c r="G19" s="3">
        <f ca="1"/>
        <v>7571443.62287487</v>
      </c>
      <c r="H19" s="3" t="str">
        <f ca="1"/>
        <v>C</v>
      </c>
      <c r="I19" s="3" t="str">
        <f ca="1"/>
        <v>F</v>
      </c>
      <c r="J19" s="3" t="str">
        <f ca="1"/>
        <v>T</v>
      </c>
      <c r="K19" s="12">
        <f ca="1"/>
        <v>35.961433166370064</v>
      </c>
      <c r="L19" s="3">
        <f ca="1"/>
        <v>2.4E-2</v>
      </c>
      <c r="M19" s="3">
        <f ca="1"/>
        <v>346.56299999999999</v>
      </c>
      <c r="N19" s="3">
        <f ca="1"/>
        <v>345.32499999999999</v>
      </c>
      <c r="O19" s="3">
        <f ca="1"/>
        <v>0</v>
      </c>
      <c r="P19" s="3">
        <f ca="1"/>
        <v>0</v>
      </c>
      <c r="Q19" s="3" t="str">
        <f ca="1"/>
        <v xml:space="preserve"> </v>
      </c>
      <c r="R19" s="3" t="str">
        <f ca="1"/>
        <v xml:space="preserve"> </v>
      </c>
      <c r="S19" s="3">
        <f ca="1"/>
        <v>0</v>
      </c>
      <c r="T19" s="3">
        <f ca="1"/>
        <v>0.9</v>
      </c>
      <c r="U19" s="3">
        <f ca="1"/>
        <v>0</v>
      </c>
      <c r="V19" s="3">
        <f ca="1"/>
        <v>1</v>
      </c>
      <c r="W19" s="3">
        <f ca="1"/>
        <v>0</v>
      </c>
      <c r="X19" s="3">
        <f ca="1"/>
        <v>1</v>
      </c>
      <c r="Y19" s="3">
        <f ca="1"/>
        <v>0.5</v>
      </c>
      <c r="Z19" s="3">
        <f ca="1"/>
        <v>1</v>
      </c>
    </row>
    <row r="20" spans="1:29" x14ac:dyDescent="0.25">
      <c r="A20">
        <f ca="1"/>
        <v>19</v>
      </c>
      <c r="B20" s="3" t="str">
        <f ca="1"/>
        <v>R-15</v>
      </c>
      <c r="C20" s="3" t="str">
        <f ca="1"/>
        <v>R-15</v>
      </c>
      <c r="D20" s="3">
        <f ca="1"/>
        <v>0</v>
      </c>
      <c r="E20" s="3">
        <f ca="1"/>
        <v>10</v>
      </c>
      <c r="F20" s="3">
        <f ca="1"/>
        <v>692168.81958292099</v>
      </c>
      <c r="G20" s="3">
        <f ca="1"/>
        <v>7571777.4069992704</v>
      </c>
      <c r="H20" s="3" t="str">
        <f ca="1"/>
        <v>C</v>
      </c>
      <c r="I20" s="3" t="str">
        <f ca="1"/>
        <v>F</v>
      </c>
      <c r="J20" s="3" t="str">
        <f ca="1"/>
        <v>T</v>
      </c>
      <c r="K20" s="12">
        <f ca="1"/>
        <v>41.263978784633238</v>
      </c>
      <c r="L20" s="3">
        <f ca="1"/>
        <v>2.4E-2</v>
      </c>
      <c r="M20" s="3">
        <f ca="1"/>
        <v>344.97506713867102</v>
      </c>
      <c r="N20" s="3">
        <f ca="1"/>
        <v>344.48989868164</v>
      </c>
      <c r="O20" s="3">
        <f ca="1"/>
        <v>0</v>
      </c>
      <c r="P20" s="3">
        <f ca="1"/>
        <v>0</v>
      </c>
      <c r="Q20" s="3" t="str">
        <f ca="1"/>
        <v xml:space="preserve"> </v>
      </c>
      <c r="R20" s="3" t="str">
        <f ca="1"/>
        <v xml:space="preserve"> </v>
      </c>
      <c r="S20" s="3">
        <f ca="1"/>
        <v>0</v>
      </c>
      <c r="T20" s="3">
        <f ca="1"/>
        <v>1.5</v>
      </c>
      <c r="U20" s="3">
        <f ca="1"/>
        <v>0</v>
      </c>
      <c r="V20" s="3">
        <f ca="1"/>
        <v>2</v>
      </c>
      <c r="W20" s="3">
        <f ca="1"/>
        <v>0</v>
      </c>
      <c r="X20" s="3">
        <f ca="1"/>
        <v>1</v>
      </c>
      <c r="Y20" s="3">
        <f ca="1"/>
        <v>0.5</v>
      </c>
      <c r="Z20" s="3">
        <f ca="1"/>
        <v>1</v>
      </c>
    </row>
    <row r="21" spans="1:29" x14ac:dyDescent="0.25">
      <c r="A21">
        <f ca="1"/>
        <v>20</v>
      </c>
      <c r="B21" s="3" t="str">
        <f ca="1"/>
        <v>R-15</v>
      </c>
      <c r="C21" s="3" t="str">
        <f ca="1"/>
        <v>R-15</v>
      </c>
      <c r="D21" s="3">
        <f ca="1"/>
        <v>1</v>
      </c>
      <c r="E21" s="3">
        <f ca="1"/>
        <v>10</v>
      </c>
      <c r="F21" s="3">
        <f ca="1"/>
        <v>692207.45625024103</v>
      </c>
      <c r="G21" s="3">
        <f ca="1"/>
        <v>7571762.9182490297</v>
      </c>
      <c r="H21" s="3" t="str">
        <f ca="1"/>
        <v>C</v>
      </c>
      <c r="I21" s="3" t="str">
        <f ca="1"/>
        <v>F</v>
      </c>
      <c r="J21" s="3" t="str">
        <f ca="1"/>
        <v>T</v>
      </c>
      <c r="K21" s="12">
        <f ca="1"/>
        <v>41.263978784633238</v>
      </c>
      <c r="L21" s="3">
        <f ca="1"/>
        <v>2.4E-2</v>
      </c>
      <c r="M21" s="3">
        <f ca="1"/>
        <v>344.97506713867102</v>
      </c>
      <c r="N21" s="3">
        <f ca="1"/>
        <v>344.48989868164</v>
      </c>
      <c r="O21" s="3">
        <f ca="1"/>
        <v>0</v>
      </c>
      <c r="P21" s="3">
        <f ca="1"/>
        <v>0</v>
      </c>
      <c r="Q21" s="3" t="str">
        <f ca="1"/>
        <v xml:space="preserve"> </v>
      </c>
      <c r="R21" s="3" t="str">
        <f ca="1"/>
        <v xml:space="preserve"> </v>
      </c>
      <c r="S21" s="3">
        <f ca="1"/>
        <v>0</v>
      </c>
      <c r="T21" s="3">
        <f ca="1"/>
        <v>1.5</v>
      </c>
      <c r="U21" s="3">
        <f ca="1"/>
        <v>0</v>
      </c>
      <c r="V21" s="3">
        <f ca="1"/>
        <v>2</v>
      </c>
      <c r="W21" s="3">
        <f ca="1"/>
        <v>0</v>
      </c>
      <c r="X21" s="3">
        <f ca="1"/>
        <v>1</v>
      </c>
      <c r="Y21" s="3">
        <f ca="1"/>
        <v>0.5</v>
      </c>
      <c r="Z21" s="3">
        <f ca="1"/>
        <v>1</v>
      </c>
    </row>
    <row r="22" spans="1:29" x14ac:dyDescent="0.25">
      <c r="A22">
        <f ca="1"/>
        <v>21</v>
      </c>
      <c r="B22" s="3" t="str">
        <f ca="1"/>
        <v>R-16</v>
      </c>
      <c r="C22" s="3" t="str">
        <f ca="1"/>
        <v>R-16</v>
      </c>
      <c r="D22" s="3">
        <f ca="1"/>
        <v>0</v>
      </c>
      <c r="E22" s="3">
        <f ca="1"/>
        <v>11</v>
      </c>
      <c r="F22" s="3">
        <f ca="1"/>
        <v>692181.915184104</v>
      </c>
      <c r="G22" s="3">
        <f ca="1"/>
        <v>7572253.02808904</v>
      </c>
      <c r="H22" s="3" t="str">
        <f ca="1"/>
        <v>C</v>
      </c>
      <c r="I22" s="3" t="str">
        <f ca="1"/>
        <v>F</v>
      </c>
      <c r="J22" s="3" t="str">
        <f ca="1"/>
        <v>T</v>
      </c>
      <c r="K22" s="12">
        <f ca="1"/>
        <v>45.09223694459093</v>
      </c>
      <c r="L22" s="3">
        <f ca="1"/>
        <v>2.4E-2</v>
      </c>
      <c r="M22" s="3">
        <f ca="1"/>
        <v>347.94793701171801</v>
      </c>
      <c r="N22" s="3">
        <f ca="1"/>
        <v>347.10491943359301</v>
      </c>
      <c r="O22" s="3">
        <f ca="1"/>
        <v>0</v>
      </c>
      <c r="P22" s="3">
        <f ca="1"/>
        <v>0</v>
      </c>
      <c r="Q22" s="3" t="str">
        <f ca="1"/>
        <v xml:space="preserve"> </v>
      </c>
      <c r="R22" s="3" t="str">
        <f ca="1"/>
        <v xml:space="preserve"> </v>
      </c>
      <c r="S22" s="3">
        <f ca="1"/>
        <v>0</v>
      </c>
      <c r="T22" s="3">
        <f ca="1"/>
        <v>1.2</v>
      </c>
      <c r="U22" s="3">
        <f ca="1"/>
        <v>0</v>
      </c>
      <c r="V22" s="3">
        <f ca="1"/>
        <v>1</v>
      </c>
      <c r="W22" s="3">
        <f ca="1"/>
        <v>0</v>
      </c>
      <c r="X22" s="3">
        <f ca="1"/>
        <v>1</v>
      </c>
      <c r="Y22" s="3">
        <f ca="1"/>
        <v>0.5</v>
      </c>
      <c r="Z22" s="3">
        <f ca="1"/>
        <v>1</v>
      </c>
    </row>
    <row r="23" spans="1:29" x14ac:dyDescent="0.25">
      <c r="A23">
        <f ca="1"/>
        <v>22</v>
      </c>
      <c r="B23" s="3" t="str">
        <f ca="1"/>
        <v>R-16</v>
      </c>
      <c r="C23" s="3" t="str">
        <f ca="1"/>
        <v>R-16</v>
      </c>
      <c r="D23" s="3">
        <f ca="1"/>
        <v>1</v>
      </c>
      <c r="E23" s="3">
        <f ca="1"/>
        <v>11</v>
      </c>
      <c r="F23" s="3">
        <f ca="1"/>
        <v>692226.58883069304</v>
      </c>
      <c r="G23" s="3">
        <f ca="1"/>
        <v>7572259.1579449195</v>
      </c>
      <c r="H23" s="3" t="str">
        <f ca="1"/>
        <v>C</v>
      </c>
      <c r="I23" s="3" t="str">
        <f ca="1"/>
        <v>F</v>
      </c>
      <c r="J23" s="3" t="str">
        <f ca="1"/>
        <v>T</v>
      </c>
      <c r="K23" s="12">
        <f ca="1"/>
        <v>45.09223694459093</v>
      </c>
      <c r="L23" s="3">
        <f ca="1"/>
        <v>2.4E-2</v>
      </c>
      <c r="M23" s="3">
        <f ca="1"/>
        <v>347.94793701171801</v>
      </c>
      <c r="N23" s="3">
        <f ca="1"/>
        <v>347.10491943359301</v>
      </c>
      <c r="O23" s="3">
        <f ca="1"/>
        <v>0</v>
      </c>
      <c r="P23" s="3">
        <f ca="1"/>
        <v>0</v>
      </c>
      <c r="Q23" s="3" t="str">
        <f ca="1"/>
        <v xml:space="preserve"> </v>
      </c>
      <c r="R23" s="3" t="str">
        <f ca="1"/>
        <v xml:space="preserve"> </v>
      </c>
      <c r="S23" s="3">
        <f ca="1"/>
        <v>0</v>
      </c>
      <c r="T23" s="3">
        <f ca="1"/>
        <v>1.2</v>
      </c>
      <c r="U23" s="3">
        <f ca="1"/>
        <v>0</v>
      </c>
      <c r="V23" s="3">
        <f ca="1"/>
        <v>1</v>
      </c>
      <c r="W23" s="3">
        <f ca="1"/>
        <v>0</v>
      </c>
      <c r="X23" s="3">
        <f ca="1"/>
        <v>1</v>
      </c>
      <c r="Y23" s="3">
        <f ca="1"/>
        <v>0.5</v>
      </c>
      <c r="Z23" s="3">
        <f ca="1"/>
        <v>1</v>
      </c>
    </row>
    <row r="24" spans="1:29" x14ac:dyDescent="0.25">
      <c r="A24">
        <f ca="1"/>
        <v>23</v>
      </c>
      <c r="B24" s="3" t="str">
        <f ca="1"/>
        <v>R-17</v>
      </c>
      <c r="C24" s="3" t="str">
        <f ca="1"/>
        <v>R-17</v>
      </c>
      <c r="D24" s="3">
        <f ca="1"/>
        <v>0</v>
      </c>
      <c r="E24" s="3">
        <f ca="1"/>
        <v>12</v>
      </c>
      <c r="F24" s="3">
        <f ca="1"/>
        <v>692436.02557301603</v>
      </c>
      <c r="G24" s="3">
        <f ca="1"/>
        <v>7573348.6933880197</v>
      </c>
      <c r="H24" s="3" t="str">
        <f ca="1"/>
        <v>C</v>
      </c>
      <c r="I24" s="3" t="str">
        <f ca="1"/>
        <v>F</v>
      </c>
      <c r="J24" s="3" t="str">
        <f ca="1"/>
        <v>T</v>
      </c>
      <c r="K24" s="12">
        <f ca="1"/>
        <v>31.569849349324194</v>
      </c>
      <c r="L24" s="3">
        <f ca="1"/>
        <v>2.4E-2</v>
      </c>
      <c r="M24" s="3">
        <f ca="1"/>
        <v>337.30044555664</v>
      </c>
      <c r="N24" s="3">
        <f ca="1"/>
        <v>337.15353393554602</v>
      </c>
      <c r="O24" s="3">
        <f ca="1"/>
        <v>0</v>
      </c>
      <c r="P24" s="3">
        <f ca="1"/>
        <v>0</v>
      </c>
      <c r="Q24" s="3" t="str">
        <f ca="1"/>
        <v xml:space="preserve"> </v>
      </c>
      <c r="R24" s="3" t="str">
        <f ca="1"/>
        <v xml:space="preserve"> </v>
      </c>
      <c r="S24" s="3">
        <f ca="1"/>
        <v>0</v>
      </c>
      <c r="T24" s="3">
        <f ca="1"/>
        <v>1.5</v>
      </c>
      <c r="U24" s="3">
        <f ca="1"/>
        <v>0</v>
      </c>
      <c r="V24" s="3">
        <f ca="1"/>
        <v>2</v>
      </c>
      <c r="W24" s="3">
        <f ca="1"/>
        <v>0</v>
      </c>
      <c r="X24" s="3">
        <f ca="1"/>
        <v>1</v>
      </c>
      <c r="Y24" s="3">
        <f ca="1"/>
        <v>0.5</v>
      </c>
      <c r="Z24" s="3">
        <f ca="1"/>
        <v>1</v>
      </c>
    </row>
    <row r="25" spans="1:29" x14ac:dyDescent="0.25">
      <c r="A25">
        <f ca="1"/>
        <v>24</v>
      </c>
      <c r="B25" s="3" t="str">
        <f ca="1"/>
        <v>R-17</v>
      </c>
      <c r="C25" s="3" t="str">
        <f ca="1"/>
        <v>R-17</v>
      </c>
      <c r="D25" s="3">
        <f ca="1"/>
        <v>1</v>
      </c>
      <c r="E25" s="3">
        <f ca="1"/>
        <v>12</v>
      </c>
      <c r="F25" s="3">
        <f ca="1"/>
        <v>692464.07430746395</v>
      </c>
      <c r="G25" s="3">
        <f ca="1"/>
        <v>7573334.2046377696</v>
      </c>
      <c r="H25" s="3" t="str">
        <f ca="1"/>
        <v>C</v>
      </c>
      <c r="I25" s="3" t="str">
        <f ca="1"/>
        <v>F</v>
      </c>
      <c r="J25" s="3" t="str">
        <f ca="1"/>
        <v>T</v>
      </c>
      <c r="K25" s="12">
        <f ca="1"/>
        <v>31.569849349324194</v>
      </c>
      <c r="L25" s="3">
        <f ca="1"/>
        <v>2.4E-2</v>
      </c>
      <c r="M25" s="3">
        <f ca="1"/>
        <v>337.30044555664</v>
      </c>
      <c r="N25" s="3">
        <f ca="1"/>
        <v>337.15353393554602</v>
      </c>
      <c r="O25" s="3">
        <f ca="1"/>
        <v>0</v>
      </c>
      <c r="P25" s="3">
        <f ca="1"/>
        <v>0</v>
      </c>
      <c r="Q25" s="3" t="str">
        <f ca="1"/>
        <v xml:space="preserve"> </v>
      </c>
      <c r="R25" s="3" t="str">
        <f ca="1"/>
        <v xml:space="preserve"> </v>
      </c>
      <c r="S25" s="3">
        <f ca="1"/>
        <v>0</v>
      </c>
      <c r="T25" s="3">
        <f ca="1"/>
        <v>1.5</v>
      </c>
      <c r="U25" s="3">
        <f ca="1"/>
        <v>0</v>
      </c>
      <c r="V25" s="3">
        <f ca="1"/>
        <v>2</v>
      </c>
      <c r="W25" s="3">
        <f ca="1"/>
        <v>0</v>
      </c>
      <c r="X25" s="3">
        <f ca="1"/>
        <v>1</v>
      </c>
      <c r="Y25" s="3">
        <f ca="1"/>
        <v>0.5</v>
      </c>
      <c r="Z25" s="3">
        <f ca="1"/>
        <v>1</v>
      </c>
    </row>
    <row r="26" spans="1:29" x14ac:dyDescent="0.25">
      <c r="A26">
        <f ca="1"/>
        <v>25</v>
      </c>
      <c r="B26" s="3" t="str">
        <f ca="1"/>
        <v>R-17b</v>
      </c>
      <c r="C26" s="3" t="str">
        <f ca="1"/>
        <v>R-17b</v>
      </c>
      <c r="D26" s="3">
        <f ca="1"/>
        <v>0</v>
      </c>
      <c r="E26" s="3">
        <f ca="1"/>
        <v>13</v>
      </c>
      <c r="F26" s="3">
        <f ca="1"/>
        <v>692464.72444369295</v>
      </c>
      <c r="G26" s="3">
        <f ca="1"/>
        <v>7573513.2707305402</v>
      </c>
      <c r="H26" s="3" t="str">
        <f ca="1"/>
        <v>C</v>
      </c>
      <c r="I26" s="3" t="str">
        <f ca="1"/>
        <v>F</v>
      </c>
      <c r="J26" s="3" t="str">
        <f ca="1"/>
        <v>T</v>
      </c>
      <c r="K26" s="12">
        <f ca="1"/>
        <v>43.031445661568341</v>
      </c>
      <c r="L26" s="3">
        <f ca="1"/>
        <v>2.4E-2</v>
      </c>
      <c r="M26" s="3">
        <f ca="1"/>
        <v>337.62054443359301</v>
      </c>
      <c r="N26" s="3">
        <f ca="1"/>
        <v>336.73544311523398</v>
      </c>
      <c r="O26" s="3">
        <f ca="1"/>
        <v>0</v>
      </c>
      <c r="P26" s="3">
        <f ca="1"/>
        <v>0</v>
      </c>
      <c r="Q26" s="3" t="str">
        <f ca="1"/>
        <v xml:space="preserve"> </v>
      </c>
      <c r="R26" s="3" t="str">
        <f ca="1"/>
        <v xml:space="preserve"> </v>
      </c>
      <c r="S26" s="3">
        <f ca="1"/>
        <v>0</v>
      </c>
      <c r="T26" s="3">
        <f ca="1"/>
        <v>0.9</v>
      </c>
      <c r="U26" s="3">
        <f ca="1"/>
        <v>0</v>
      </c>
      <c r="V26" s="3">
        <f ca="1"/>
        <v>1</v>
      </c>
      <c r="W26" s="3">
        <f ca="1"/>
        <v>0</v>
      </c>
      <c r="X26" s="3">
        <f ca="1"/>
        <v>1</v>
      </c>
      <c r="Y26" s="3">
        <f ca="1"/>
        <v>0.5</v>
      </c>
      <c r="Z26" s="3">
        <f ca="1"/>
        <v>1</v>
      </c>
    </row>
    <row r="27" spans="1:29" x14ac:dyDescent="0.25">
      <c r="A27">
        <f ca="1"/>
        <v>26</v>
      </c>
      <c r="B27" s="3" t="str">
        <f ca="1"/>
        <v>R-17b</v>
      </c>
      <c r="C27" s="3" t="str">
        <f ca="1"/>
        <v>R-17b</v>
      </c>
      <c r="D27" s="3">
        <f ca="1"/>
        <v>1</v>
      </c>
      <c r="E27" s="3">
        <f ca="1"/>
        <v>13</v>
      </c>
      <c r="F27" s="3">
        <f ca="1"/>
        <v>692507.26192838699</v>
      </c>
      <c r="G27" s="3">
        <f ca="1"/>
        <v>7573519.7720928304</v>
      </c>
      <c r="H27" s="3" t="str">
        <f ca="1"/>
        <v>C</v>
      </c>
      <c r="I27" s="3" t="str">
        <f ca="1"/>
        <v>F</v>
      </c>
      <c r="J27" s="3" t="str">
        <f ca="1"/>
        <v>T</v>
      </c>
      <c r="K27" s="12">
        <f ca="1"/>
        <v>43.031445661568341</v>
      </c>
      <c r="L27" s="3">
        <f ca="1"/>
        <v>2.4E-2</v>
      </c>
      <c r="M27" s="3">
        <f ca="1"/>
        <v>337.62054443359301</v>
      </c>
      <c r="N27" s="3">
        <f ca="1"/>
        <v>336.73544311523398</v>
      </c>
      <c r="O27" s="3">
        <f ca="1"/>
        <v>0</v>
      </c>
      <c r="P27" s="3">
        <f ca="1"/>
        <v>0</v>
      </c>
      <c r="Q27" s="3" t="str">
        <f ca="1"/>
        <v xml:space="preserve"> </v>
      </c>
      <c r="R27" s="3" t="str">
        <f ca="1"/>
        <v xml:space="preserve"> </v>
      </c>
      <c r="S27" s="3">
        <f ca="1"/>
        <v>0</v>
      </c>
      <c r="T27" s="3">
        <f ca="1"/>
        <v>0.9</v>
      </c>
      <c r="U27" s="3">
        <f ca="1"/>
        <v>0</v>
      </c>
      <c r="V27" s="3">
        <f ca="1"/>
        <v>1</v>
      </c>
      <c r="W27" s="3">
        <f ca="1"/>
        <v>0</v>
      </c>
      <c r="X27" s="3">
        <f ca="1"/>
        <v>1</v>
      </c>
      <c r="Y27" s="3">
        <f ca="1"/>
        <v>0.5</v>
      </c>
      <c r="Z27" s="3">
        <f ca="1"/>
        <v>1</v>
      </c>
    </row>
    <row r="28" spans="1:29" x14ac:dyDescent="0.25">
      <c r="A28">
        <f ca="1"/>
        <v>27</v>
      </c>
      <c r="B28" s="3" t="str">
        <f ca="1"/>
        <v>R-18</v>
      </c>
      <c r="C28" s="3" t="str">
        <f ca="1"/>
        <v>R-18</v>
      </c>
      <c r="D28" s="3">
        <f ca="1"/>
        <v>0</v>
      </c>
      <c r="E28" s="3">
        <f ca="1"/>
        <v>14</v>
      </c>
      <c r="F28" s="3">
        <f ca="1"/>
        <v>693222.05678410595</v>
      </c>
      <c r="G28" s="3">
        <f ca="1"/>
        <v>7574705.8894853396</v>
      </c>
      <c r="H28" s="3" t="str">
        <f ca="1"/>
        <v>C</v>
      </c>
      <c r="I28" s="3" t="str">
        <f ca="1"/>
        <v>F</v>
      </c>
      <c r="J28" s="3" t="str">
        <f ca="1"/>
        <v>T</v>
      </c>
      <c r="K28" s="12">
        <f ca="1"/>
        <v>29.557580412442007</v>
      </c>
      <c r="L28" s="3">
        <f ca="1"/>
        <v>2.4E-2</v>
      </c>
      <c r="M28" s="3">
        <f ca="1"/>
        <v>326.11297607421801</v>
      </c>
      <c r="N28" s="3">
        <f ca="1"/>
        <v>326.04397583007801</v>
      </c>
      <c r="O28" s="3">
        <f ca="1"/>
        <v>0</v>
      </c>
      <c r="P28" s="3">
        <f ca="1"/>
        <v>0</v>
      </c>
      <c r="Q28" s="3" t="str">
        <f ca="1"/>
        <v xml:space="preserve"> </v>
      </c>
      <c r="R28" s="3" t="str">
        <f ca="1"/>
        <v xml:space="preserve"> </v>
      </c>
      <c r="S28" s="3">
        <f ca="1"/>
        <v>0</v>
      </c>
      <c r="T28" s="3">
        <f ca="1"/>
        <v>1.2</v>
      </c>
      <c r="U28" s="3">
        <f ca="1"/>
        <v>0</v>
      </c>
      <c r="V28" s="3">
        <f ca="1"/>
        <v>5</v>
      </c>
      <c r="W28" s="3">
        <f ca="1"/>
        <v>0</v>
      </c>
      <c r="X28" s="3">
        <f ca="1"/>
        <v>1</v>
      </c>
      <c r="Y28" s="3">
        <f ca="1"/>
        <v>0.5</v>
      </c>
      <c r="Z28" s="3">
        <f ca="1"/>
        <v>1</v>
      </c>
    </row>
    <row r="29" spans="1:29" x14ac:dyDescent="0.25">
      <c r="A29">
        <f ca="1"/>
        <v>28</v>
      </c>
      <c r="B29" s="3" t="str">
        <f ca="1"/>
        <v>R-18</v>
      </c>
      <c r="C29" s="3" t="str">
        <f ca="1"/>
        <v>R-18</v>
      </c>
      <c r="D29" s="3">
        <f ca="1"/>
        <v>1</v>
      </c>
      <c r="E29" s="3">
        <f ca="1"/>
        <v>14</v>
      </c>
      <c r="F29" s="3">
        <f ca="1"/>
        <v>693238.80200534104</v>
      </c>
      <c r="G29" s="3">
        <f ca="1"/>
        <v>7574681.5327998996</v>
      </c>
      <c r="H29" s="3" t="str">
        <f ca="1"/>
        <v>C</v>
      </c>
      <c r="I29" s="3" t="str">
        <f ca="1"/>
        <v>F</v>
      </c>
      <c r="J29" s="3" t="str">
        <f ca="1"/>
        <v>T</v>
      </c>
      <c r="K29" s="12">
        <f ca="1"/>
        <v>29.557580412442007</v>
      </c>
      <c r="L29" s="3">
        <f ca="1"/>
        <v>2.4E-2</v>
      </c>
      <c r="M29" s="3">
        <f ca="1"/>
        <v>326.11297607421801</v>
      </c>
      <c r="N29" s="3">
        <f ca="1"/>
        <v>326.04397583007801</v>
      </c>
      <c r="O29" s="3">
        <f ca="1"/>
        <v>0</v>
      </c>
      <c r="P29" s="3">
        <f ca="1"/>
        <v>0</v>
      </c>
      <c r="Q29" s="3" t="str">
        <f ca="1"/>
        <v xml:space="preserve"> </v>
      </c>
      <c r="R29" s="3" t="str">
        <f ca="1"/>
        <v xml:space="preserve"> </v>
      </c>
      <c r="S29" s="3">
        <f ca="1"/>
        <v>0</v>
      </c>
      <c r="T29" s="3">
        <f ca="1"/>
        <v>1.2</v>
      </c>
      <c r="U29" s="3">
        <f ca="1"/>
        <v>0</v>
      </c>
      <c r="V29" s="3">
        <f ca="1"/>
        <v>5</v>
      </c>
      <c r="W29" s="3">
        <f ca="1"/>
        <v>0</v>
      </c>
      <c r="X29" s="3">
        <f ca="1"/>
        <v>1</v>
      </c>
      <c r="Y29" s="3">
        <f ca="1"/>
        <v>0.5</v>
      </c>
      <c r="Z29" s="3">
        <f ca="1"/>
        <v>1</v>
      </c>
    </row>
    <row r="30" spans="1:29" x14ac:dyDescent="0.25">
      <c r="A30">
        <f ca="1"/>
        <v>29</v>
      </c>
      <c r="B30" s="3" t="str">
        <f ca="1"/>
        <v>R-18b</v>
      </c>
      <c r="C30" s="3" t="str">
        <f ca="1"/>
        <v>R-18b</v>
      </c>
      <c r="D30" s="3">
        <f ca="1"/>
        <v>0</v>
      </c>
      <c r="E30" s="3">
        <f ca="1"/>
        <v>15</v>
      </c>
      <c r="F30" s="3">
        <f ca="1"/>
        <v>692998.12120233697</v>
      </c>
      <c r="G30" s="3">
        <f ca="1"/>
        <v>7574357.6733693704</v>
      </c>
      <c r="H30" s="3" t="str">
        <f ca="1"/>
        <v>C</v>
      </c>
      <c r="I30" s="3" t="str">
        <f ca="1"/>
        <v>F</v>
      </c>
      <c r="J30" s="3" t="str">
        <f ca="1"/>
        <v>T</v>
      </c>
      <c r="K30" s="12">
        <f ca="1"/>
        <v>60.422066727740912</v>
      </c>
      <c r="L30" s="3">
        <f ca="1"/>
        <v>2.4E-2</v>
      </c>
      <c r="M30" s="3">
        <f ca="1"/>
        <v>328.62905883789</v>
      </c>
      <c r="N30" s="3">
        <f ca="1"/>
        <v>328.225982666015</v>
      </c>
      <c r="O30" s="3">
        <f ca="1"/>
        <v>0</v>
      </c>
      <c r="P30" s="3">
        <f ca="1"/>
        <v>0</v>
      </c>
      <c r="Q30" s="3" t="str">
        <f ca="1"/>
        <v xml:space="preserve"> </v>
      </c>
      <c r="R30" s="3" t="str">
        <f ca="1"/>
        <v xml:space="preserve"> </v>
      </c>
      <c r="S30" s="3">
        <f ca="1"/>
        <v>0</v>
      </c>
      <c r="T30" s="3">
        <f ca="1"/>
        <v>1.2</v>
      </c>
      <c r="U30" s="3">
        <f ca="1"/>
        <v>0</v>
      </c>
      <c r="V30" s="3">
        <f ca="1"/>
        <v>1</v>
      </c>
      <c r="W30" s="3">
        <f ca="1"/>
        <v>0</v>
      </c>
      <c r="X30" s="3">
        <f ca="1"/>
        <v>1</v>
      </c>
      <c r="Y30" s="3">
        <f ca="1"/>
        <v>0.5</v>
      </c>
      <c r="Z30" s="3">
        <f ca="1"/>
        <v>1</v>
      </c>
    </row>
    <row r="31" spans="1:29" x14ac:dyDescent="0.25">
      <c r="A31">
        <f ca="1"/>
        <v>30</v>
      </c>
      <c r="B31" s="3" t="str">
        <f ca="1"/>
        <v>R-18b</v>
      </c>
      <c r="C31" s="3" t="str">
        <f ca="1"/>
        <v>R-18b</v>
      </c>
      <c r="D31" s="3">
        <f ca="1"/>
        <v>1</v>
      </c>
      <c r="E31" s="3">
        <f ca="1"/>
        <v>15</v>
      </c>
      <c r="F31" s="3">
        <f ca="1"/>
        <v>692940.16620135703</v>
      </c>
      <c r="G31" s="3">
        <f ca="1"/>
        <v>7574340.5840742104</v>
      </c>
      <c r="H31" s="3" t="str">
        <f ca="1"/>
        <v>C</v>
      </c>
      <c r="I31" s="3" t="str">
        <f ca="1"/>
        <v>F</v>
      </c>
      <c r="J31" s="3" t="str">
        <f ca="1"/>
        <v>T</v>
      </c>
      <c r="K31" s="12">
        <f ca="1"/>
        <v>60.422066727740912</v>
      </c>
      <c r="L31" s="3">
        <f ca="1"/>
        <v>2.4E-2</v>
      </c>
      <c r="M31" s="3">
        <f ca="1"/>
        <v>328.62905883789</v>
      </c>
      <c r="N31" s="3">
        <f ca="1"/>
        <v>328.225982666015</v>
      </c>
      <c r="O31" s="3">
        <f ca="1"/>
        <v>0</v>
      </c>
      <c r="P31" s="3">
        <f ca="1"/>
        <v>0</v>
      </c>
      <c r="Q31" s="3" t="str">
        <f ca="1"/>
        <v xml:space="preserve"> </v>
      </c>
      <c r="R31" s="3" t="str">
        <f ca="1"/>
        <v xml:space="preserve"> </v>
      </c>
      <c r="S31" s="3">
        <f ca="1"/>
        <v>0</v>
      </c>
      <c r="T31" s="3">
        <f ca="1"/>
        <v>1.2</v>
      </c>
      <c r="U31" s="3">
        <f ca="1"/>
        <v>0</v>
      </c>
      <c r="V31" s="3">
        <f ca="1"/>
        <v>1</v>
      </c>
      <c r="W31" s="3">
        <f ca="1"/>
        <v>0</v>
      </c>
      <c r="X31" s="3">
        <f ca="1"/>
        <v>1</v>
      </c>
      <c r="Y31" s="3">
        <f ca="1"/>
        <v>0.5</v>
      </c>
      <c r="Z31" s="3">
        <f ca="1"/>
        <v>1</v>
      </c>
    </row>
    <row r="32" spans="1:29" x14ac:dyDescent="0.25">
      <c r="A32">
        <f ca="1"/>
        <v>31</v>
      </c>
      <c r="B32" s="3" t="str">
        <f ca="1"/>
        <v>R-19</v>
      </c>
      <c r="C32" s="3" t="str">
        <f ca="1"/>
        <v>R-19</v>
      </c>
      <c r="D32" s="3">
        <f ca="1"/>
        <v>0</v>
      </c>
      <c r="E32" s="3">
        <f ca="1"/>
        <v>16</v>
      </c>
      <c r="F32" s="3">
        <f ca="1"/>
        <v>693362.01173733606</v>
      </c>
      <c r="G32" s="3">
        <f ca="1"/>
        <v>7574889.6705578603</v>
      </c>
      <c r="H32" s="3" t="str">
        <f ca="1"/>
        <v>C</v>
      </c>
      <c r="I32" s="3" t="str">
        <f ca="1"/>
        <v>F</v>
      </c>
      <c r="J32" s="3" t="str">
        <f ca="1"/>
        <v>T</v>
      </c>
      <c r="K32" s="12">
        <f ca="1"/>
        <v>23.918565803497451</v>
      </c>
      <c r="L32" s="3">
        <f ca="1"/>
        <v>2.4E-2</v>
      </c>
      <c r="M32" s="3">
        <f ca="1"/>
        <v>326.90853881835898</v>
      </c>
      <c r="N32" s="3">
        <f ca="1"/>
        <v>326.70608520507801</v>
      </c>
      <c r="O32" s="3">
        <f ca="1"/>
        <v>0</v>
      </c>
      <c r="P32" s="3">
        <f ca="1"/>
        <v>0</v>
      </c>
      <c r="Q32" s="3" t="str">
        <f ca="1"/>
        <v xml:space="preserve"> </v>
      </c>
      <c r="R32" s="3" t="str">
        <f ca="1"/>
        <v xml:space="preserve"> </v>
      </c>
      <c r="S32" s="3">
        <f ca="1"/>
        <v>0</v>
      </c>
      <c r="T32" s="3">
        <f ca="1"/>
        <v>0.9</v>
      </c>
      <c r="U32" s="3">
        <f ca="1"/>
        <v>0</v>
      </c>
      <c r="V32" s="3">
        <f ca="1"/>
        <v>4</v>
      </c>
      <c r="W32" s="3">
        <f ca="1"/>
        <v>0</v>
      </c>
      <c r="X32" s="3">
        <f ca="1"/>
        <v>1</v>
      </c>
      <c r="Y32" s="3">
        <f ca="1"/>
        <v>0.5</v>
      </c>
      <c r="Z32" s="3">
        <f ca="1"/>
        <v>1</v>
      </c>
    </row>
    <row r="33" spans="1:26" x14ac:dyDescent="0.25">
      <c r="A33">
        <f ca="1"/>
        <v>32</v>
      </c>
      <c r="B33" s="3" t="str">
        <f ca="1"/>
        <v>R-19</v>
      </c>
      <c r="C33" s="3" t="str">
        <f ca="1"/>
        <v>R-19</v>
      </c>
      <c r="D33" s="3">
        <f ca="1"/>
        <v>1</v>
      </c>
      <c r="E33" s="3">
        <f ca="1"/>
        <v>16</v>
      </c>
      <c r="F33" s="3">
        <f ca="1"/>
        <v>693376.96487060096</v>
      </c>
      <c r="G33" s="3">
        <f ca="1"/>
        <v>7574871.0023604203</v>
      </c>
      <c r="H33" s="3" t="str">
        <f ca="1"/>
        <v>C</v>
      </c>
      <c r="I33" s="3" t="str">
        <f ca="1"/>
        <v>F</v>
      </c>
      <c r="J33" s="3" t="str">
        <f ca="1"/>
        <v>T</v>
      </c>
      <c r="K33" s="12">
        <f ca="1"/>
        <v>23.918565803497451</v>
      </c>
      <c r="L33" s="3">
        <f ca="1"/>
        <v>2.4E-2</v>
      </c>
      <c r="M33" s="3">
        <f ca="1"/>
        <v>326.90853881835898</v>
      </c>
      <c r="N33" s="3">
        <f ca="1"/>
        <v>326.70608520507801</v>
      </c>
      <c r="O33" s="3">
        <f ca="1"/>
        <v>0</v>
      </c>
      <c r="P33" s="3">
        <f ca="1"/>
        <v>0</v>
      </c>
      <c r="Q33" s="3" t="str">
        <f ca="1"/>
        <v xml:space="preserve"> </v>
      </c>
      <c r="R33" s="3" t="str">
        <f ca="1"/>
        <v xml:space="preserve"> </v>
      </c>
      <c r="S33" s="3">
        <f ca="1"/>
        <v>0</v>
      </c>
      <c r="T33" s="3">
        <f ca="1"/>
        <v>0.9</v>
      </c>
      <c r="U33" s="3">
        <f ca="1"/>
        <v>0</v>
      </c>
      <c r="V33" s="3">
        <f ca="1"/>
        <v>4</v>
      </c>
      <c r="W33" s="3">
        <f ca="1"/>
        <v>0</v>
      </c>
      <c r="X33" s="3">
        <f ca="1"/>
        <v>1</v>
      </c>
      <c r="Y33" s="3">
        <f ca="1"/>
        <v>0.5</v>
      </c>
      <c r="Z33" s="3">
        <f ca="1"/>
        <v>1</v>
      </c>
    </row>
    <row r="34" spans="1:26" x14ac:dyDescent="0.25">
      <c r="A34">
        <f ca="1"/>
        <v>33</v>
      </c>
      <c r="B34" s="3" t="str">
        <f ca="1"/>
        <v>R-2</v>
      </c>
      <c r="C34" s="3" t="str">
        <f ca="1"/>
        <v>R-2</v>
      </c>
      <c r="D34" s="3">
        <f ca="1"/>
        <v>0</v>
      </c>
      <c r="E34" s="3">
        <f ca="1"/>
        <v>17</v>
      </c>
      <c r="F34" s="3">
        <f ca="1"/>
        <v>687639.36691419396</v>
      </c>
      <c r="G34" s="3">
        <f ca="1"/>
        <v>7566249.7165893205</v>
      </c>
      <c r="H34" s="3" t="str">
        <f ca="1"/>
        <v>C</v>
      </c>
      <c r="I34" s="3" t="str">
        <f ca="1"/>
        <v>F</v>
      </c>
      <c r="J34" s="3" t="str">
        <f ca="1"/>
        <v>T</v>
      </c>
      <c r="K34" s="12">
        <f ca="1"/>
        <v>52.287214443150383</v>
      </c>
      <c r="L34" s="3">
        <f ca="1"/>
        <v>2.4E-2</v>
      </c>
      <c r="M34" s="3">
        <f ca="1"/>
        <v>381.20260620117102</v>
      </c>
      <c r="N34" s="3">
        <f ca="1"/>
        <v>379.03842163085898</v>
      </c>
      <c r="O34" s="3">
        <f ca="1"/>
        <v>0</v>
      </c>
      <c r="P34" s="3">
        <f ca="1"/>
        <v>0</v>
      </c>
      <c r="Q34" s="3" t="str">
        <f ca="1"/>
        <v xml:space="preserve"> </v>
      </c>
      <c r="R34" s="3" t="str">
        <f ca="1"/>
        <v xml:space="preserve"> </v>
      </c>
      <c r="S34" s="3">
        <f ca="1"/>
        <v>0</v>
      </c>
      <c r="T34" s="3">
        <f ca="1"/>
        <v>1.5</v>
      </c>
      <c r="U34" s="3">
        <f ca="1"/>
        <v>0</v>
      </c>
      <c r="V34" s="3">
        <f ca="1"/>
        <v>1</v>
      </c>
      <c r="W34" s="3">
        <f ca="1"/>
        <v>0</v>
      </c>
      <c r="X34" s="3">
        <f ca="1"/>
        <v>1</v>
      </c>
      <c r="Y34" s="3">
        <f ca="1"/>
        <v>0.5</v>
      </c>
      <c r="Z34" s="3">
        <f ca="1"/>
        <v>1</v>
      </c>
    </row>
    <row r="35" spans="1:26" x14ac:dyDescent="0.25">
      <c r="A35">
        <f ca="1"/>
        <v>34</v>
      </c>
      <c r="B35" s="3" t="str">
        <f ca="1"/>
        <v>R-2</v>
      </c>
      <c r="C35" s="3" t="str">
        <f ca="1"/>
        <v>R-2</v>
      </c>
      <c r="D35" s="3">
        <f ca="1"/>
        <v>1</v>
      </c>
      <c r="E35" s="3">
        <f ca="1"/>
        <v>17</v>
      </c>
      <c r="F35" s="3">
        <f ca="1"/>
        <v>687647.90818442998</v>
      </c>
      <c r="G35" s="3">
        <f ca="1"/>
        <v>7566198.13171269</v>
      </c>
      <c r="H35" s="3" t="str">
        <f ca="1"/>
        <v>C</v>
      </c>
      <c r="I35" s="3" t="str">
        <f ca="1"/>
        <v>F</v>
      </c>
      <c r="J35" s="3" t="str">
        <f ca="1"/>
        <v>T</v>
      </c>
      <c r="K35" s="12">
        <f ca="1"/>
        <v>52.287214443150383</v>
      </c>
      <c r="L35" s="3">
        <f ca="1"/>
        <v>2.4E-2</v>
      </c>
      <c r="M35" s="3">
        <f ca="1"/>
        <v>381.20260620117102</v>
      </c>
      <c r="N35" s="3">
        <f ca="1"/>
        <v>379.03842163085898</v>
      </c>
      <c r="O35" s="3">
        <f ca="1"/>
        <v>0</v>
      </c>
      <c r="P35" s="3">
        <f ca="1"/>
        <v>0</v>
      </c>
      <c r="Q35" s="3" t="str">
        <f ca="1"/>
        <v xml:space="preserve"> </v>
      </c>
      <c r="R35" s="3" t="str">
        <f ca="1"/>
        <v xml:space="preserve"> </v>
      </c>
      <c r="S35" s="3">
        <f ca="1"/>
        <v>0</v>
      </c>
      <c r="T35" s="3">
        <f ca="1"/>
        <v>1.5</v>
      </c>
      <c r="U35" s="3">
        <f ca="1"/>
        <v>0</v>
      </c>
      <c r="V35" s="3">
        <f ca="1"/>
        <v>1</v>
      </c>
      <c r="W35" s="3">
        <f ca="1"/>
        <v>0</v>
      </c>
      <c r="X35" s="3">
        <f ca="1"/>
        <v>1</v>
      </c>
      <c r="Y35" s="3">
        <f ca="1"/>
        <v>0.5</v>
      </c>
      <c r="Z35" s="3">
        <f ca="1"/>
        <v>1</v>
      </c>
    </row>
    <row r="36" spans="1:26" x14ac:dyDescent="0.25">
      <c r="A36">
        <f ca="1"/>
        <v>35</v>
      </c>
      <c r="B36" s="3" t="str">
        <f ca="1"/>
        <v>R-20</v>
      </c>
      <c r="C36" s="3" t="str">
        <f ca="1"/>
        <v>R-20</v>
      </c>
      <c r="D36" s="3">
        <f ca="1"/>
        <v>0</v>
      </c>
      <c r="E36" s="3">
        <f ca="1"/>
        <v>18</v>
      </c>
      <c r="F36" s="3">
        <f ca="1"/>
        <v>694747.08053479204</v>
      </c>
      <c r="G36" s="3">
        <f ca="1"/>
        <v>7576921.1605200898</v>
      </c>
      <c r="H36" s="3" t="str">
        <f ca="1"/>
        <v>C</v>
      </c>
      <c r="I36" s="3" t="str">
        <f ca="1"/>
        <v>F</v>
      </c>
      <c r="J36" s="3" t="str">
        <f ca="1"/>
        <v>T</v>
      </c>
      <c r="K36" s="12">
        <f ca="1"/>
        <v>37.377588169323474</v>
      </c>
      <c r="L36" s="3">
        <f ca="1"/>
        <v>2.4E-2</v>
      </c>
      <c r="M36" s="3">
        <f ca="1"/>
        <v>315.327</v>
      </c>
      <c r="N36" s="3">
        <f ca="1"/>
        <v>315.01</v>
      </c>
      <c r="O36" s="3">
        <f ca="1"/>
        <v>0</v>
      </c>
      <c r="P36" s="3">
        <f ca="1"/>
        <v>0</v>
      </c>
      <c r="Q36" s="3" t="str">
        <f ca="1"/>
        <v xml:space="preserve"> </v>
      </c>
      <c r="R36" s="3" t="str">
        <f ca="1"/>
        <v xml:space="preserve"> </v>
      </c>
      <c r="S36" s="3">
        <f ca="1"/>
        <v>0</v>
      </c>
      <c r="T36" s="3">
        <f ca="1"/>
        <v>1.5</v>
      </c>
      <c r="U36" s="3">
        <f ca="1"/>
        <v>0</v>
      </c>
      <c r="V36" s="3">
        <f ca="1"/>
        <v>12</v>
      </c>
      <c r="W36" s="3">
        <f ca="1"/>
        <v>0</v>
      </c>
      <c r="X36" s="3">
        <f ca="1"/>
        <v>1</v>
      </c>
      <c r="Y36" s="3">
        <f ca="1"/>
        <v>0.5</v>
      </c>
      <c r="Z36" s="3">
        <f ca="1"/>
        <v>1</v>
      </c>
    </row>
    <row r="37" spans="1:26" x14ac:dyDescent="0.25">
      <c r="A37">
        <f ca="1"/>
        <v>36</v>
      </c>
      <c r="B37" s="3" t="str">
        <f ca="1"/>
        <v>R-20</v>
      </c>
      <c r="C37" s="3" t="str">
        <f ca="1"/>
        <v>R-20</v>
      </c>
      <c r="D37" s="3">
        <f ca="1"/>
        <v>1</v>
      </c>
      <c r="E37" s="3">
        <f ca="1"/>
        <v>18</v>
      </c>
      <c r="F37" s="3">
        <f ca="1"/>
        <v>694752.04851453996</v>
      </c>
      <c r="G37" s="3">
        <f ca="1"/>
        <v>7576884.1145584397</v>
      </c>
      <c r="H37" s="3" t="str">
        <f ca="1"/>
        <v>C</v>
      </c>
      <c r="I37" s="3" t="str">
        <f ca="1"/>
        <v>F</v>
      </c>
      <c r="J37" s="3" t="str">
        <f ca="1"/>
        <v>T</v>
      </c>
      <c r="K37" s="12">
        <f ca="1"/>
        <v>37.377588169323474</v>
      </c>
      <c r="L37" s="3">
        <f ca="1"/>
        <v>2.4E-2</v>
      </c>
      <c r="M37" s="3">
        <f ca="1"/>
        <v>315.327</v>
      </c>
      <c r="N37" s="3">
        <f ca="1"/>
        <v>315.01</v>
      </c>
      <c r="O37" s="3">
        <f ca="1"/>
        <v>0</v>
      </c>
      <c r="P37" s="3">
        <f ca="1"/>
        <v>0</v>
      </c>
      <c r="Q37" s="3" t="str">
        <f ca="1"/>
        <v xml:space="preserve"> </v>
      </c>
      <c r="R37" s="3" t="str">
        <f ca="1"/>
        <v xml:space="preserve"> </v>
      </c>
      <c r="S37" s="3">
        <f ca="1"/>
        <v>0</v>
      </c>
      <c r="T37" s="3">
        <f ca="1"/>
        <v>1.5</v>
      </c>
      <c r="U37" s="3">
        <f ca="1"/>
        <v>0</v>
      </c>
      <c r="V37" s="3">
        <f ca="1"/>
        <v>12</v>
      </c>
      <c r="W37" s="3">
        <f ca="1"/>
        <v>0</v>
      </c>
      <c r="X37" s="3">
        <f ca="1"/>
        <v>1</v>
      </c>
      <c r="Y37" s="3">
        <f ca="1"/>
        <v>0.5</v>
      </c>
      <c r="Z37" s="3">
        <f ca="1"/>
        <v>1</v>
      </c>
    </row>
    <row r="38" spans="1:26" x14ac:dyDescent="0.25">
      <c r="A38">
        <f ca="1"/>
        <v>37</v>
      </c>
      <c r="B38" s="3" t="str">
        <f ca="1"/>
        <v>R-21</v>
      </c>
      <c r="C38" s="3" t="str">
        <f ca="1"/>
        <v>R-21</v>
      </c>
      <c r="D38" s="3">
        <f ca="1"/>
        <v>0</v>
      </c>
      <c r="E38" s="3">
        <f ca="1"/>
        <v>19</v>
      </c>
      <c r="F38" s="3">
        <f ca="1"/>
        <v>695630.15128690202</v>
      </c>
      <c r="G38" s="3">
        <f ca="1"/>
        <v>7577795.3151182001</v>
      </c>
      <c r="H38" s="3" t="str">
        <f ca="1"/>
        <v>C</v>
      </c>
      <c r="I38" s="3" t="str">
        <f ca="1"/>
        <v>F</v>
      </c>
      <c r="J38" s="3" t="str">
        <f ca="1"/>
        <v>T</v>
      </c>
      <c r="K38" s="12">
        <f ca="1"/>
        <v>44.029780065927149</v>
      </c>
      <c r="L38" s="3">
        <f ca="1"/>
        <v>2.4E-2</v>
      </c>
      <c r="M38" s="3">
        <f ca="1"/>
        <v>316.81463623046801</v>
      </c>
      <c r="N38" s="3">
        <f ca="1"/>
        <v>316.600006103515</v>
      </c>
      <c r="O38" s="3">
        <f ca="1"/>
        <v>0</v>
      </c>
      <c r="P38" s="3">
        <f ca="1"/>
        <v>0</v>
      </c>
      <c r="Q38" s="3" t="str">
        <f ca="1"/>
        <v xml:space="preserve"> </v>
      </c>
      <c r="R38" s="3" t="str">
        <f ca="1"/>
        <v xml:space="preserve"> </v>
      </c>
      <c r="S38" s="3">
        <f ca="1"/>
        <v>0</v>
      </c>
      <c r="T38" s="3">
        <f ca="1"/>
        <v>1.5</v>
      </c>
      <c r="U38" s="3">
        <f ca="1"/>
        <v>0</v>
      </c>
      <c r="V38" s="3">
        <f ca="1"/>
        <v>4</v>
      </c>
      <c r="W38" s="3">
        <f ca="1"/>
        <v>0</v>
      </c>
      <c r="X38" s="3">
        <f ca="1"/>
        <v>1</v>
      </c>
      <c r="Y38" s="3">
        <f ca="1"/>
        <v>0.5</v>
      </c>
      <c r="Z38" s="3">
        <f ca="1"/>
        <v>1</v>
      </c>
    </row>
    <row r="39" spans="1:26" x14ac:dyDescent="0.25">
      <c r="A39">
        <f ca="1"/>
        <v>38</v>
      </c>
      <c r="B39" s="3" t="str">
        <f ca="1"/>
        <v>R-21</v>
      </c>
      <c r="C39" s="3" t="str">
        <f ca="1"/>
        <v>R-21</v>
      </c>
      <c r="D39" s="3">
        <f ca="1"/>
        <v>1</v>
      </c>
      <c r="E39" s="3">
        <f ca="1"/>
        <v>19</v>
      </c>
      <c r="F39" s="3">
        <f ca="1"/>
        <v>695655.97098285099</v>
      </c>
      <c r="G39" s="3">
        <f ca="1"/>
        <v>7577759.6505022096</v>
      </c>
      <c r="H39" s="3" t="str">
        <f ca="1"/>
        <v>C</v>
      </c>
      <c r="I39" s="3" t="str">
        <f ca="1"/>
        <v>F</v>
      </c>
      <c r="J39" s="3" t="str">
        <f ca="1"/>
        <v>T</v>
      </c>
      <c r="K39" s="12">
        <f ca="1"/>
        <v>44.029780065927149</v>
      </c>
      <c r="L39" s="3">
        <f ca="1"/>
        <v>2.4E-2</v>
      </c>
      <c r="M39" s="3">
        <f ca="1"/>
        <v>316.81463623046801</v>
      </c>
      <c r="N39" s="3">
        <f ca="1"/>
        <v>316.600006103515</v>
      </c>
      <c r="O39" s="3">
        <f ca="1"/>
        <v>0</v>
      </c>
      <c r="P39" s="3">
        <f ca="1"/>
        <v>0</v>
      </c>
      <c r="Q39" s="3" t="str">
        <f ca="1"/>
        <v xml:space="preserve"> </v>
      </c>
      <c r="R39" s="3" t="str">
        <f ca="1"/>
        <v xml:space="preserve"> </v>
      </c>
      <c r="S39" s="3">
        <f ca="1"/>
        <v>0</v>
      </c>
      <c r="T39" s="3">
        <f ca="1"/>
        <v>1.5</v>
      </c>
      <c r="U39" s="3">
        <f ca="1"/>
        <v>0</v>
      </c>
      <c r="V39" s="3">
        <f ca="1"/>
        <v>4</v>
      </c>
      <c r="W39" s="3">
        <f ca="1"/>
        <v>0</v>
      </c>
      <c r="X39" s="3">
        <f ca="1"/>
        <v>1</v>
      </c>
      <c r="Y39" s="3">
        <f ca="1"/>
        <v>0.5</v>
      </c>
      <c r="Z39" s="3">
        <f ca="1"/>
        <v>1</v>
      </c>
    </row>
    <row r="40" spans="1:26" x14ac:dyDescent="0.25">
      <c r="A40">
        <f ca="1"/>
        <v>39</v>
      </c>
      <c r="B40" s="3" t="str">
        <f ca="1"/>
        <v>R-22</v>
      </c>
      <c r="C40" s="3" t="str">
        <f ca="1"/>
        <v>R-22</v>
      </c>
      <c r="D40" s="3">
        <f ca="1"/>
        <v>0</v>
      </c>
      <c r="E40" s="3">
        <f ca="1"/>
        <v>20</v>
      </c>
      <c r="F40" s="3">
        <f ca="1"/>
        <v>696089.80277840304</v>
      </c>
      <c r="G40" s="3">
        <f ca="1"/>
        <v>7577931.2474392001</v>
      </c>
      <c r="H40" s="3" t="str">
        <f ca="1"/>
        <v>C</v>
      </c>
      <c r="I40" s="3" t="str">
        <f ca="1"/>
        <v>F</v>
      </c>
      <c r="J40" s="3" t="str">
        <f ca="1"/>
        <v>T</v>
      </c>
      <c r="K40" s="12">
        <f ca="1"/>
        <v>31.37630537705331</v>
      </c>
      <c r="L40" s="3">
        <f ca="1"/>
        <v>2.4E-2</v>
      </c>
      <c r="M40" s="3">
        <f ca="1"/>
        <v>322.864654541015</v>
      </c>
      <c r="N40" s="3">
        <f ca="1"/>
        <v>322.106842041015</v>
      </c>
      <c r="O40" s="3">
        <f ca="1"/>
        <v>0</v>
      </c>
      <c r="P40" s="3">
        <f ca="1"/>
        <v>0</v>
      </c>
      <c r="Q40" s="3" t="str">
        <f ca="1"/>
        <v xml:space="preserve"> </v>
      </c>
      <c r="R40" s="3" t="str">
        <f ca="1"/>
        <v xml:space="preserve"> </v>
      </c>
      <c r="S40" s="3">
        <f ca="1"/>
        <v>0</v>
      </c>
      <c r="T40" s="3">
        <f ca="1"/>
        <v>1.2</v>
      </c>
      <c r="U40" s="3">
        <f ca="1"/>
        <v>0</v>
      </c>
      <c r="V40" s="3">
        <f ca="1"/>
        <v>2</v>
      </c>
      <c r="W40" s="3">
        <f ca="1"/>
        <v>0</v>
      </c>
      <c r="X40" s="3">
        <f ca="1"/>
        <v>1</v>
      </c>
      <c r="Y40" s="3">
        <f ca="1"/>
        <v>0.5</v>
      </c>
      <c r="Z40" s="3">
        <f ca="1"/>
        <v>1</v>
      </c>
    </row>
    <row r="41" spans="1:26" x14ac:dyDescent="0.25">
      <c r="A41">
        <f ca="1"/>
        <v>40</v>
      </c>
      <c r="B41" s="3" t="str">
        <f ca="1"/>
        <v>R-22</v>
      </c>
      <c r="C41" s="3" t="str">
        <f ca="1"/>
        <v>R-22</v>
      </c>
      <c r="D41" s="3">
        <f ca="1"/>
        <v>1</v>
      </c>
      <c r="E41" s="3">
        <f ca="1"/>
        <v>20</v>
      </c>
      <c r="F41" s="3">
        <f ca="1"/>
        <v>696091.00499661604</v>
      </c>
      <c r="G41" s="3">
        <f ca="1"/>
        <v>7577899.8941744501</v>
      </c>
      <c r="H41" s="3" t="str">
        <f ca="1"/>
        <v>C</v>
      </c>
      <c r="I41" s="3" t="str">
        <f ca="1"/>
        <v>F</v>
      </c>
      <c r="J41" s="3" t="str">
        <f ca="1"/>
        <v>T</v>
      </c>
      <c r="K41" s="12">
        <f ca="1"/>
        <v>31.37630537705331</v>
      </c>
      <c r="L41" s="3">
        <f ca="1"/>
        <v>2.4E-2</v>
      </c>
      <c r="M41" s="3">
        <f ca="1"/>
        <v>322.864654541015</v>
      </c>
      <c r="N41" s="3">
        <f ca="1"/>
        <v>322.106842041015</v>
      </c>
      <c r="O41" s="3">
        <f ca="1"/>
        <v>0</v>
      </c>
      <c r="P41" s="3">
        <f ca="1"/>
        <v>0</v>
      </c>
      <c r="Q41" s="3" t="str">
        <f ca="1"/>
        <v xml:space="preserve"> </v>
      </c>
      <c r="R41" s="3" t="str">
        <f ca="1"/>
        <v xml:space="preserve"> </v>
      </c>
      <c r="S41" s="3">
        <f ca="1"/>
        <v>0</v>
      </c>
      <c r="T41" s="3">
        <f ca="1"/>
        <v>1.2</v>
      </c>
      <c r="U41" s="3">
        <f ca="1"/>
        <v>0</v>
      </c>
      <c r="V41" s="3">
        <f ca="1"/>
        <v>2</v>
      </c>
      <c r="W41" s="3">
        <f ca="1"/>
        <v>0</v>
      </c>
      <c r="X41" s="3">
        <f ca="1"/>
        <v>1</v>
      </c>
      <c r="Y41" s="3">
        <f ca="1"/>
        <v>0.5</v>
      </c>
      <c r="Z41" s="3">
        <f ca="1"/>
        <v>1</v>
      </c>
    </row>
    <row r="42" spans="1:26" x14ac:dyDescent="0.25">
      <c r="A42">
        <f ca="1"/>
        <v>41</v>
      </c>
      <c r="B42" s="3" t="str">
        <f ca="1"/>
        <v>R-3</v>
      </c>
      <c r="C42" s="3" t="str">
        <f ca="1"/>
        <v>R-3</v>
      </c>
      <c r="D42" s="3">
        <f ca="1"/>
        <v>0</v>
      </c>
      <c r="E42" s="3">
        <f ca="1"/>
        <v>21</v>
      </c>
      <c r="F42" s="3">
        <f ca="1"/>
        <v>687955.61175127095</v>
      </c>
      <c r="G42" s="3">
        <f ca="1"/>
        <v>7566504.6628676699</v>
      </c>
      <c r="H42" s="3" t="str">
        <f ca="1"/>
        <v>C</v>
      </c>
      <c r="I42" s="3" t="str">
        <f ca="1"/>
        <v>F</v>
      </c>
      <c r="J42" s="3" t="str">
        <f ca="1"/>
        <v>T</v>
      </c>
      <c r="K42" s="12">
        <f ca="1"/>
        <v>60.752659089694454</v>
      </c>
      <c r="L42" s="3">
        <f ca="1"/>
        <v>2.4E-2</v>
      </c>
      <c r="M42" s="3">
        <f ca="1"/>
        <v>375.83660888671801</v>
      </c>
      <c r="N42" s="3">
        <f ca="1"/>
        <v>379.22119140625</v>
      </c>
      <c r="O42" s="3">
        <f ca="1"/>
        <v>0</v>
      </c>
      <c r="P42" s="3">
        <f ca="1"/>
        <v>0</v>
      </c>
      <c r="Q42" s="3" t="str">
        <f ca="1"/>
        <v xml:space="preserve"> </v>
      </c>
      <c r="R42" s="3" t="str">
        <f ca="1"/>
        <v xml:space="preserve"> </v>
      </c>
      <c r="S42" s="3">
        <f ca="1"/>
        <v>0</v>
      </c>
      <c r="T42" s="3">
        <f ca="1"/>
        <v>1.5</v>
      </c>
      <c r="U42" s="3">
        <f ca="1"/>
        <v>0</v>
      </c>
      <c r="V42" s="3">
        <f ca="1"/>
        <v>2</v>
      </c>
      <c r="W42" s="3">
        <f ca="1"/>
        <v>0</v>
      </c>
      <c r="X42" s="3">
        <f ca="1"/>
        <v>1</v>
      </c>
      <c r="Y42" s="3">
        <f ca="1"/>
        <v>0.5</v>
      </c>
      <c r="Z42" s="3">
        <f ca="1"/>
        <v>1</v>
      </c>
    </row>
    <row r="43" spans="1:26" x14ac:dyDescent="0.25">
      <c r="A43">
        <f ca="1"/>
        <v>42</v>
      </c>
      <c r="B43" s="3" t="str">
        <f ca="1"/>
        <v>R-3</v>
      </c>
      <c r="C43" s="3" t="str">
        <f ca="1"/>
        <v>R-3</v>
      </c>
      <c r="D43" s="3">
        <f ca="1"/>
        <v>1</v>
      </c>
      <c r="E43" s="3">
        <f ca="1"/>
        <v>21</v>
      </c>
      <c r="F43" s="3">
        <f ca="1"/>
        <v>687971.95803359896</v>
      </c>
      <c r="G43" s="3">
        <f ca="1"/>
        <v>7566446.15060707</v>
      </c>
      <c r="H43" s="3" t="str">
        <f ca="1"/>
        <v>C</v>
      </c>
      <c r="I43" s="3" t="str">
        <f ca="1"/>
        <v>F</v>
      </c>
      <c r="J43" s="3" t="str">
        <f ca="1"/>
        <v>T</v>
      </c>
      <c r="K43" s="12">
        <f ca="1"/>
        <v>60.752659089694454</v>
      </c>
      <c r="L43" s="3">
        <f ca="1"/>
        <v>2.4E-2</v>
      </c>
      <c r="M43" s="3">
        <f ca="1"/>
        <v>375.83660888671801</v>
      </c>
      <c r="N43" s="3">
        <f ca="1"/>
        <v>379.22119140625</v>
      </c>
      <c r="O43" s="3">
        <f ca="1"/>
        <v>0</v>
      </c>
      <c r="P43" s="3">
        <f ca="1"/>
        <v>0</v>
      </c>
      <c r="Q43" s="3" t="str">
        <f ca="1"/>
        <v xml:space="preserve"> </v>
      </c>
      <c r="R43" s="3" t="str">
        <f ca="1"/>
        <v xml:space="preserve"> </v>
      </c>
      <c r="S43" s="3">
        <f ca="1"/>
        <v>0</v>
      </c>
      <c r="T43" s="3">
        <f ca="1"/>
        <v>1.5</v>
      </c>
      <c r="U43" s="3">
        <f ca="1"/>
        <v>0</v>
      </c>
      <c r="V43" s="3">
        <f ca="1"/>
        <v>2</v>
      </c>
      <c r="W43" s="3">
        <f ca="1"/>
        <v>0</v>
      </c>
      <c r="X43" s="3">
        <f ca="1"/>
        <v>1</v>
      </c>
      <c r="Y43" s="3">
        <f ca="1"/>
        <v>0.5</v>
      </c>
      <c r="Z43" s="3">
        <f ca="1"/>
        <v>1</v>
      </c>
    </row>
    <row r="44" spans="1:26" x14ac:dyDescent="0.25">
      <c r="A44">
        <f ca="1"/>
        <v>43</v>
      </c>
      <c r="B44" s="3" t="str">
        <f ca="1"/>
        <v>R-4</v>
      </c>
      <c r="C44" s="3" t="str">
        <f ca="1"/>
        <v>R-4</v>
      </c>
      <c r="D44" s="3">
        <f ca="1"/>
        <v>0</v>
      </c>
      <c r="E44" s="3">
        <f ca="1"/>
        <v>22</v>
      </c>
      <c r="F44" s="3">
        <f ca="1"/>
        <v>688881.62753189995</v>
      </c>
      <c r="G44" s="3">
        <f ca="1"/>
        <v>7566950.3274895996</v>
      </c>
      <c r="H44" s="3" t="str">
        <f ca="1"/>
        <v>C</v>
      </c>
      <c r="I44" s="3" t="str">
        <f ca="1"/>
        <v>F</v>
      </c>
      <c r="J44" s="3" t="str">
        <f ca="1"/>
        <v>T</v>
      </c>
      <c r="K44" s="12">
        <f ca="1"/>
        <v>68.939518634668033</v>
      </c>
      <c r="L44" s="3">
        <f ca="1"/>
        <v>2.4E-2</v>
      </c>
      <c r="M44" s="3">
        <f ca="1"/>
        <v>364.83699999999999</v>
      </c>
      <c r="N44" s="3">
        <f ca="1"/>
        <v>364.75</v>
      </c>
      <c r="O44" s="3">
        <f ca="1"/>
        <v>0</v>
      </c>
      <c r="P44" s="3">
        <f ca="1"/>
        <v>0</v>
      </c>
      <c r="Q44" s="3" t="str">
        <f ca="1"/>
        <v xml:space="preserve"> </v>
      </c>
      <c r="R44" s="3" t="str">
        <f ca="1"/>
        <v xml:space="preserve"> </v>
      </c>
      <c r="S44" s="3">
        <f ca="1"/>
        <v>0</v>
      </c>
      <c r="T44" s="3">
        <f ca="1"/>
        <v>1.5</v>
      </c>
      <c r="U44" s="3">
        <f ca="1"/>
        <v>0</v>
      </c>
      <c r="V44" s="3">
        <f ca="1"/>
        <v>1</v>
      </c>
      <c r="W44" s="3">
        <f ca="1"/>
        <v>0</v>
      </c>
      <c r="X44" s="3">
        <f ca="1"/>
        <v>1</v>
      </c>
      <c r="Y44" s="3">
        <f ca="1"/>
        <v>0.5</v>
      </c>
      <c r="Z44" s="3">
        <f ca="1"/>
        <v>1</v>
      </c>
    </row>
    <row r="45" spans="1:26" x14ac:dyDescent="0.25">
      <c r="A45">
        <f ca="1"/>
        <v>44</v>
      </c>
      <c r="B45" s="3" t="str">
        <f ca="1"/>
        <v>R-4</v>
      </c>
      <c r="C45" s="3" t="str">
        <f ca="1"/>
        <v>R-4</v>
      </c>
      <c r="D45" s="3">
        <f ca="1"/>
        <v>1</v>
      </c>
      <c r="E45" s="3">
        <f ca="1"/>
        <v>22</v>
      </c>
      <c r="F45" s="3">
        <f ca="1"/>
        <v>688863.53434349701</v>
      </c>
      <c r="G45" s="3">
        <f ca="1"/>
        <v>7566883.8046081001</v>
      </c>
      <c r="H45" s="3" t="str">
        <f ca="1"/>
        <v>C</v>
      </c>
      <c r="I45" s="3" t="str">
        <f ca="1"/>
        <v>F</v>
      </c>
      <c r="J45" s="3" t="str">
        <f ca="1"/>
        <v>T</v>
      </c>
      <c r="K45" s="12">
        <f ca="1"/>
        <v>68.939518634668033</v>
      </c>
      <c r="L45" s="3">
        <f ca="1"/>
        <v>2.4E-2</v>
      </c>
      <c r="M45" s="3">
        <f ca="1"/>
        <v>364.83699999999999</v>
      </c>
      <c r="N45" s="3">
        <f ca="1"/>
        <v>364.75</v>
      </c>
      <c r="O45" s="3">
        <f ca="1"/>
        <v>0</v>
      </c>
      <c r="P45" s="3">
        <f ca="1"/>
        <v>0</v>
      </c>
      <c r="Q45" s="3" t="str">
        <f ca="1"/>
        <v xml:space="preserve"> </v>
      </c>
      <c r="R45" s="3" t="str">
        <f ca="1"/>
        <v xml:space="preserve"> </v>
      </c>
      <c r="S45" s="3">
        <f ca="1"/>
        <v>0</v>
      </c>
      <c r="T45" s="3">
        <f ca="1"/>
        <v>1.5</v>
      </c>
      <c r="U45" s="3">
        <f ca="1"/>
        <v>0</v>
      </c>
      <c r="V45" s="3">
        <f ca="1"/>
        <v>1</v>
      </c>
      <c r="W45" s="3">
        <f ca="1"/>
        <v>0</v>
      </c>
      <c r="X45" s="3">
        <f ca="1"/>
        <v>1</v>
      </c>
      <c r="Y45" s="3">
        <f ca="1"/>
        <v>0.5</v>
      </c>
      <c r="Z45" s="3">
        <f ca="1"/>
        <v>1</v>
      </c>
    </row>
    <row r="46" spans="1:26" x14ac:dyDescent="0.25">
      <c r="A46">
        <f ca="1"/>
        <v>45</v>
      </c>
      <c r="B46" s="3" t="str">
        <f ca="1"/>
        <v>R-5</v>
      </c>
      <c r="C46" s="3" t="str">
        <f ca="1"/>
        <v>R-5</v>
      </c>
      <c r="D46" s="3">
        <f ca="1"/>
        <v>0</v>
      </c>
      <c r="E46" s="3">
        <f ca="1"/>
        <v>23</v>
      </c>
      <c r="F46" s="3">
        <f ca="1"/>
        <v>689051.27705024497</v>
      </c>
      <c r="G46" s="3">
        <f ca="1"/>
        <v>7567000.7168103503</v>
      </c>
      <c r="H46" s="3" t="str">
        <f ca="1"/>
        <v>C</v>
      </c>
      <c r="I46" s="3" t="str">
        <f ca="1"/>
        <v>F</v>
      </c>
      <c r="J46" s="3" t="str">
        <f ca="1"/>
        <v>T</v>
      </c>
      <c r="K46" s="12">
        <f ca="1"/>
        <v>40.977953461341762</v>
      </c>
      <c r="L46" s="3">
        <f ca="1"/>
        <v>2.4E-2</v>
      </c>
      <c r="M46" s="3">
        <f ca="1"/>
        <v>363.65560913085898</v>
      </c>
      <c r="N46" s="3">
        <f ca="1"/>
        <v>363.08898925781199</v>
      </c>
      <c r="O46" s="3">
        <f ca="1"/>
        <v>0</v>
      </c>
      <c r="P46" s="3">
        <f ca="1"/>
        <v>0</v>
      </c>
      <c r="Q46" s="3" t="str">
        <f ca="1"/>
        <v xml:space="preserve"> </v>
      </c>
      <c r="R46" s="3" t="str">
        <f ca="1"/>
        <v xml:space="preserve"> </v>
      </c>
      <c r="S46" s="3">
        <f ca="1"/>
        <v>0</v>
      </c>
      <c r="T46" s="3">
        <f ca="1"/>
        <v>1.5</v>
      </c>
      <c r="U46" s="3">
        <f ca="1"/>
        <v>0</v>
      </c>
      <c r="V46" s="3">
        <f ca="1"/>
        <v>1</v>
      </c>
      <c r="W46" s="3">
        <f ca="1"/>
        <v>0</v>
      </c>
      <c r="X46" s="3">
        <f ca="1"/>
        <v>1</v>
      </c>
      <c r="Y46" s="3">
        <f ca="1"/>
        <v>0.5</v>
      </c>
      <c r="Z46" s="3">
        <f ca="1"/>
        <v>1</v>
      </c>
    </row>
    <row r="47" spans="1:26" x14ac:dyDescent="0.25">
      <c r="A47">
        <f ca="1"/>
        <v>46</v>
      </c>
      <c r="B47" s="3" t="str">
        <f ca="1"/>
        <v>R-5</v>
      </c>
      <c r="C47" s="3" t="str">
        <f ca="1"/>
        <v>R-5</v>
      </c>
      <c r="D47" s="3">
        <f ca="1"/>
        <v>1</v>
      </c>
      <c r="E47" s="3">
        <f ca="1"/>
        <v>23</v>
      </c>
      <c r="F47" s="3">
        <f ca="1"/>
        <v>689064.92991105304</v>
      </c>
      <c r="G47" s="3">
        <f ca="1"/>
        <v>7566962.0801430298</v>
      </c>
      <c r="H47" s="3" t="str">
        <f ca="1"/>
        <v>C</v>
      </c>
      <c r="I47" s="3" t="str">
        <f ca="1"/>
        <v>F</v>
      </c>
      <c r="J47" s="3" t="str">
        <f ca="1"/>
        <v>T</v>
      </c>
      <c r="K47" s="12">
        <f ca="1"/>
        <v>40.977953461341762</v>
      </c>
      <c r="L47" s="3">
        <f ca="1"/>
        <v>2.4E-2</v>
      </c>
      <c r="M47" s="3">
        <f ca="1"/>
        <v>363.65560913085898</v>
      </c>
      <c r="N47" s="3">
        <f ca="1"/>
        <v>363.08898925781199</v>
      </c>
      <c r="O47" s="3">
        <f ca="1"/>
        <v>0</v>
      </c>
      <c r="P47" s="3">
        <f ca="1"/>
        <v>0</v>
      </c>
      <c r="Q47" s="3" t="str">
        <f ca="1"/>
        <v xml:space="preserve"> </v>
      </c>
      <c r="R47" s="3" t="str">
        <f ca="1"/>
        <v xml:space="preserve"> </v>
      </c>
      <c r="S47" s="3">
        <f ca="1"/>
        <v>0</v>
      </c>
      <c r="T47" s="3">
        <f ca="1"/>
        <v>1.5</v>
      </c>
      <c r="U47" s="3">
        <f ca="1"/>
        <v>0</v>
      </c>
      <c r="V47" s="3">
        <f ca="1"/>
        <v>1</v>
      </c>
      <c r="W47" s="3">
        <f ca="1"/>
        <v>0</v>
      </c>
      <c r="X47" s="3">
        <f ca="1"/>
        <v>1</v>
      </c>
      <c r="Y47" s="3">
        <f ca="1"/>
        <v>0.5</v>
      </c>
      <c r="Z47" s="3">
        <f ca="1"/>
        <v>1</v>
      </c>
    </row>
    <row r="48" spans="1:26" x14ac:dyDescent="0.25">
      <c r="A48">
        <f ca="1"/>
        <v>47</v>
      </c>
      <c r="B48" s="3" t="str">
        <f ca="1"/>
        <v>R-6</v>
      </c>
      <c r="C48" s="3" t="str">
        <f ca="1"/>
        <v>R-6</v>
      </c>
      <c r="D48" s="3">
        <f ca="1"/>
        <v>0</v>
      </c>
      <c r="E48" s="3">
        <f ca="1"/>
        <v>24</v>
      </c>
      <c r="F48" s="3">
        <f ca="1"/>
        <v>689840.85410076904</v>
      </c>
      <c r="G48" s="3">
        <f ca="1"/>
        <v>7567442.5229167296</v>
      </c>
      <c r="H48" s="3" t="str">
        <f ca="1"/>
        <v>C</v>
      </c>
      <c r="I48" s="3" t="str">
        <f ca="1"/>
        <v>F</v>
      </c>
      <c r="J48" s="3" t="str">
        <f ca="1"/>
        <v>T</v>
      </c>
      <c r="K48" s="12">
        <f ca="1"/>
        <v>40.8509030035734</v>
      </c>
      <c r="L48" s="3">
        <f ca="1"/>
        <v>2.4E-2</v>
      </c>
      <c r="M48" s="3">
        <f ca="1"/>
        <v>353.18801879882801</v>
      </c>
      <c r="N48" s="3">
        <f ca="1"/>
        <v>352.41442871093699</v>
      </c>
      <c r="O48" s="3">
        <f ca="1"/>
        <v>0</v>
      </c>
      <c r="P48" s="3">
        <f ca="1"/>
        <v>0</v>
      </c>
      <c r="Q48" s="3" t="str">
        <f ca="1"/>
        <v xml:space="preserve"> </v>
      </c>
      <c r="R48" s="3" t="str">
        <f ca="1"/>
        <v xml:space="preserve"> </v>
      </c>
      <c r="S48" s="3">
        <f ca="1"/>
        <v>0</v>
      </c>
      <c r="T48" s="3">
        <f ca="1"/>
        <v>1.5</v>
      </c>
      <c r="U48" s="3">
        <f ca="1"/>
        <v>0</v>
      </c>
      <c r="V48" s="3">
        <f ca="1"/>
        <v>14</v>
      </c>
      <c r="W48" s="3">
        <f ca="1"/>
        <v>0</v>
      </c>
      <c r="X48" s="3">
        <f ca="1"/>
        <v>1</v>
      </c>
      <c r="Y48" s="3">
        <f ca="1"/>
        <v>0.5</v>
      </c>
      <c r="Z48" s="3">
        <f ca="1"/>
        <v>1</v>
      </c>
    </row>
    <row r="49" spans="1:26" x14ac:dyDescent="0.25">
      <c r="A49">
        <f ca="1"/>
        <v>48</v>
      </c>
      <c r="B49" s="3" t="str">
        <f ca="1"/>
        <v>R-6</v>
      </c>
      <c r="C49" s="3" t="str">
        <f ca="1"/>
        <v>R-6</v>
      </c>
      <c r="D49" s="3">
        <f ca="1"/>
        <v>1</v>
      </c>
      <c r="E49" s="3">
        <f ca="1"/>
        <v>24</v>
      </c>
      <c r="F49" s="3">
        <f ca="1"/>
        <v>689871.65609456401</v>
      </c>
      <c r="G49" s="3">
        <f ca="1"/>
        <v>7567415.6894776197</v>
      </c>
      <c r="H49" s="3" t="str">
        <f ca="1"/>
        <v>C</v>
      </c>
      <c r="I49" s="3" t="str">
        <f ca="1"/>
        <v>F</v>
      </c>
      <c r="J49" s="3" t="str">
        <f ca="1"/>
        <v>T</v>
      </c>
      <c r="K49" s="12">
        <f ca="1"/>
        <v>40.8509030035734</v>
      </c>
      <c r="L49" s="3">
        <f ca="1"/>
        <v>2.4E-2</v>
      </c>
      <c r="M49" s="3">
        <f ca="1"/>
        <v>353.18801879882801</v>
      </c>
      <c r="N49" s="3">
        <f ca="1"/>
        <v>352.41442871093699</v>
      </c>
      <c r="O49" s="3">
        <f ca="1"/>
        <v>0</v>
      </c>
      <c r="P49" s="3">
        <f ca="1"/>
        <v>0</v>
      </c>
      <c r="Q49" s="3" t="str">
        <f ca="1"/>
        <v xml:space="preserve"> </v>
      </c>
      <c r="R49" s="3" t="str">
        <f ca="1"/>
        <v xml:space="preserve"> </v>
      </c>
      <c r="S49" s="3">
        <f ca="1"/>
        <v>0</v>
      </c>
      <c r="T49" s="3">
        <f ca="1"/>
        <v>1.5</v>
      </c>
      <c r="U49" s="3">
        <f ca="1"/>
        <v>0</v>
      </c>
      <c r="V49" s="3">
        <f ca="1"/>
        <v>14</v>
      </c>
      <c r="W49" s="3">
        <f ca="1"/>
        <v>0</v>
      </c>
      <c r="X49" s="3">
        <f ca="1"/>
        <v>1</v>
      </c>
      <c r="Y49" s="3">
        <f ca="1"/>
        <v>0.5</v>
      </c>
      <c r="Z49" s="3">
        <f ca="1"/>
        <v>1</v>
      </c>
    </row>
    <row r="50" spans="1:26" x14ac:dyDescent="0.25">
      <c r="A50">
        <f ca="1"/>
        <v>49</v>
      </c>
      <c r="B50" s="3" t="str">
        <f ca="1"/>
        <v>R-6b</v>
      </c>
      <c r="C50" s="3" t="str">
        <f ca="1"/>
        <v>R-6b</v>
      </c>
      <c r="D50" s="3">
        <f ca="1"/>
        <v>0</v>
      </c>
      <c r="E50" s="3">
        <f ca="1"/>
        <v>25</v>
      </c>
      <c r="F50" s="3">
        <f ca="1"/>
        <v>689634.17061779206</v>
      </c>
      <c r="G50" s="3">
        <f ca="1"/>
        <v>7567222.6918942304</v>
      </c>
      <c r="H50" s="3" t="str">
        <f ca="1"/>
        <v>C</v>
      </c>
      <c r="I50" s="3" t="str">
        <f ca="1"/>
        <v>F</v>
      </c>
      <c r="J50" s="3" t="str">
        <f ca="1"/>
        <v>T</v>
      </c>
      <c r="K50" s="12">
        <f ca="1"/>
        <v>54.727100603330804</v>
      </c>
      <c r="L50" s="3">
        <f ca="1"/>
        <v>2.4E-2</v>
      </c>
      <c r="M50" s="3">
        <f ca="1"/>
        <v>356.22253417968699</v>
      </c>
      <c r="N50" s="3">
        <f ca="1"/>
        <v>355.70806884765602</v>
      </c>
      <c r="O50" s="3">
        <f ca="1"/>
        <v>0</v>
      </c>
      <c r="P50" s="3">
        <f ca="1"/>
        <v>0</v>
      </c>
      <c r="Q50" s="3" t="str">
        <f ca="1"/>
        <v xml:space="preserve"> </v>
      </c>
      <c r="R50" s="3" t="str">
        <f ca="1"/>
        <v xml:space="preserve"> </v>
      </c>
      <c r="S50" s="3">
        <f ca="1"/>
        <v>0</v>
      </c>
      <c r="T50" s="3">
        <f ca="1"/>
        <v>1.5</v>
      </c>
      <c r="U50" s="3">
        <f ca="1"/>
        <v>0</v>
      </c>
      <c r="V50" s="3">
        <f ca="1"/>
        <v>1</v>
      </c>
      <c r="W50" s="3">
        <f ca="1"/>
        <v>0</v>
      </c>
      <c r="X50" s="3">
        <f ca="1"/>
        <v>1</v>
      </c>
      <c r="Y50" s="3">
        <f ca="1"/>
        <v>0.5</v>
      </c>
      <c r="Z50" s="3">
        <f ca="1"/>
        <v>1</v>
      </c>
    </row>
    <row r="51" spans="1:26" x14ac:dyDescent="0.25">
      <c r="A51">
        <f ca="1"/>
        <v>50</v>
      </c>
      <c r="B51" s="3" t="str">
        <f ca="1"/>
        <v>R-6b</v>
      </c>
      <c r="C51" s="3" t="str">
        <f ca="1"/>
        <v>R-6b</v>
      </c>
      <c r="D51" s="3">
        <f ca="1"/>
        <v>1</v>
      </c>
      <c r="E51" s="3">
        <f ca="1"/>
        <v>25</v>
      </c>
      <c r="F51" s="3">
        <f ca="1"/>
        <v>689632.59171552199</v>
      </c>
      <c r="G51" s="3">
        <f ca="1"/>
        <v>7567167.9875744004</v>
      </c>
      <c r="H51" s="3" t="str">
        <f ca="1"/>
        <v>C</v>
      </c>
      <c r="I51" s="3" t="str">
        <f ca="1"/>
        <v>F</v>
      </c>
      <c r="J51" s="3" t="str">
        <f ca="1"/>
        <v>T</v>
      </c>
      <c r="K51" s="12">
        <f ca="1"/>
        <v>54.727100603330804</v>
      </c>
      <c r="L51" s="3">
        <f ca="1"/>
        <v>2.4E-2</v>
      </c>
      <c r="M51" s="3">
        <f ca="1"/>
        <v>356.22253417968699</v>
      </c>
      <c r="N51" s="3">
        <f ca="1"/>
        <v>355.70806884765602</v>
      </c>
      <c r="O51" s="3">
        <f ca="1"/>
        <v>0</v>
      </c>
      <c r="P51" s="3">
        <f ca="1"/>
        <v>0</v>
      </c>
      <c r="Q51" s="3" t="str">
        <f ca="1"/>
        <v xml:space="preserve"> </v>
      </c>
      <c r="R51" s="3" t="str">
        <f ca="1"/>
        <v xml:space="preserve"> </v>
      </c>
      <c r="S51" s="3">
        <f ca="1"/>
        <v>0</v>
      </c>
      <c r="T51" s="3">
        <f ca="1"/>
        <v>1.5</v>
      </c>
      <c r="U51" s="3">
        <f ca="1"/>
        <v>0</v>
      </c>
      <c r="V51" s="3">
        <f ca="1"/>
        <v>1</v>
      </c>
      <c r="W51" s="3">
        <f ca="1"/>
        <v>0</v>
      </c>
      <c r="X51" s="3">
        <f ca="1"/>
        <v>1</v>
      </c>
      <c r="Y51" s="3">
        <f ca="1"/>
        <v>0.5</v>
      </c>
      <c r="Z51" s="3">
        <f ca="1"/>
        <v>1</v>
      </c>
    </row>
    <row r="52" spans="1:26" x14ac:dyDescent="0.25">
      <c r="A52">
        <f ca="1"/>
        <v>51</v>
      </c>
      <c r="B52" s="3" t="str">
        <f ca="1"/>
        <v>R-7</v>
      </c>
      <c r="C52" s="3" t="str">
        <f ca="1"/>
        <v>R-7</v>
      </c>
      <c r="D52" s="3">
        <f ca="1"/>
        <v>0</v>
      </c>
      <c r="E52" s="3">
        <f ca="1"/>
        <v>26</v>
      </c>
      <c r="F52" s="3">
        <f ca="1"/>
        <v>690743.11727115698</v>
      </c>
      <c r="G52" s="3">
        <f ca="1"/>
        <v>7568514.69833434</v>
      </c>
      <c r="H52" s="3" t="str">
        <f ca="1"/>
        <v>C</v>
      </c>
      <c r="I52" s="3" t="str">
        <f ca="1"/>
        <v>F</v>
      </c>
      <c r="J52" s="3" t="str">
        <f ca="1"/>
        <v>T</v>
      </c>
      <c r="K52" s="12">
        <f ca="1"/>
        <v>31.069132921185343</v>
      </c>
      <c r="L52" s="3">
        <f ca="1"/>
        <v>2.4E-2</v>
      </c>
      <c r="M52" s="3">
        <f ca="1"/>
        <v>352.16900634765602</v>
      </c>
      <c r="N52" s="3">
        <f ca="1"/>
        <v>351.81900024414</v>
      </c>
      <c r="O52" s="3">
        <f ca="1"/>
        <v>0</v>
      </c>
      <c r="P52" s="3">
        <f ca="1"/>
        <v>0</v>
      </c>
      <c r="Q52" s="3" t="str">
        <f ca="1"/>
        <v xml:space="preserve"> </v>
      </c>
      <c r="R52" s="3" t="str">
        <f ca="1"/>
        <v xml:space="preserve"> </v>
      </c>
      <c r="S52" s="3">
        <f ca="1"/>
        <v>0</v>
      </c>
      <c r="T52" s="3">
        <f ca="1"/>
        <v>1.2</v>
      </c>
      <c r="U52" s="3">
        <f ca="1"/>
        <v>0</v>
      </c>
      <c r="V52" s="3">
        <f ca="1"/>
        <v>2</v>
      </c>
      <c r="W52" s="3">
        <f ca="1"/>
        <v>0</v>
      </c>
      <c r="X52" s="3">
        <f ca="1"/>
        <v>1</v>
      </c>
      <c r="Y52" s="3">
        <f ca="1"/>
        <v>0.5</v>
      </c>
      <c r="Z52" s="3">
        <f ca="1"/>
        <v>1</v>
      </c>
    </row>
    <row r="53" spans="1:26" x14ac:dyDescent="0.25">
      <c r="A53">
        <f ca="1"/>
        <v>52</v>
      </c>
      <c r="B53" s="3" t="str">
        <f ca="1"/>
        <v>R-7</v>
      </c>
      <c r="C53" s="3" t="str">
        <f ca="1"/>
        <v>R-7</v>
      </c>
      <c r="D53" s="3">
        <f ca="1"/>
        <v>1</v>
      </c>
      <c r="E53" s="3">
        <f ca="1"/>
        <v>26</v>
      </c>
      <c r="F53" s="3">
        <f ca="1"/>
        <v>690763.55012406595</v>
      </c>
      <c r="G53" s="3">
        <f ca="1"/>
        <v>7568491.2934301002</v>
      </c>
      <c r="H53" s="3" t="str">
        <f ca="1"/>
        <v>C</v>
      </c>
      <c r="I53" s="3" t="str">
        <f ca="1"/>
        <v>F</v>
      </c>
      <c r="J53" s="3" t="str">
        <f ca="1"/>
        <v>T</v>
      </c>
      <c r="K53" s="12">
        <f ca="1"/>
        <v>31.069132921185343</v>
      </c>
      <c r="L53" s="3">
        <f ca="1"/>
        <v>2.4E-2</v>
      </c>
      <c r="M53" s="3">
        <f ca="1"/>
        <v>352.16900634765602</v>
      </c>
      <c r="N53" s="3">
        <f ca="1"/>
        <v>351.81900024414</v>
      </c>
      <c r="O53" s="3">
        <f ca="1"/>
        <v>0</v>
      </c>
      <c r="P53" s="3">
        <f ca="1"/>
        <v>0</v>
      </c>
      <c r="Q53" s="3" t="str">
        <f ca="1"/>
        <v xml:space="preserve"> </v>
      </c>
      <c r="R53" s="3" t="str">
        <f ca="1"/>
        <v xml:space="preserve"> </v>
      </c>
      <c r="S53" s="3">
        <f ca="1"/>
        <v>0</v>
      </c>
      <c r="T53" s="3">
        <f ca="1"/>
        <v>1.2</v>
      </c>
      <c r="U53" s="3">
        <f ca="1"/>
        <v>0</v>
      </c>
      <c r="V53" s="3">
        <f ca="1"/>
        <v>2</v>
      </c>
      <c r="W53" s="3">
        <f ca="1"/>
        <v>0</v>
      </c>
      <c r="X53" s="3">
        <f ca="1"/>
        <v>1</v>
      </c>
      <c r="Y53" s="3">
        <f ca="1"/>
        <v>0.5</v>
      </c>
      <c r="Z53" s="3">
        <f ca="1"/>
        <v>1</v>
      </c>
    </row>
    <row r="54" spans="1:26" x14ac:dyDescent="0.25">
      <c r="A54">
        <f ca="1"/>
        <v>53</v>
      </c>
      <c r="B54" s="3" t="str">
        <f ca="1"/>
        <v>R-7b</v>
      </c>
      <c r="C54" s="3" t="str">
        <f ca="1"/>
        <v>R-7b</v>
      </c>
      <c r="D54" s="3">
        <f ca="1"/>
        <v>0</v>
      </c>
      <c r="E54" s="3">
        <f ca="1"/>
        <v>27</v>
      </c>
      <c r="F54" s="3">
        <f ca="1"/>
        <v>690538.88161866495</v>
      </c>
      <c r="G54" s="3">
        <f ca="1"/>
        <v>7568271.91889113</v>
      </c>
      <c r="H54" s="3" t="str">
        <f ca="1"/>
        <v>C</v>
      </c>
      <c r="I54" s="3" t="str">
        <f ca="1"/>
        <v>F</v>
      </c>
      <c r="J54" s="3" t="str">
        <f ca="1"/>
        <v>T</v>
      </c>
      <c r="K54" s="12">
        <f ca="1"/>
        <v>34.463352945343992</v>
      </c>
      <c r="L54" s="3">
        <f ca="1"/>
        <v>2.4E-2</v>
      </c>
      <c r="M54" s="3">
        <f ca="1"/>
        <v>352.68200683593699</v>
      </c>
      <c r="N54" s="3">
        <f ca="1"/>
        <v>352.15353393554602</v>
      </c>
      <c r="O54" s="3">
        <f ca="1"/>
        <v>0</v>
      </c>
      <c r="P54" s="3">
        <f ca="1"/>
        <v>0</v>
      </c>
      <c r="Q54" s="3" t="str">
        <f ca="1"/>
        <v xml:space="preserve"> </v>
      </c>
      <c r="R54" s="3" t="str">
        <f ca="1"/>
        <v xml:space="preserve"> </v>
      </c>
      <c r="S54" s="3">
        <f ca="1"/>
        <v>0</v>
      </c>
      <c r="T54" s="3">
        <f ca="1"/>
        <v>1.2</v>
      </c>
      <c r="U54" s="3">
        <f ca="1"/>
        <v>0</v>
      </c>
      <c r="V54" s="3">
        <f ca="1"/>
        <v>2</v>
      </c>
      <c r="W54" s="3">
        <f ca="1"/>
        <v>0</v>
      </c>
      <c r="X54" s="3">
        <f ca="1"/>
        <v>1</v>
      </c>
      <c r="Y54" s="3">
        <f ca="1"/>
        <v>0.5</v>
      </c>
      <c r="Z54" s="3">
        <f ca="1"/>
        <v>1</v>
      </c>
    </row>
    <row r="55" spans="1:26" x14ac:dyDescent="0.25">
      <c r="A55">
        <f ca="1"/>
        <v>54</v>
      </c>
      <c r="B55" s="3" t="str">
        <f ca="1"/>
        <v>R-7b</v>
      </c>
      <c r="C55" s="3" t="str">
        <f ca="1"/>
        <v>R-7b</v>
      </c>
      <c r="D55" s="3">
        <f ca="1"/>
        <v>1</v>
      </c>
      <c r="E55" s="3">
        <f ca="1"/>
        <v>27</v>
      </c>
      <c r="F55" s="3">
        <f ca="1"/>
        <v>690559.03584176197</v>
      </c>
      <c r="G55" s="3">
        <f ca="1"/>
        <v>7568243.9630332896</v>
      </c>
      <c r="H55" s="3" t="str">
        <f ca="1"/>
        <v>C</v>
      </c>
      <c r="I55" s="3" t="str">
        <f ca="1"/>
        <v>F</v>
      </c>
      <c r="J55" s="3" t="str">
        <f ca="1"/>
        <v>T</v>
      </c>
      <c r="K55" s="12">
        <f ca="1"/>
        <v>34.463352945343992</v>
      </c>
      <c r="L55" s="3">
        <f ca="1"/>
        <v>2.4E-2</v>
      </c>
      <c r="M55" s="3">
        <f ca="1"/>
        <v>352.68200683593699</v>
      </c>
      <c r="N55" s="3">
        <f ca="1"/>
        <v>352.15353393554602</v>
      </c>
      <c r="O55" s="3">
        <f ca="1"/>
        <v>0</v>
      </c>
      <c r="P55" s="3">
        <f ca="1"/>
        <v>0</v>
      </c>
      <c r="Q55" s="3" t="str">
        <f ca="1"/>
        <v xml:space="preserve"> </v>
      </c>
      <c r="R55" s="3" t="str">
        <f ca="1"/>
        <v xml:space="preserve"> </v>
      </c>
      <c r="S55" s="3">
        <f ca="1"/>
        <v>0</v>
      </c>
      <c r="T55" s="3">
        <f ca="1"/>
        <v>1.2</v>
      </c>
      <c r="U55" s="3">
        <f ca="1"/>
        <v>0</v>
      </c>
      <c r="V55" s="3">
        <f ca="1"/>
        <v>2</v>
      </c>
      <c r="W55" s="3">
        <f ca="1"/>
        <v>0</v>
      </c>
      <c r="X55" s="3">
        <f ca="1"/>
        <v>1</v>
      </c>
      <c r="Y55" s="3">
        <f ca="1"/>
        <v>0.5</v>
      </c>
      <c r="Z55" s="3">
        <f ca="1"/>
        <v>1</v>
      </c>
    </row>
    <row r="56" spans="1:26" x14ac:dyDescent="0.25">
      <c r="A56">
        <f ca="1"/>
        <v>55</v>
      </c>
      <c r="B56" s="3" t="str">
        <f ca="1"/>
        <v>R-7c</v>
      </c>
      <c r="C56" s="3" t="str">
        <f ca="1"/>
        <v>R-7c</v>
      </c>
      <c r="D56" s="3">
        <f ca="1"/>
        <v>0</v>
      </c>
      <c r="E56" s="3">
        <f ca="1"/>
        <v>28</v>
      </c>
      <c r="F56" s="3">
        <f ca="1"/>
        <v>690261.17007480003</v>
      </c>
      <c r="G56" s="3">
        <f ca="1"/>
        <v>7567943.9294922501</v>
      </c>
      <c r="H56" s="3" t="str">
        <f ca="1"/>
        <v>C</v>
      </c>
      <c r="I56" s="3" t="str">
        <f ca="1"/>
        <v>F</v>
      </c>
      <c r="J56" s="3" t="str">
        <f ca="1"/>
        <v>T</v>
      </c>
      <c r="K56" s="12">
        <f ca="1"/>
        <v>48.158669158089893</v>
      </c>
      <c r="L56" s="3">
        <f ca="1"/>
        <v>2.4E-2</v>
      </c>
      <c r="M56" s="3">
        <f ca="1"/>
        <v>359.226</v>
      </c>
      <c r="N56" s="3">
        <f ca="1"/>
        <v>357.96600000000001</v>
      </c>
      <c r="O56" s="3">
        <f ca="1"/>
        <v>0</v>
      </c>
      <c r="P56" s="3">
        <f ca="1"/>
        <v>0</v>
      </c>
      <c r="Q56" s="3" t="str">
        <f ca="1"/>
        <v xml:space="preserve"> </v>
      </c>
      <c r="R56" s="3" t="str">
        <f ca="1"/>
        <v xml:space="preserve"> </v>
      </c>
      <c r="S56" s="3">
        <f ca="1"/>
        <v>0</v>
      </c>
      <c r="T56" s="3">
        <f ca="1"/>
        <v>0.9</v>
      </c>
      <c r="U56" s="3">
        <f ca="1"/>
        <v>0</v>
      </c>
      <c r="V56" s="3">
        <f ca="1"/>
        <v>1</v>
      </c>
      <c r="W56" s="3">
        <f ca="1"/>
        <v>0</v>
      </c>
      <c r="X56" s="3">
        <f ca="1"/>
        <v>1</v>
      </c>
      <c r="Y56" s="3">
        <f ca="1"/>
        <v>0.5</v>
      </c>
      <c r="Z56" s="3">
        <f ca="1"/>
        <v>1</v>
      </c>
    </row>
    <row r="57" spans="1:26" x14ac:dyDescent="0.25">
      <c r="A57">
        <f ca="1"/>
        <v>56</v>
      </c>
      <c r="B57" s="3" t="str">
        <f ca="1"/>
        <v>R-7c</v>
      </c>
      <c r="C57" s="3" t="str">
        <f ca="1"/>
        <v>R-7c</v>
      </c>
      <c r="D57" s="3">
        <f ca="1"/>
        <v>1</v>
      </c>
      <c r="E57" s="3">
        <f ca="1"/>
        <v>28</v>
      </c>
      <c r="F57" s="3">
        <f ca="1"/>
        <v>690270.38070888899</v>
      </c>
      <c r="G57" s="3">
        <f ca="1"/>
        <v>7567896.6598229604</v>
      </c>
      <c r="H57" s="3" t="str">
        <f ca="1"/>
        <v>C</v>
      </c>
      <c r="I57" s="3" t="str">
        <f ca="1"/>
        <v>F</v>
      </c>
      <c r="J57" s="3" t="str">
        <f ca="1"/>
        <v>T</v>
      </c>
      <c r="K57" s="12">
        <f ca="1"/>
        <v>48.158669158089893</v>
      </c>
      <c r="L57" s="3">
        <f ca="1"/>
        <v>2.4E-2</v>
      </c>
      <c r="M57" s="3">
        <f ca="1"/>
        <v>359.226</v>
      </c>
      <c r="N57" s="3">
        <f ca="1"/>
        <v>357.96600000000001</v>
      </c>
      <c r="O57" s="3">
        <f ca="1"/>
        <v>0</v>
      </c>
      <c r="P57" s="3">
        <f ca="1"/>
        <v>0</v>
      </c>
      <c r="Q57" s="3" t="str">
        <f ca="1"/>
        <v xml:space="preserve"> </v>
      </c>
      <c r="R57" s="3" t="str">
        <f ca="1"/>
        <v xml:space="preserve"> </v>
      </c>
      <c r="S57" s="3">
        <f ca="1"/>
        <v>0</v>
      </c>
      <c r="T57" s="3">
        <f ca="1"/>
        <v>0.9</v>
      </c>
      <c r="U57" s="3">
        <f ca="1"/>
        <v>0</v>
      </c>
      <c r="V57" s="3">
        <f ca="1"/>
        <v>1</v>
      </c>
      <c r="W57" s="3">
        <f ca="1"/>
        <v>0</v>
      </c>
      <c r="X57" s="3">
        <f ca="1"/>
        <v>1</v>
      </c>
      <c r="Y57" s="3">
        <f ca="1"/>
        <v>0.5</v>
      </c>
      <c r="Z57" s="3">
        <f ca="1"/>
        <v>1</v>
      </c>
    </row>
    <row r="58" spans="1:26" x14ac:dyDescent="0.25">
      <c r="A58">
        <f ca="1"/>
        <v>57</v>
      </c>
      <c r="B58" s="3" t="str">
        <f ca="1"/>
        <v>R-8</v>
      </c>
      <c r="C58" s="3" t="str">
        <f ca="1"/>
        <v>R-8</v>
      </c>
      <c r="D58" s="3">
        <f ca="1"/>
        <v>0</v>
      </c>
      <c r="E58" s="3">
        <f ca="1"/>
        <v>29</v>
      </c>
      <c r="F58" s="3">
        <f ca="1"/>
        <v>691252.82407464599</v>
      </c>
      <c r="G58" s="3">
        <f ca="1"/>
        <v>7569121.8326955698</v>
      </c>
      <c r="H58" s="3" t="str">
        <f ca="1"/>
        <v>C</v>
      </c>
      <c r="I58" s="3" t="str">
        <f ca="1"/>
        <v>F</v>
      </c>
      <c r="J58" s="3" t="str">
        <f ca="1"/>
        <v>T</v>
      </c>
      <c r="K58" s="12">
        <f ca="1"/>
        <v>30.274923837218594</v>
      </c>
      <c r="L58" s="3">
        <f ca="1"/>
        <v>2.4E-2</v>
      </c>
      <c r="M58" s="3">
        <f ca="1"/>
        <v>352.682037353515</v>
      </c>
      <c r="N58" s="3">
        <f ca="1"/>
        <v>352.22879028320301</v>
      </c>
      <c r="O58" s="3">
        <f ca="1"/>
        <v>0</v>
      </c>
      <c r="P58" s="3">
        <f ca="1"/>
        <v>0</v>
      </c>
      <c r="Q58" s="3" t="str">
        <f ca="1"/>
        <v xml:space="preserve"> </v>
      </c>
      <c r="R58" s="3" t="str">
        <f ca="1"/>
        <v xml:space="preserve"> </v>
      </c>
      <c r="S58" s="3">
        <f ca="1"/>
        <v>0</v>
      </c>
      <c r="T58" s="3">
        <f ca="1"/>
        <v>1.5</v>
      </c>
      <c r="U58" s="3">
        <f ca="1"/>
        <v>0</v>
      </c>
      <c r="V58" s="3">
        <f ca="1"/>
        <v>9</v>
      </c>
      <c r="W58" s="3">
        <f ca="1"/>
        <v>0</v>
      </c>
      <c r="X58" s="3">
        <f ca="1"/>
        <v>1</v>
      </c>
      <c r="Y58" s="3">
        <f ca="1"/>
        <v>0.5</v>
      </c>
      <c r="Z58" s="3">
        <f ca="1"/>
        <v>1</v>
      </c>
    </row>
    <row r="59" spans="1:26" x14ac:dyDescent="0.25">
      <c r="A59">
        <f ca="1"/>
        <v>58</v>
      </c>
      <c r="B59" s="3" t="str">
        <f ca="1"/>
        <v>R-8</v>
      </c>
      <c r="C59" s="3" t="str">
        <f ca="1"/>
        <v>R-8</v>
      </c>
      <c r="D59" s="3">
        <f ca="1"/>
        <v>1</v>
      </c>
      <c r="E59" s="3">
        <f ca="1"/>
        <v>29</v>
      </c>
      <c r="F59" s="3">
        <f ca="1"/>
        <v>691279.20103022002</v>
      </c>
      <c r="G59" s="3">
        <f ca="1"/>
        <v>7569106.97243891</v>
      </c>
      <c r="H59" s="3" t="str">
        <f ca="1"/>
        <v>C</v>
      </c>
      <c r="I59" s="3" t="str">
        <f ca="1"/>
        <v>F</v>
      </c>
      <c r="J59" s="3" t="str">
        <f ca="1"/>
        <v>T</v>
      </c>
      <c r="K59" s="12">
        <f ca="1"/>
        <v>30.274923837218594</v>
      </c>
      <c r="L59" s="3">
        <f ca="1"/>
        <v>2.4E-2</v>
      </c>
      <c r="M59" s="3">
        <f ca="1"/>
        <v>352.682037353515</v>
      </c>
      <c r="N59" s="3">
        <f ca="1"/>
        <v>352.22879028320301</v>
      </c>
      <c r="O59" s="3">
        <f ca="1"/>
        <v>0</v>
      </c>
      <c r="P59" s="3">
        <f ca="1"/>
        <v>0</v>
      </c>
      <c r="Q59" s="3" t="str">
        <f ca="1"/>
        <v xml:space="preserve"> </v>
      </c>
      <c r="R59" s="3" t="str">
        <f ca="1"/>
        <v xml:space="preserve"> </v>
      </c>
      <c r="S59" s="3">
        <f ca="1"/>
        <v>0</v>
      </c>
      <c r="T59" s="3">
        <f ca="1"/>
        <v>1.5</v>
      </c>
      <c r="U59" s="3">
        <f ca="1"/>
        <v>0</v>
      </c>
      <c r="V59" s="3">
        <f ca="1"/>
        <v>9</v>
      </c>
      <c r="W59" s="3">
        <f ca="1"/>
        <v>0</v>
      </c>
      <c r="X59" s="3">
        <f ca="1"/>
        <v>1</v>
      </c>
      <c r="Y59" s="3">
        <f ca="1"/>
        <v>0.5</v>
      </c>
      <c r="Z59" s="3">
        <f ca="1"/>
        <v>1</v>
      </c>
    </row>
    <row r="60" spans="1:26" x14ac:dyDescent="0.25">
      <c r="A60">
        <f ca="1"/>
        <v>59</v>
      </c>
      <c r="B60" s="3" t="str">
        <f ca="1"/>
        <v>R-9</v>
      </c>
      <c r="C60" s="3" t="str">
        <f ca="1"/>
        <v>R-9</v>
      </c>
      <c r="D60" s="3">
        <f ca="1"/>
        <v>0</v>
      </c>
      <c r="E60" s="3">
        <f ca="1"/>
        <v>30</v>
      </c>
      <c r="F60" s="3">
        <f ca="1"/>
        <v>691479.22176939005</v>
      </c>
      <c r="G60" s="3">
        <f ca="1"/>
        <v>7569401.4600858204</v>
      </c>
      <c r="H60" s="3" t="str">
        <f ca="1"/>
        <v>C</v>
      </c>
      <c r="I60" s="3" t="str">
        <f ca="1"/>
        <v>F</v>
      </c>
      <c r="J60" s="3" t="str">
        <f ca="1"/>
        <v>T</v>
      </c>
      <c r="K60" s="12">
        <f ca="1"/>
        <v>31.279637067070155</v>
      </c>
      <c r="L60" s="3">
        <f ca="1"/>
        <v>2.4E-2</v>
      </c>
      <c r="M60" s="3">
        <f ca="1"/>
        <v>354.05548095703102</v>
      </c>
      <c r="N60" s="3">
        <f ca="1"/>
        <v>353.73797607421801</v>
      </c>
      <c r="O60" s="3">
        <f ca="1"/>
        <v>0</v>
      </c>
      <c r="P60" s="3">
        <f ca="1"/>
        <v>0</v>
      </c>
      <c r="Q60" s="3" t="str">
        <f ca="1"/>
        <v xml:space="preserve"> </v>
      </c>
      <c r="R60" s="3" t="str">
        <f ca="1"/>
        <v xml:space="preserve"> </v>
      </c>
      <c r="S60" s="3">
        <f ca="1"/>
        <v>0</v>
      </c>
      <c r="T60" s="3">
        <f ca="1"/>
        <v>0.9</v>
      </c>
      <c r="U60" s="3">
        <f ca="1"/>
        <v>0</v>
      </c>
      <c r="V60" s="3">
        <f ca="1"/>
        <v>3</v>
      </c>
      <c r="W60" s="3">
        <f ca="1"/>
        <v>0</v>
      </c>
      <c r="X60" s="3">
        <f ca="1"/>
        <v>1</v>
      </c>
      <c r="Y60" s="3">
        <f ca="1"/>
        <v>0.5</v>
      </c>
      <c r="Z60" s="3">
        <f ca="1"/>
        <v>1</v>
      </c>
    </row>
    <row r="61" spans="1:26" x14ac:dyDescent="0.25">
      <c r="A61">
        <f ca="1"/>
        <v>60</v>
      </c>
      <c r="B61" s="3" t="str">
        <f ca="1"/>
        <v>R-9</v>
      </c>
      <c r="C61" s="3" t="str">
        <f ca="1"/>
        <v>R-9</v>
      </c>
      <c r="D61" s="3">
        <f ca="1"/>
        <v>1</v>
      </c>
      <c r="E61" s="3">
        <f ca="1"/>
        <v>30</v>
      </c>
      <c r="F61" s="3">
        <f ca="1"/>
        <v>691507.72391469299</v>
      </c>
      <c r="G61" s="3">
        <f ca="1"/>
        <v>7569388.5743026398</v>
      </c>
      <c r="H61" s="3" t="str">
        <f ca="1"/>
        <v>C</v>
      </c>
      <c r="I61" s="3" t="str">
        <f ca="1"/>
        <v>F</v>
      </c>
      <c r="J61" s="3" t="str">
        <f ca="1"/>
        <v>T</v>
      </c>
      <c r="K61" s="12">
        <f ca="1"/>
        <v>31.279637067070155</v>
      </c>
      <c r="L61" s="3">
        <f ca="1"/>
        <v>2.4E-2</v>
      </c>
      <c r="M61" s="3">
        <f ca="1"/>
        <v>354.05548095703102</v>
      </c>
      <c r="N61" s="3">
        <f ca="1"/>
        <v>353.73797607421801</v>
      </c>
      <c r="O61" s="3">
        <f ca="1"/>
        <v>0</v>
      </c>
      <c r="P61" s="3">
        <f ca="1"/>
        <v>0</v>
      </c>
      <c r="Q61" s="3" t="str">
        <f ca="1"/>
        <v xml:space="preserve"> </v>
      </c>
      <c r="R61" s="3" t="str">
        <f ca="1"/>
        <v xml:space="preserve"> </v>
      </c>
      <c r="S61" s="3">
        <f ca="1"/>
        <v>0</v>
      </c>
      <c r="T61" s="3">
        <f ca="1"/>
        <v>0.9</v>
      </c>
      <c r="U61" s="3">
        <f ca="1"/>
        <v>0</v>
      </c>
      <c r="V61" s="3">
        <f ca="1"/>
        <v>3</v>
      </c>
      <c r="W61" s="3">
        <f ca="1"/>
        <v>0</v>
      </c>
      <c r="X61" s="3">
        <f ca="1"/>
        <v>1</v>
      </c>
      <c r="Y61" s="3">
        <f ca="1"/>
        <v>0.5</v>
      </c>
      <c r="Z61" s="3">
        <f ca="1"/>
        <v>1</v>
      </c>
    </row>
    <row r="62" spans="1:26" x14ac:dyDescent="0.25">
      <c r="B62" s="3"/>
      <c r="C62" s="3"/>
      <c r="D62" s="3"/>
      <c r="E62" s="3"/>
      <c r="F62" s="3"/>
      <c r="G62" s="3"/>
      <c r="H62" s="3"/>
      <c r="I62" s="3"/>
      <c r="J62" s="3"/>
      <c r="K62" s="12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B63" s="3"/>
      <c r="C63" s="3"/>
      <c r="D63" s="3"/>
      <c r="E63" s="3"/>
      <c r="F63" s="3"/>
      <c r="G63" s="3"/>
      <c r="H63" s="3"/>
      <c r="I63" s="3"/>
      <c r="J63" s="3"/>
      <c r="K63" s="12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B64" s="3"/>
      <c r="C64" s="3"/>
      <c r="D64" s="3"/>
      <c r="E64" s="3"/>
      <c r="F64" s="3"/>
      <c r="G64" s="3"/>
      <c r="H64" s="3"/>
      <c r="I64" s="3"/>
      <c r="J64" s="3"/>
      <c r="K64" s="1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2:26" x14ac:dyDescent="0.25">
      <c r="B65" s="3"/>
      <c r="C65" s="3"/>
      <c r="D65" s="3"/>
      <c r="E65" s="3"/>
      <c r="F65" s="3"/>
      <c r="G65" s="3"/>
      <c r="H65" s="3"/>
      <c r="I65" s="3"/>
      <c r="J65" s="3"/>
      <c r="K65" s="12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2:26" x14ac:dyDescent="0.25">
      <c r="B66" s="3"/>
      <c r="C66" s="3"/>
      <c r="D66" s="3"/>
      <c r="E66" s="3"/>
      <c r="F66" s="3"/>
      <c r="G66" s="3"/>
      <c r="H66" s="3"/>
      <c r="I66" s="3"/>
      <c r="J66" s="3"/>
      <c r="K66" s="1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2:26" x14ac:dyDescent="0.25">
      <c r="B67" s="3"/>
      <c r="C67" s="3"/>
      <c r="D67" s="3"/>
      <c r="E67" s="3"/>
      <c r="F67" s="3"/>
      <c r="G67" s="3"/>
      <c r="H67" s="3"/>
      <c r="I67" s="3"/>
      <c r="J67" s="3"/>
      <c r="K67" s="1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5">
      <c r="B68" s="3"/>
      <c r="C68" s="3"/>
      <c r="D68" s="3"/>
      <c r="E68" s="3"/>
      <c r="F68" s="3"/>
      <c r="G68" s="3"/>
      <c r="H68" s="3"/>
      <c r="I68" s="3"/>
      <c r="J68" s="3"/>
      <c r="K68" s="12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2:26" x14ac:dyDescent="0.25">
      <c r="B69" s="3"/>
      <c r="C69" s="3"/>
      <c r="D69" s="3"/>
      <c r="E69" s="3"/>
      <c r="F69" s="3"/>
      <c r="G69" s="3"/>
      <c r="H69" s="3"/>
      <c r="I69" s="3"/>
      <c r="J69" s="3"/>
      <c r="K69" s="1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2:26" x14ac:dyDescent="0.25">
      <c r="B70" s="3"/>
      <c r="C70" s="3"/>
      <c r="D70" s="3"/>
      <c r="E70" s="3"/>
      <c r="F70" s="3"/>
      <c r="G70" s="3"/>
      <c r="H70" s="3"/>
      <c r="I70" s="3"/>
      <c r="J70" s="3"/>
      <c r="K70" s="1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2:26" x14ac:dyDescent="0.25">
      <c r="B71" s="3"/>
      <c r="C71" s="3"/>
      <c r="D71" s="3"/>
      <c r="E71" s="3"/>
      <c r="F71" s="3"/>
      <c r="G71" s="3"/>
      <c r="H71" s="3"/>
      <c r="I71" s="3"/>
      <c r="J71" s="3"/>
      <c r="K71" s="1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2:26" x14ac:dyDescent="0.25">
      <c r="B72" s="3"/>
      <c r="C72" s="3"/>
      <c r="D72" s="3"/>
      <c r="E72" s="3"/>
      <c r="F72" s="3"/>
      <c r="G72" s="3"/>
      <c r="H72" s="3"/>
      <c r="I72" s="3"/>
      <c r="J72" s="3"/>
      <c r="K72" s="1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2:26" x14ac:dyDescent="0.25">
      <c r="B73" s="3"/>
      <c r="C73" s="3"/>
      <c r="D73" s="3"/>
      <c r="E73" s="3"/>
      <c r="F73" s="3"/>
      <c r="G73" s="3"/>
      <c r="H73" s="3"/>
      <c r="I73" s="3"/>
      <c r="J73" s="3"/>
      <c r="K73" s="12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2:26" x14ac:dyDescent="0.25">
      <c r="B74" s="3"/>
      <c r="C74" s="3"/>
      <c r="D74" s="3"/>
      <c r="E74" s="3"/>
      <c r="F74" s="3"/>
      <c r="G74" s="3"/>
      <c r="H74" s="3"/>
      <c r="I74" s="3"/>
      <c r="J74" s="3"/>
      <c r="K74" s="12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2:26" x14ac:dyDescent="0.25">
      <c r="B75" s="3"/>
      <c r="C75" s="3"/>
      <c r="D75" s="3"/>
      <c r="E75" s="3"/>
      <c r="F75" s="3"/>
      <c r="G75" s="3"/>
      <c r="H75" s="3"/>
      <c r="I75" s="3"/>
      <c r="J75" s="3"/>
      <c r="K75" s="12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2:26" x14ac:dyDescent="0.25">
      <c r="B76" s="3"/>
      <c r="C76" s="3"/>
      <c r="D76" s="3"/>
      <c r="E76" s="3"/>
      <c r="F76" s="3"/>
      <c r="G76" s="3"/>
      <c r="H76" s="3"/>
      <c r="I76" s="3"/>
      <c r="J76" s="3"/>
      <c r="K76" s="12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2:26" x14ac:dyDescent="0.25">
      <c r="B77" s="3"/>
      <c r="C77" s="3"/>
      <c r="D77" s="3"/>
      <c r="E77" s="3"/>
      <c r="F77" s="3"/>
      <c r="G77" s="3"/>
      <c r="H77" s="3"/>
      <c r="I77" s="3"/>
      <c r="J77" s="3"/>
      <c r="K77" s="12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2:26" x14ac:dyDescent="0.25">
      <c r="B78" s="3"/>
      <c r="C78" s="3"/>
      <c r="D78" s="3"/>
      <c r="E78" s="3"/>
      <c r="F78" s="3"/>
      <c r="G78" s="3"/>
      <c r="H78" s="3"/>
      <c r="I78" s="3"/>
      <c r="J78" s="3"/>
      <c r="K78" s="12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2:26" x14ac:dyDescent="0.25">
      <c r="B79" s="3"/>
      <c r="C79" s="3"/>
      <c r="D79" s="3"/>
      <c r="E79" s="3"/>
      <c r="F79" s="3"/>
      <c r="G79" s="3"/>
      <c r="H79" s="3"/>
      <c r="I79" s="3"/>
      <c r="J79" s="3"/>
      <c r="K79" s="12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2:26" x14ac:dyDescent="0.25">
      <c r="B80" s="3"/>
      <c r="C80" s="3"/>
      <c r="D80" s="3"/>
      <c r="E80" s="3"/>
      <c r="F80" s="3"/>
      <c r="G80" s="3"/>
      <c r="H80" s="3"/>
      <c r="I80" s="3"/>
      <c r="J80" s="3"/>
      <c r="K80" s="12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2:26" x14ac:dyDescent="0.25">
      <c r="B81" s="3"/>
      <c r="C81" s="3"/>
      <c r="D81" s="3"/>
      <c r="E81" s="3"/>
      <c r="F81" s="3"/>
      <c r="G81" s="3"/>
      <c r="H81" s="3"/>
      <c r="I81" s="3"/>
      <c r="J81" s="3"/>
      <c r="K81" s="12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2:26" x14ac:dyDescent="0.25">
      <c r="B82" s="3"/>
      <c r="C82" s="3"/>
      <c r="D82" s="3"/>
      <c r="E82" s="3"/>
      <c r="F82" s="3"/>
      <c r="G82" s="3"/>
      <c r="H82" s="3"/>
      <c r="I82" s="3"/>
      <c r="J82" s="3"/>
      <c r="K82" s="12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2:26" x14ac:dyDescent="0.25">
      <c r="B83" s="3"/>
      <c r="C83" s="3"/>
      <c r="D83" s="3"/>
      <c r="E83" s="3"/>
      <c r="F83" s="3"/>
      <c r="G83" s="3"/>
      <c r="H83" s="3"/>
      <c r="I83" s="3"/>
      <c r="J83" s="3"/>
      <c r="K83" s="12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2:26" x14ac:dyDescent="0.25">
      <c r="B84" s="3"/>
      <c r="C84" s="3"/>
      <c r="D84" s="3"/>
      <c r="E84" s="3"/>
      <c r="F84" s="3"/>
      <c r="G84" s="3"/>
      <c r="H84" s="3"/>
      <c r="I84" s="3"/>
      <c r="J84" s="3"/>
      <c r="K84" s="12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2:26" x14ac:dyDescent="0.25">
      <c r="B85" s="3"/>
      <c r="C85" s="3"/>
      <c r="D85" s="3"/>
      <c r="E85" s="3"/>
      <c r="F85" s="3"/>
      <c r="G85" s="3"/>
      <c r="H85" s="3"/>
      <c r="I85" s="3"/>
      <c r="J85" s="3"/>
      <c r="K85" s="12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2:26" x14ac:dyDescent="0.25">
      <c r="B86" s="3"/>
      <c r="C86" s="3"/>
      <c r="D86" s="3"/>
      <c r="E86" s="3"/>
      <c r="F86" s="3"/>
      <c r="G86" s="3"/>
      <c r="H86" s="3"/>
      <c r="I86" s="3"/>
      <c r="J86" s="3"/>
      <c r="K86" s="12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2:26" x14ac:dyDescent="0.25">
      <c r="B87" s="3"/>
      <c r="C87" s="3"/>
      <c r="D87" s="3"/>
      <c r="E87" s="3"/>
      <c r="F87" s="3"/>
      <c r="G87" s="3"/>
      <c r="H87" s="3"/>
      <c r="I87" s="3"/>
      <c r="J87" s="3"/>
      <c r="K87" s="12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2:26" x14ac:dyDescent="0.25">
      <c r="B88" s="3"/>
      <c r="C88" s="3"/>
      <c r="D88" s="3"/>
      <c r="E88" s="3"/>
      <c r="F88" s="3"/>
      <c r="G88" s="3"/>
      <c r="H88" s="3"/>
      <c r="I88" s="3"/>
      <c r="J88" s="3"/>
      <c r="K88" s="12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2:26" x14ac:dyDescent="0.25">
      <c r="B89" s="3"/>
      <c r="C89" s="3"/>
      <c r="D89" s="3"/>
      <c r="E89" s="3"/>
      <c r="F89" s="3"/>
      <c r="G89" s="3"/>
      <c r="H89" s="3"/>
      <c r="I89" s="3"/>
      <c r="J89" s="3"/>
      <c r="K89" s="12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2:26" x14ac:dyDescent="0.25">
      <c r="B90" s="3"/>
      <c r="C90" s="3"/>
      <c r="D90" s="3"/>
      <c r="E90" s="3"/>
      <c r="F90" s="3"/>
      <c r="G90" s="3"/>
      <c r="H90" s="3"/>
      <c r="I90" s="3"/>
      <c r="J90" s="3"/>
      <c r="K90" s="12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2:26" x14ac:dyDescent="0.25">
      <c r="B91" s="3"/>
      <c r="C91" s="3"/>
      <c r="D91" s="3"/>
      <c r="E91" s="3"/>
      <c r="F91" s="3"/>
      <c r="G91" s="3"/>
      <c r="H91" s="3"/>
      <c r="I91" s="3"/>
      <c r="J91" s="3"/>
      <c r="K91" s="12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2:26" x14ac:dyDescent="0.25">
      <c r="B92" s="3"/>
      <c r="C92" s="3"/>
      <c r="D92" s="3"/>
      <c r="E92" s="3"/>
      <c r="F92" s="3"/>
      <c r="G92" s="3"/>
      <c r="H92" s="3"/>
      <c r="I92" s="3"/>
      <c r="J92" s="3"/>
      <c r="K92" s="12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2:26" x14ac:dyDescent="0.25">
      <c r="B93" s="3"/>
      <c r="C93" s="3"/>
      <c r="D93" s="3"/>
      <c r="E93" s="3"/>
      <c r="F93" s="3"/>
      <c r="G93" s="3"/>
      <c r="H93" s="3"/>
      <c r="I93" s="3"/>
      <c r="J93" s="3"/>
      <c r="K93" s="12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2:26" x14ac:dyDescent="0.25">
      <c r="B94" s="3"/>
      <c r="C94" s="3"/>
      <c r="D94" s="3"/>
      <c r="E94" s="3"/>
      <c r="F94" s="3"/>
      <c r="G94" s="3"/>
      <c r="H94" s="3"/>
      <c r="I94" s="3"/>
      <c r="J94" s="3"/>
      <c r="K94" s="12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2:26" x14ac:dyDescent="0.25">
      <c r="B95" s="3"/>
      <c r="C95" s="3"/>
      <c r="D95" s="3"/>
      <c r="E95" s="3"/>
      <c r="F95" s="3"/>
      <c r="G95" s="3"/>
      <c r="H95" s="3"/>
      <c r="I95" s="3"/>
      <c r="J95" s="3"/>
      <c r="K95" s="12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2:26" x14ac:dyDescent="0.25">
      <c r="B96" s="3"/>
      <c r="C96" s="3"/>
      <c r="D96" s="3"/>
      <c r="E96" s="3"/>
      <c r="F96" s="3"/>
      <c r="G96" s="3"/>
      <c r="H96" s="3"/>
      <c r="I96" s="3"/>
      <c r="J96" s="3"/>
      <c r="K96" s="12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2:26" x14ac:dyDescent="0.25">
      <c r="B97" s="3"/>
      <c r="C97" s="3"/>
      <c r="D97" s="3"/>
      <c r="E97" s="3"/>
      <c r="F97" s="3"/>
      <c r="G97" s="3"/>
      <c r="H97" s="3"/>
      <c r="I97" s="3"/>
      <c r="J97" s="3"/>
      <c r="K97" s="12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2:26" x14ac:dyDescent="0.25">
      <c r="B98" s="3"/>
      <c r="C98" s="3"/>
      <c r="D98" s="3"/>
      <c r="E98" s="3"/>
      <c r="F98" s="3"/>
      <c r="G98" s="3"/>
      <c r="H98" s="3"/>
      <c r="I98" s="3"/>
      <c r="J98" s="3"/>
      <c r="K98" s="12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2:26" x14ac:dyDescent="0.25">
      <c r="B99" s="3"/>
      <c r="C99" s="3"/>
      <c r="D99" s="3"/>
      <c r="E99" s="3"/>
      <c r="F99" s="3"/>
      <c r="G99" s="3"/>
      <c r="H99" s="3"/>
      <c r="I99" s="3"/>
      <c r="J99" s="3"/>
      <c r="K99" s="12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2:26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12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2:26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12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12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2:26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12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2:26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12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2:26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12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2:26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12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2:26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12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2:26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12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2:26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12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2:26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12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2:26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12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2:26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12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2:26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1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2:26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12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2:26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12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2:26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12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2:26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12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2:26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12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2:26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12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2:26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12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2:26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12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2:26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12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2:26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12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2:26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12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2:26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12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2:26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12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2:26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12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2:26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12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2:26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12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2:26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12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2:26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12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2:26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12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2:26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12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2:26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12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2:26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12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2:26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12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2:26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12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2:26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12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2:26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12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2:26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12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2:26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12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2:26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12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2:26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12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2:26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12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2:26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12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2:26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12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2:26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12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2:26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12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2:26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12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2:26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12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2:26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12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2:26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12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2:26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12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2:26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12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2:26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12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2:26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12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2:26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12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2:26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12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2:26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12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2:26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12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2:26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12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2:26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12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2:26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12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2:26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12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2:26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12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2:26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12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2:26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12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2:26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12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2:26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12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2:26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12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2:26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12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2:26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12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2:26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12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2:26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12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2:26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12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2:26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12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2:26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12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2:26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12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2:26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12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2:26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12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2:26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12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2:26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12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2:26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12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2:26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12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2:26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12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2:26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12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2:26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12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2:26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12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2:26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12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2:26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12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2:26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12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2:26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12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2:26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12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2:26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12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2:26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12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2:26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12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2:26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12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2:26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12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2:26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12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2:26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12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2:26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12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2:26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12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2:26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12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2:26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12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2:26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12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2:26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12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2:26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12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2:26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12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2:26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12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2:26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12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2:26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12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2:26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12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2:26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12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2:26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12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2:26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12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2:26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12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2:26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12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2:26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12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2:26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12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2:26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12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2:26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12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2:26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12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2:26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12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2:26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12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2:26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12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2:26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12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2:26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12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2:26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12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2:26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12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2:26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12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2:26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12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2:26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12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2:26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12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2:26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12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2:26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12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2:26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12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2:26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12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2:26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12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2:26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12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2:26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12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2:26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12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2:26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12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2:26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12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2:26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12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2:26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12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2:26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12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2:26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12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2:26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12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2:26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12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2:26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12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2:26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12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2:26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12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2:26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12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2:26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12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2:26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12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2:26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12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2:26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12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2:26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12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2:26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12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2:26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12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2:26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12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2:26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12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2:26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12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2:26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12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2:26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12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2:26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12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2:26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12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2:26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12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2:26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12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2:26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12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2:26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12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2:26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12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2:26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12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2:26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12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2:26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12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2:26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12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2:26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12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2:26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12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2:26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12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2:26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12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2:26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12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2:26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12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2:26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12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2:26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12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2:26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12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2:26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12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2:26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12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2:26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12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2:26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12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2:26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12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2:26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12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2:26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12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2:26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12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2:26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12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2:26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12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2:26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12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2:26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12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2:26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12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2:26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12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2:26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12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2:26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12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2:26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12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2:26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12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2:26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12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2:26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12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2:26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12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2:26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12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2:26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12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2:26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12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2:26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12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2:26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12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2:26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12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2:26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12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2:26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12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2:26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12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2:26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12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2:26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12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2:26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12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2:26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12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2:26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12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2:26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12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2:26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12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2:26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12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2:26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12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2:26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12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2:26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12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2:26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12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2:26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12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2:26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12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2:26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12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2:26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12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2:26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12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2:26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12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2:26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12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2:26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12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2:26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12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2:26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12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2:26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12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2:26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12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2:26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12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2:26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12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2:26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12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2:26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12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2:26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12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2:26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12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2:26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12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2:26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12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2:26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12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2:26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12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2:26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12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2:26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12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2:26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12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2:26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12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2:26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12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2:26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12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2:26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12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2:26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12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2:26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12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2:26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12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2:26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12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2:26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12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2:26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12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2:26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12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2:26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12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2:26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12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2:26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12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2:26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12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2:26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12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2:26" x14ac:dyDescent="0.25">
      <c r="B369" s="3"/>
      <c r="C369" s="3"/>
      <c r="D369" s="3"/>
      <c r="E369" s="3"/>
      <c r="F369" s="3"/>
      <c r="G369" s="3"/>
      <c r="H369" s="3"/>
      <c r="I369" s="3"/>
      <c r="J369" s="3"/>
      <c r="K369" s="12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2:26" x14ac:dyDescent="0.25">
      <c r="B370" s="3"/>
      <c r="C370" s="3"/>
      <c r="D370" s="3"/>
      <c r="E370" s="3"/>
      <c r="F370" s="3"/>
      <c r="G370" s="3"/>
      <c r="H370" s="3"/>
      <c r="I370" s="3"/>
      <c r="J370" s="3"/>
      <c r="K370" s="12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2:26" x14ac:dyDescent="0.25">
      <c r="B371" s="3"/>
      <c r="C371" s="3"/>
      <c r="D371" s="3"/>
      <c r="E371" s="3"/>
      <c r="F371" s="3"/>
      <c r="G371" s="3"/>
      <c r="H371" s="3"/>
      <c r="I371" s="3"/>
      <c r="J371" s="3"/>
      <c r="K371" s="12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2:26" x14ac:dyDescent="0.25">
      <c r="B372" s="3"/>
      <c r="C372" s="3"/>
      <c r="D372" s="3"/>
      <c r="E372" s="3"/>
      <c r="F372" s="3"/>
      <c r="G372" s="3"/>
      <c r="H372" s="3"/>
      <c r="I372" s="3"/>
      <c r="J372" s="3"/>
      <c r="K372" s="12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2:26" x14ac:dyDescent="0.25">
      <c r="B373" s="3"/>
      <c r="C373" s="3"/>
      <c r="D373" s="3"/>
      <c r="E373" s="3"/>
      <c r="F373" s="3"/>
      <c r="G373" s="3"/>
      <c r="H373" s="3"/>
      <c r="I373" s="3"/>
      <c r="J373" s="3"/>
      <c r="K373" s="12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2:26" x14ac:dyDescent="0.25">
      <c r="B374" s="3"/>
      <c r="C374" s="3"/>
      <c r="D374" s="3"/>
      <c r="E374" s="3"/>
      <c r="F374" s="3"/>
      <c r="G374" s="3"/>
      <c r="H374" s="3"/>
      <c r="I374" s="3"/>
      <c r="J374" s="3"/>
      <c r="K374" s="12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2:26" x14ac:dyDescent="0.25">
      <c r="B375" s="3"/>
      <c r="C375" s="3"/>
      <c r="D375" s="3"/>
      <c r="E375" s="3"/>
      <c r="F375" s="3"/>
      <c r="G375" s="3"/>
      <c r="H375" s="3"/>
      <c r="I375" s="3"/>
      <c r="J375" s="3"/>
      <c r="K375" s="12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2:26" x14ac:dyDescent="0.25">
      <c r="B376" s="3"/>
      <c r="C376" s="3"/>
      <c r="D376" s="3"/>
      <c r="E376" s="3"/>
      <c r="F376" s="3"/>
      <c r="G376" s="3"/>
      <c r="H376" s="3"/>
      <c r="I376" s="3"/>
      <c r="J376" s="3"/>
      <c r="K376" s="12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2:26" x14ac:dyDescent="0.25">
      <c r="B377" s="3"/>
      <c r="C377" s="3"/>
      <c r="D377" s="3"/>
      <c r="E377" s="3"/>
      <c r="F377" s="3"/>
      <c r="G377" s="3"/>
      <c r="H377" s="3"/>
      <c r="I377" s="3"/>
      <c r="J377" s="3"/>
      <c r="K377" s="12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2:26" x14ac:dyDescent="0.25">
      <c r="B378" s="3"/>
      <c r="C378" s="3"/>
      <c r="D378" s="3"/>
      <c r="E378" s="3"/>
      <c r="F378" s="3"/>
      <c r="G378" s="3"/>
      <c r="H378" s="3"/>
      <c r="I378" s="3"/>
      <c r="J378" s="3"/>
      <c r="K378" s="12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2:26" x14ac:dyDescent="0.25">
      <c r="B379" s="3"/>
      <c r="C379" s="3"/>
      <c r="D379" s="3"/>
      <c r="E379" s="3"/>
      <c r="F379" s="3"/>
      <c r="G379" s="3"/>
      <c r="H379" s="3"/>
      <c r="I379" s="3"/>
      <c r="J379" s="3"/>
      <c r="K379" s="12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2:26" x14ac:dyDescent="0.25">
      <c r="B380" s="3"/>
      <c r="C380" s="3"/>
      <c r="D380" s="3"/>
      <c r="E380" s="3"/>
      <c r="F380" s="3"/>
      <c r="G380" s="3"/>
      <c r="H380" s="3"/>
      <c r="I380" s="3"/>
      <c r="J380" s="3"/>
      <c r="K380" s="12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2:26" x14ac:dyDescent="0.25">
      <c r="B381" s="3"/>
      <c r="C381" s="3"/>
      <c r="D381" s="3"/>
      <c r="E381" s="3"/>
      <c r="F381" s="3"/>
      <c r="G381" s="3"/>
      <c r="H381" s="3"/>
      <c r="I381" s="3"/>
      <c r="J381" s="3"/>
      <c r="K381" s="12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2:26" x14ac:dyDescent="0.25">
      <c r="B382" s="3"/>
      <c r="C382" s="3"/>
      <c r="D382" s="3"/>
      <c r="E382" s="3"/>
      <c r="F382" s="3"/>
      <c r="G382" s="3"/>
      <c r="H382" s="3"/>
      <c r="I382" s="3"/>
      <c r="J382" s="3"/>
      <c r="K382" s="12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2:26" x14ac:dyDescent="0.25">
      <c r="B383" s="3"/>
      <c r="C383" s="3"/>
      <c r="D383" s="3"/>
      <c r="E383" s="3"/>
      <c r="F383" s="3"/>
      <c r="G383" s="3"/>
      <c r="H383" s="3"/>
      <c r="I383" s="3"/>
      <c r="J383" s="3"/>
      <c r="K383" s="12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2:26" x14ac:dyDescent="0.25">
      <c r="B384" s="3"/>
      <c r="C384" s="3"/>
      <c r="D384" s="3"/>
      <c r="E384" s="3"/>
      <c r="F384" s="3"/>
      <c r="G384" s="3"/>
      <c r="H384" s="3"/>
      <c r="I384" s="3"/>
      <c r="J384" s="3"/>
      <c r="K384" s="12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2:26" x14ac:dyDescent="0.25">
      <c r="B385" s="3"/>
      <c r="C385" s="3"/>
      <c r="D385" s="3"/>
      <c r="E385" s="3"/>
      <c r="F385" s="3"/>
      <c r="G385" s="3"/>
      <c r="H385" s="3"/>
      <c r="I385" s="3"/>
      <c r="J385" s="3"/>
      <c r="K385" s="12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2:26" x14ac:dyDescent="0.25">
      <c r="B386" s="3"/>
      <c r="C386" s="3"/>
      <c r="D386" s="3"/>
      <c r="E386" s="3"/>
      <c r="F386" s="3"/>
      <c r="G386" s="3"/>
      <c r="H386" s="3"/>
      <c r="I386" s="3"/>
      <c r="J386" s="3"/>
      <c r="K386" s="12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2:26" x14ac:dyDescent="0.25">
      <c r="B387" s="3"/>
      <c r="C387" s="3"/>
      <c r="D387" s="3"/>
      <c r="E387" s="3"/>
      <c r="F387" s="3"/>
      <c r="G387" s="3"/>
      <c r="H387" s="3"/>
      <c r="I387" s="3"/>
      <c r="J387" s="3"/>
      <c r="K387" s="12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2:26" x14ac:dyDescent="0.25">
      <c r="B388" s="3"/>
      <c r="C388" s="3"/>
      <c r="D388" s="3"/>
      <c r="E388" s="3"/>
      <c r="F388" s="3"/>
      <c r="G388" s="3"/>
      <c r="H388" s="3"/>
      <c r="I388" s="3"/>
      <c r="J388" s="3"/>
      <c r="K388" s="12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2:26" x14ac:dyDescent="0.25">
      <c r="B389" s="3"/>
      <c r="C389" s="3"/>
      <c r="D389" s="3"/>
      <c r="E389" s="3"/>
      <c r="F389" s="3"/>
      <c r="G389" s="3"/>
      <c r="H389" s="3"/>
      <c r="I389" s="3"/>
      <c r="J389" s="3"/>
      <c r="K389" s="12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2:26" x14ac:dyDescent="0.25">
      <c r="B390" s="3"/>
      <c r="C390" s="3"/>
      <c r="D390" s="3"/>
      <c r="E390" s="3"/>
      <c r="F390" s="3"/>
      <c r="G390" s="3"/>
      <c r="H390" s="3"/>
      <c r="I390" s="3"/>
      <c r="J390" s="3"/>
      <c r="K390" s="12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2:26" x14ac:dyDescent="0.25">
      <c r="B391" s="3"/>
      <c r="C391" s="3"/>
      <c r="D391" s="3"/>
      <c r="E391" s="3"/>
      <c r="F391" s="3"/>
      <c r="G391" s="3"/>
      <c r="H391" s="3"/>
      <c r="I391" s="3"/>
      <c r="J391" s="3"/>
      <c r="K391" s="12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2:26" x14ac:dyDescent="0.25">
      <c r="B392" s="3"/>
      <c r="C392" s="3"/>
      <c r="D392" s="3"/>
      <c r="E392" s="3"/>
      <c r="F392" s="3"/>
      <c r="G392" s="3"/>
      <c r="H392" s="3"/>
      <c r="I392" s="3"/>
      <c r="J392" s="3"/>
      <c r="K392" s="12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2:26" x14ac:dyDescent="0.25">
      <c r="B393" s="3"/>
      <c r="C393" s="3"/>
      <c r="D393" s="3"/>
      <c r="E393" s="3"/>
      <c r="F393" s="3"/>
      <c r="G393" s="3"/>
      <c r="H393" s="3"/>
      <c r="I393" s="3"/>
      <c r="J393" s="3"/>
      <c r="K393" s="12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2:26" x14ac:dyDescent="0.25">
      <c r="B394" s="3"/>
      <c r="C394" s="3"/>
      <c r="D394" s="3"/>
      <c r="E394" s="3"/>
      <c r="F394" s="3"/>
      <c r="G394" s="3"/>
      <c r="H394" s="3"/>
      <c r="I394" s="3"/>
      <c r="J394" s="3"/>
      <c r="K394" s="12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2:26" x14ac:dyDescent="0.25">
      <c r="B395" s="3"/>
      <c r="C395" s="3"/>
      <c r="D395" s="3"/>
      <c r="E395" s="3"/>
      <c r="F395" s="3"/>
      <c r="G395" s="3"/>
      <c r="H395" s="3"/>
      <c r="I395" s="3"/>
      <c r="J395" s="3"/>
      <c r="K395" s="12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2:26" x14ac:dyDescent="0.25">
      <c r="B396" s="3"/>
      <c r="C396" s="3"/>
      <c r="D396" s="3"/>
      <c r="E396" s="3"/>
      <c r="F396" s="3"/>
      <c r="G396" s="3"/>
      <c r="H396" s="3"/>
      <c r="I396" s="3"/>
      <c r="J396" s="3"/>
      <c r="K396" s="12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2:26" x14ac:dyDescent="0.25">
      <c r="B397" s="3"/>
      <c r="C397" s="3"/>
      <c r="D397" s="3"/>
      <c r="E397" s="3"/>
      <c r="F397" s="3"/>
      <c r="G397" s="3"/>
      <c r="H397" s="3"/>
      <c r="I397" s="3"/>
      <c r="J397" s="3"/>
      <c r="K397" s="12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2:26" x14ac:dyDescent="0.25">
      <c r="B398" s="3"/>
      <c r="C398" s="3"/>
      <c r="D398" s="3"/>
      <c r="E398" s="3"/>
      <c r="F398" s="3"/>
      <c r="G398" s="3"/>
      <c r="H398" s="3"/>
      <c r="I398" s="3"/>
      <c r="J398" s="3"/>
      <c r="K398" s="12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2:26" x14ac:dyDescent="0.25">
      <c r="B399" s="3"/>
      <c r="C399" s="3"/>
      <c r="D399" s="3"/>
      <c r="E399" s="3"/>
      <c r="F399" s="3"/>
      <c r="G399" s="3"/>
      <c r="H399" s="3"/>
      <c r="I399" s="3"/>
      <c r="J399" s="3"/>
      <c r="K399" s="12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2:26" x14ac:dyDescent="0.25">
      <c r="B400" s="3"/>
      <c r="C400" s="3"/>
      <c r="D400" s="3"/>
      <c r="E400" s="3"/>
      <c r="F400" s="3"/>
      <c r="G400" s="3"/>
      <c r="H400" s="3"/>
      <c r="I400" s="3"/>
      <c r="J400" s="3"/>
      <c r="K400" s="12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2:26" x14ac:dyDescent="0.25">
      <c r="B401" s="3"/>
      <c r="C401" s="3"/>
      <c r="D401" s="3"/>
      <c r="E401" s="3"/>
      <c r="F401" s="3"/>
      <c r="G401" s="3"/>
      <c r="H401" s="3"/>
      <c r="I401" s="3"/>
      <c r="J401" s="3"/>
      <c r="K401" s="12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2:26" x14ac:dyDescent="0.25">
      <c r="B402" s="3"/>
      <c r="C402" s="3"/>
      <c r="D402" s="3"/>
      <c r="E402" s="3"/>
      <c r="F402" s="3"/>
      <c r="G402" s="3"/>
      <c r="H402" s="3"/>
      <c r="I402" s="3"/>
      <c r="J402" s="3"/>
      <c r="K402" s="12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2:26" x14ac:dyDescent="0.25">
      <c r="B403" s="3"/>
      <c r="C403" s="3"/>
      <c r="D403" s="3"/>
      <c r="E403" s="3"/>
      <c r="F403" s="3"/>
      <c r="G403" s="3"/>
      <c r="H403" s="3"/>
      <c r="I403" s="3"/>
      <c r="J403" s="3"/>
      <c r="K403" s="12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2:26" x14ac:dyDescent="0.25">
      <c r="B404" s="3"/>
      <c r="C404" s="3"/>
      <c r="D404" s="3"/>
      <c r="E404" s="3"/>
      <c r="F404" s="3"/>
      <c r="G404" s="3"/>
      <c r="H404" s="3"/>
      <c r="I404" s="3"/>
      <c r="J404" s="3"/>
      <c r="K404" s="12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2:26" x14ac:dyDescent="0.25">
      <c r="B405" s="3"/>
      <c r="C405" s="3"/>
      <c r="D405" s="3"/>
      <c r="E405" s="3"/>
      <c r="F405" s="3"/>
      <c r="G405" s="3"/>
      <c r="H405" s="3"/>
      <c r="I405" s="3"/>
      <c r="J405" s="3"/>
      <c r="K405" s="12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2:26" x14ac:dyDescent="0.25">
      <c r="B406" s="3"/>
      <c r="C406" s="3"/>
      <c r="D406" s="3"/>
      <c r="E406" s="3"/>
      <c r="F406" s="3"/>
      <c r="G406" s="3"/>
      <c r="H406" s="3"/>
      <c r="I406" s="3"/>
      <c r="J406" s="3"/>
      <c r="K406" s="12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2:26" x14ac:dyDescent="0.25">
      <c r="B407" s="3"/>
      <c r="C407" s="3"/>
      <c r="D407" s="3"/>
      <c r="E407" s="3"/>
      <c r="F407" s="3"/>
      <c r="G407" s="3"/>
      <c r="H407" s="3"/>
      <c r="I407" s="3"/>
      <c r="J407" s="3"/>
      <c r="K407" s="12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2:26" x14ac:dyDescent="0.25">
      <c r="B408" s="3"/>
      <c r="C408" s="3"/>
      <c r="D408" s="3"/>
      <c r="E408" s="3"/>
      <c r="F408" s="3"/>
      <c r="G408" s="3"/>
      <c r="H408" s="3"/>
      <c r="I408" s="3"/>
      <c r="J408" s="3"/>
      <c r="K408" s="12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2:26" x14ac:dyDescent="0.25">
      <c r="B409" s="3"/>
      <c r="C409" s="3"/>
      <c r="D409" s="3"/>
      <c r="E409" s="3"/>
      <c r="F409" s="3"/>
      <c r="G409" s="3"/>
      <c r="H409" s="3"/>
      <c r="I409" s="3"/>
      <c r="J409" s="3"/>
      <c r="K409" s="12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2:26" x14ac:dyDescent="0.25">
      <c r="B410" s="3"/>
      <c r="C410" s="3"/>
      <c r="D410" s="3"/>
      <c r="E410" s="3"/>
      <c r="F410" s="3"/>
      <c r="G410" s="3"/>
      <c r="H410" s="3"/>
      <c r="I410" s="3"/>
      <c r="J410" s="3"/>
      <c r="K410" s="12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2:26" x14ac:dyDescent="0.25">
      <c r="B411" s="3"/>
      <c r="C411" s="3"/>
      <c r="D411" s="3"/>
      <c r="E411" s="3"/>
      <c r="F411" s="3"/>
      <c r="G411" s="3"/>
      <c r="H411" s="3"/>
      <c r="I411" s="3"/>
      <c r="J411" s="3"/>
      <c r="K411" s="12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2:26" x14ac:dyDescent="0.25">
      <c r="B412" s="3"/>
      <c r="C412" s="3"/>
      <c r="D412" s="3"/>
      <c r="E412" s="3"/>
      <c r="F412" s="3"/>
      <c r="G412" s="3"/>
      <c r="H412" s="3"/>
      <c r="I412" s="3"/>
      <c r="J412" s="3"/>
      <c r="K412" s="12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2:26" x14ac:dyDescent="0.25">
      <c r="B413" s="3"/>
      <c r="C413" s="3"/>
      <c r="D413" s="3"/>
      <c r="E413" s="3"/>
      <c r="F413" s="3"/>
      <c r="G413" s="3"/>
      <c r="H413" s="3"/>
      <c r="I413" s="3"/>
      <c r="J413" s="3"/>
      <c r="K413" s="12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2:26" x14ac:dyDescent="0.25">
      <c r="B414" s="3"/>
      <c r="C414" s="3"/>
      <c r="D414" s="3"/>
      <c r="E414" s="3"/>
      <c r="F414" s="3"/>
      <c r="G414" s="3"/>
      <c r="H414" s="3"/>
      <c r="I414" s="3"/>
      <c r="J414" s="3"/>
      <c r="K414" s="12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2:26" x14ac:dyDescent="0.25">
      <c r="B415" s="3"/>
      <c r="C415" s="3"/>
      <c r="D415" s="3"/>
      <c r="E415" s="3"/>
      <c r="F415" s="3"/>
      <c r="G415" s="3"/>
      <c r="H415" s="3"/>
      <c r="I415" s="3"/>
      <c r="J415" s="3"/>
      <c r="K415" s="12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2:26" x14ac:dyDescent="0.25">
      <c r="B416" s="3"/>
      <c r="C416" s="3"/>
      <c r="D416" s="3"/>
      <c r="E416" s="3"/>
      <c r="F416" s="3"/>
      <c r="G416" s="3"/>
      <c r="H416" s="3"/>
      <c r="I416" s="3"/>
      <c r="J416" s="3"/>
      <c r="K416" s="12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2:26" x14ac:dyDescent="0.25">
      <c r="B417" s="3"/>
      <c r="C417" s="3"/>
      <c r="D417" s="3"/>
      <c r="E417" s="3"/>
      <c r="F417" s="3"/>
      <c r="G417" s="3"/>
      <c r="H417" s="3"/>
      <c r="I417" s="3"/>
      <c r="J417" s="3"/>
      <c r="K417" s="12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2:26" x14ac:dyDescent="0.25">
      <c r="B418" s="3"/>
      <c r="C418" s="3"/>
      <c r="D418" s="3"/>
      <c r="E418" s="3"/>
      <c r="F418" s="3"/>
      <c r="G418" s="3"/>
      <c r="H418" s="3"/>
      <c r="I418" s="3"/>
      <c r="J418" s="3"/>
      <c r="K418" s="12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2:26" x14ac:dyDescent="0.25">
      <c r="B419" s="3"/>
      <c r="C419" s="3"/>
      <c r="D419" s="3"/>
      <c r="E419" s="3"/>
      <c r="F419" s="3"/>
      <c r="G419" s="3"/>
      <c r="H419" s="3"/>
      <c r="I419" s="3"/>
      <c r="J419" s="3"/>
      <c r="K419" s="12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2:26" x14ac:dyDescent="0.25">
      <c r="B420" s="3"/>
      <c r="C420" s="3"/>
      <c r="D420" s="3"/>
      <c r="E420" s="3"/>
      <c r="F420" s="3"/>
      <c r="G420" s="3"/>
      <c r="H420" s="3"/>
      <c r="I420" s="3"/>
      <c r="J420" s="3"/>
      <c r="K420" s="12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2:26" x14ac:dyDescent="0.25">
      <c r="B421" s="3"/>
      <c r="C421" s="3"/>
      <c r="D421" s="3"/>
      <c r="E421" s="3"/>
      <c r="F421" s="3"/>
      <c r="G421" s="3"/>
      <c r="H421" s="3"/>
      <c r="I421" s="3"/>
      <c r="J421" s="3"/>
      <c r="K421" s="12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2:26" x14ac:dyDescent="0.25">
      <c r="B422" s="3"/>
      <c r="C422" s="3"/>
      <c r="D422" s="3"/>
      <c r="E422" s="3"/>
      <c r="F422" s="3"/>
      <c r="G422" s="3"/>
      <c r="H422" s="3"/>
      <c r="I422" s="3"/>
      <c r="J422" s="3"/>
      <c r="K422" s="12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2:26" x14ac:dyDescent="0.25">
      <c r="B423" s="3"/>
      <c r="C423" s="3"/>
      <c r="D423" s="3"/>
      <c r="E423" s="3"/>
      <c r="F423" s="3"/>
      <c r="G423" s="3"/>
      <c r="H423" s="3"/>
      <c r="I423" s="3"/>
      <c r="J423" s="3"/>
      <c r="K423" s="12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2:26" x14ac:dyDescent="0.25">
      <c r="B424" s="3"/>
      <c r="C424" s="3"/>
      <c r="D424" s="3"/>
      <c r="E424" s="3"/>
      <c r="F424" s="3"/>
      <c r="G424" s="3"/>
      <c r="H424" s="3"/>
      <c r="I424" s="3"/>
      <c r="J424" s="3"/>
      <c r="K424" s="12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2:26" x14ac:dyDescent="0.25">
      <c r="B425" s="3"/>
      <c r="C425" s="3"/>
      <c r="D425" s="3"/>
      <c r="E425" s="3"/>
      <c r="F425" s="3"/>
      <c r="G425" s="3"/>
      <c r="H425" s="3"/>
      <c r="I425" s="3"/>
      <c r="J425" s="3"/>
      <c r="K425" s="12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2:26" x14ac:dyDescent="0.25">
      <c r="B426" s="3"/>
      <c r="C426" s="3"/>
      <c r="D426" s="3"/>
      <c r="E426" s="3"/>
      <c r="F426" s="3"/>
      <c r="G426" s="3"/>
      <c r="H426" s="3"/>
      <c r="I426" s="3"/>
      <c r="J426" s="3"/>
      <c r="K426" s="12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2:26" x14ac:dyDescent="0.25">
      <c r="B427" s="3"/>
      <c r="C427" s="3"/>
      <c r="D427" s="3"/>
      <c r="E427" s="3"/>
      <c r="F427" s="3"/>
      <c r="G427" s="3"/>
      <c r="H427" s="3"/>
      <c r="I427" s="3"/>
      <c r="J427" s="3"/>
      <c r="K427" s="12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2:26" x14ac:dyDescent="0.25">
      <c r="B428" s="3"/>
      <c r="C428" s="3"/>
      <c r="D428" s="3"/>
      <c r="E428" s="3"/>
      <c r="F428" s="3"/>
      <c r="G428" s="3"/>
      <c r="H428" s="3"/>
      <c r="I428" s="3"/>
      <c r="J428" s="3"/>
      <c r="K428" s="12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2:26" x14ac:dyDescent="0.25">
      <c r="B429" s="3"/>
      <c r="C429" s="3"/>
      <c r="D429" s="3"/>
      <c r="E429" s="3"/>
      <c r="F429" s="3"/>
      <c r="G429" s="3"/>
      <c r="H429" s="3"/>
      <c r="I429" s="3"/>
      <c r="J429" s="3"/>
      <c r="K429" s="12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2:26" x14ac:dyDescent="0.25">
      <c r="B430" s="3"/>
      <c r="C430" s="3"/>
      <c r="D430" s="3"/>
      <c r="E430" s="3"/>
      <c r="F430" s="3"/>
      <c r="G430" s="3"/>
      <c r="H430" s="3"/>
      <c r="I430" s="3"/>
      <c r="J430" s="3"/>
      <c r="K430" s="12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2:26" x14ac:dyDescent="0.25">
      <c r="B431" s="3"/>
      <c r="C431" s="3"/>
      <c r="D431" s="3"/>
      <c r="E431" s="3"/>
      <c r="F431" s="3"/>
      <c r="G431" s="3"/>
      <c r="H431" s="3"/>
      <c r="I431" s="3"/>
      <c r="J431" s="3"/>
      <c r="K431" s="12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2:26" x14ac:dyDescent="0.25">
      <c r="B432" s="3"/>
      <c r="C432" s="3"/>
      <c r="D432" s="3"/>
      <c r="E432" s="3"/>
      <c r="F432" s="3"/>
      <c r="G432" s="3"/>
      <c r="H432" s="3"/>
      <c r="I432" s="3"/>
      <c r="J432" s="3"/>
      <c r="K432" s="12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2:26" x14ac:dyDescent="0.25">
      <c r="B433" s="3"/>
      <c r="C433" s="3"/>
      <c r="D433" s="3"/>
      <c r="E433" s="3"/>
      <c r="F433" s="3"/>
      <c r="G433" s="3"/>
      <c r="H433" s="3"/>
      <c r="I433" s="3"/>
      <c r="J433" s="3"/>
      <c r="K433" s="12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2:26" x14ac:dyDescent="0.25">
      <c r="B434" s="3"/>
      <c r="C434" s="3"/>
      <c r="D434" s="3"/>
      <c r="E434" s="3"/>
      <c r="F434" s="3"/>
      <c r="G434" s="3"/>
      <c r="H434" s="3"/>
      <c r="I434" s="3"/>
      <c r="J434" s="3"/>
      <c r="K434" s="12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2:26" x14ac:dyDescent="0.25">
      <c r="B435" s="3"/>
      <c r="C435" s="3"/>
      <c r="D435" s="3"/>
      <c r="E435" s="3"/>
      <c r="F435" s="3"/>
      <c r="G435" s="3"/>
      <c r="H435" s="3"/>
      <c r="I435" s="3"/>
      <c r="J435" s="3"/>
      <c r="K435" s="12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2:26" x14ac:dyDescent="0.25">
      <c r="B436" s="3"/>
      <c r="C436" s="3"/>
      <c r="D436" s="3"/>
      <c r="E436" s="3"/>
      <c r="F436" s="3"/>
      <c r="G436" s="3"/>
      <c r="H436" s="3"/>
      <c r="I436" s="3"/>
      <c r="J436" s="3"/>
      <c r="K436" s="12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2:26" x14ac:dyDescent="0.25">
      <c r="B437" s="3"/>
      <c r="C437" s="3"/>
      <c r="D437" s="3"/>
      <c r="E437" s="3"/>
      <c r="F437" s="3"/>
      <c r="G437" s="3"/>
      <c r="H437" s="3"/>
      <c r="I437" s="3"/>
      <c r="J437" s="3"/>
      <c r="K437" s="12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2:26" x14ac:dyDescent="0.25">
      <c r="B438" s="3"/>
      <c r="C438" s="3"/>
      <c r="D438" s="3"/>
      <c r="E438" s="3"/>
      <c r="F438" s="3"/>
      <c r="G438" s="3"/>
      <c r="H438" s="3"/>
      <c r="I438" s="3"/>
      <c r="J438" s="3"/>
      <c r="K438" s="12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2:26" x14ac:dyDescent="0.25">
      <c r="B439" s="3"/>
      <c r="C439" s="3"/>
      <c r="D439" s="3"/>
      <c r="E439" s="3"/>
      <c r="F439" s="3"/>
      <c r="G439" s="3"/>
      <c r="H439" s="3"/>
      <c r="I439" s="3"/>
      <c r="J439" s="3"/>
      <c r="K439" s="12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2:26" x14ac:dyDescent="0.25">
      <c r="B440" s="3"/>
      <c r="C440" s="3"/>
      <c r="D440" s="3"/>
      <c r="E440" s="3"/>
      <c r="F440" s="3"/>
      <c r="G440" s="3"/>
      <c r="H440" s="3"/>
      <c r="I440" s="3"/>
      <c r="J440" s="3"/>
      <c r="K440" s="12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2:26" x14ac:dyDescent="0.25">
      <c r="B441" s="3"/>
      <c r="C441" s="3"/>
      <c r="D441" s="3"/>
      <c r="E441" s="3"/>
      <c r="F441" s="3"/>
      <c r="G441" s="3"/>
      <c r="H441" s="3"/>
      <c r="I441" s="3"/>
      <c r="J441" s="3"/>
      <c r="K441" s="12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2:26" x14ac:dyDescent="0.25">
      <c r="B442" s="3"/>
      <c r="C442" s="3"/>
      <c r="D442" s="3"/>
      <c r="E442" s="3"/>
      <c r="F442" s="3"/>
      <c r="G442" s="3"/>
      <c r="H442" s="3"/>
      <c r="I442" s="3"/>
      <c r="J442" s="3"/>
      <c r="K442" s="12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2:26" x14ac:dyDescent="0.25">
      <c r="B443" s="3"/>
      <c r="C443" s="3"/>
      <c r="D443" s="3"/>
      <c r="E443" s="3"/>
      <c r="F443" s="3"/>
      <c r="G443" s="3"/>
      <c r="H443" s="3"/>
      <c r="I443" s="3"/>
      <c r="J443" s="3"/>
      <c r="K443" s="12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2:26" x14ac:dyDescent="0.25">
      <c r="B444" s="3"/>
      <c r="C444" s="3"/>
      <c r="D444" s="3"/>
      <c r="E444" s="3"/>
      <c r="F444" s="3"/>
      <c r="G444" s="3"/>
      <c r="H444" s="3"/>
      <c r="I444" s="3"/>
      <c r="J444" s="3"/>
      <c r="K444" s="12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2:26" x14ac:dyDescent="0.25">
      <c r="B445" s="3"/>
      <c r="C445" s="3"/>
      <c r="D445" s="3"/>
      <c r="E445" s="3"/>
      <c r="F445" s="3"/>
      <c r="G445" s="3"/>
      <c r="H445" s="3"/>
      <c r="I445" s="3"/>
      <c r="J445" s="3"/>
      <c r="K445" s="12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2:26" x14ac:dyDescent="0.25">
      <c r="B446" s="3"/>
      <c r="C446" s="3"/>
      <c r="D446" s="3"/>
      <c r="E446" s="3"/>
      <c r="F446" s="3"/>
      <c r="G446" s="3"/>
      <c r="H446" s="3"/>
      <c r="I446" s="3"/>
      <c r="J446" s="3"/>
      <c r="K446" s="12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2:26" x14ac:dyDescent="0.25">
      <c r="B447" s="3"/>
      <c r="C447" s="3"/>
      <c r="D447" s="3"/>
      <c r="E447" s="3"/>
      <c r="F447" s="3"/>
      <c r="G447" s="3"/>
      <c r="H447" s="3"/>
      <c r="I447" s="3"/>
      <c r="J447" s="3"/>
      <c r="K447" s="12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2:26" x14ac:dyDescent="0.25">
      <c r="B448" s="3"/>
      <c r="C448" s="3"/>
      <c r="D448" s="3"/>
      <c r="E448" s="3"/>
      <c r="F448" s="3"/>
      <c r="G448" s="3"/>
      <c r="H448" s="3"/>
      <c r="I448" s="3"/>
      <c r="J448" s="3"/>
      <c r="K448" s="12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2:26" x14ac:dyDescent="0.25">
      <c r="B449" s="3"/>
      <c r="C449" s="3"/>
      <c r="D449" s="3"/>
      <c r="E449" s="3"/>
      <c r="F449" s="3"/>
      <c r="G449" s="3"/>
      <c r="H449" s="3"/>
      <c r="I449" s="3"/>
      <c r="J449" s="3"/>
      <c r="K449" s="12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2:26" x14ac:dyDescent="0.25">
      <c r="B450" s="3"/>
      <c r="C450" s="3"/>
      <c r="D450" s="3"/>
      <c r="E450" s="3"/>
      <c r="F450" s="3"/>
      <c r="G450" s="3"/>
      <c r="H450" s="3"/>
      <c r="I450" s="3"/>
      <c r="J450" s="3"/>
      <c r="K450" s="12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2:26" x14ac:dyDescent="0.25">
      <c r="B451" s="3"/>
      <c r="C451" s="3"/>
      <c r="D451" s="3"/>
      <c r="E451" s="3"/>
      <c r="F451" s="3"/>
      <c r="G451" s="3"/>
      <c r="H451" s="3"/>
      <c r="I451" s="3"/>
      <c r="J451" s="3"/>
      <c r="K451" s="12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2:26" x14ac:dyDescent="0.25">
      <c r="B452" s="3"/>
      <c r="C452" s="3"/>
      <c r="D452" s="3"/>
      <c r="E452" s="3"/>
      <c r="F452" s="3"/>
      <c r="G452" s="3"/>
      <c r="H452" s="3"/>
      <c r="I452" s="3"/>
      <c r="J452" s="3"/>
      <c r="K452" s="12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2:26" x14ac:dyDescent="0.25">
      <c r="B453" s="3"/>
      <c r="C453" s="3"/>
      <c r="D453" s="3"/>
      <c r="E453" s="3"/>
      <c r="F453" s="3"/>
      <c r="G453" s="3"/>
      <c r="H453" s="3"/>
      <c r="I453" s="3"/>
      <c r="J453" s="3"/>
      <c r="K453" s="12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2:26" x14ac:dyDescent="0.25">
      <c r="B454" s="3"/>
      <c r="C454" s="3"/>
      <c r="D454" s="3"/>
      <c r="E454" s="3"/>
      <c r="F454" s="3"/>
      <c r="G454" s="3"/>
      <c r="H454" s="3"/>
      <c r="I454" s="3"/>
      <c r="J454" s="3"/>
      <c r="K454" s="12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2:26" x14ac:dyDescent="0.25">
      <c r="B455" s="3"/>
      <c r="C455" s="3"/>
      <c r="D455" s="3"/>
      <c r="E455" s="3"/>
      <c r="F455" s="3"/>
      <c r="G455" s="3"/>
      <c r="H455" s="3"/>
      <c r="I455" s="3"/>
      <c r="J455" s="3"/>
      <c r="K455" s="12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2:26" x14ac:dyDescent="0.25">
      <c r="B456" s="3"/>
      <c r="C456" s="3"/>
      <c r="D456" s="3"/>
      <c r="E456" s="3"/>
      <c r="F456" s="3"/>
      <c r="G456" s="3"/>
      <c r="H456" s="3"/>
      <c r="I456" s="3"/>
      <c r="J456" s="3"/>
      <c r="K456" s="12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2:26" x14ac:dyDescent="0.25">
      <c r="B457" s="3"/>
      <c r="C457" s="3"/>
      <c r="D457" s="3"/>
      <c r="E457" s="3"/>
      <c r="F457" s="3"/>
      <c r="G457" s="3"/>
      <c r="H457" s="3"/>
      <c r="I457" s="3"/>
      <c r="J457" s="3"/>
      <c r="K457" s="12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2:26" x14ac:dyDescent="0.25">
      <c r="B458" s="3"/>
      <c r="C458" s="3"/>
      <c r="D458" s="3"/>
      <c r="E458" s="3"/>
      <c r="F458" s="3"/>
      <c r="G458" s="3"/>
      <c r="H458" s="3"/>
      <c r="I458" s="3"/>
      <c r="J458" s="3"/>
      <c r="K458" s="12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2:26" x14ac:dyDescent="0.25">
      <c r="B459" s="3"/>
      <c r="C459" s="3"/>
      <c r="D459" s="3"/>
      <c r="E459" s="3"/>
      <c r="F459" s="3"/>
      <c r="G459" s="3"/>
      <c r="H459" s="3"/>
      <c r="I459" s="3"/>
      <c r="J459" s="3"/>
      <c r="K459" s="12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2:26" x14ac:dyDescent="0.25">
      <c r="B460" s="3"/>
      <c r="C460" s="3"/>
      <c r="D460" s="3"/>
      <c r="E460" s="3"/>
      <c r="F460" s="3"/>
      <c r="G460" s="3"/>
      <c r="H460" s="3"/>
      <c r="I460" s="3"/>
      <c r="J460" s="3"/>
      <c r="K460" s="12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2:26" x14ac:dyDescent="0.25">
      <c r="B461" s="3"/>
      <c r="C461" s="3"/>
      <c r="D461" s="3"/>
      <c r="E461" s="3"/>
      <c r="F461" s="3"/>
      <c r="G461" s="3"/>
      <c r="H461" s="3"/>
      <c r="I461" s="3"/>
      <c r="J461" s="3"/>
      <c r="K461" s="12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2:26" x14ac:dyDescent="0.25">
      <c r="B462" s="3"/>
      <c r="C462" s="3"/>
      <c r="D462" s="3"/>
      <c r="E462" s="3"/>
      <c r="F462" s="3"/>
      <c r="G462" s="3"/>
      <c r="H462" s="3"/>
      <c r="I462" s="3"/>
      <c r="J462" s="3"/>
      <c r="K462" s="12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2:26" x14ac:dyDescent="0.25">
      <c r="B463" s="3"/>
      <c r="C463" s="3"/>
      <c r="D463" s="3"/>
      <c r="E463" s="3"/>
      <c r="F463" s="3"/>
      <c r="G463" s="3"/>
      <c r="H463" s="3"/>
      <c r="I463" s="3"/>
      <c r="J463" s="3"/>
      <c r="K463" s="12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2:26" x14ac:dyDescent="0.25">
      <c r="B464" s="3"/>
      <c r="C464" s="3"/>
      <c r="D464" s="3"/>
      <c r="E464" s="3"/>
      <c r="F464" s="3"/>
      <c r="G464" s="3"/>
      <c r="H464" s="3"/>
      <c r="I464" s="3"/>
      <c r="J464" s="3"/>
      <c r="K464" s="12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2:26" x14ac:dyDescent="0.25">
      <c r="B465" s="3"/>
      <c r="C465" s="3"/>
      <c r="D465" s="3"/>
      <c r="E465" s="3"/>
      <c r="F465" s="3"/>
      <c r="G465" s="3"/>
      <c r="H465" s="3"/>
      <c r="I465" s="3"/>
      <c r="J465" s="3"/>
      <c r="K465" s="12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2:26" x14ac:dyDescent="0.25">
      <c r="B466" s="3"/>
      <c r="C466" s="3"/>
      <c r="D466" s="3"/>
      <c r="E466" s="3"/>
      <c r="F466" s="3"/>
      <c r="G466" s="3"/>
      <c r="H466" s="3"/>
      <c r="I466" s="3"/>
      <c r="J466" s="3"/>
      <c r="K466" s="12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2:26" x14ac:dyDescent="0.25">
      <c r="B467" s="3"/>
      <c r="C467" s="3"/>
      <c r="D467" s="3"/>
      <c r="E467" s="3"/>
      <c r="F467" s="3"/>
      <c r="G467" s="3"/>
      <c r="H467" s="3"/>
      <c r="I467" s="3"/>
      <c r="J467" s="3"/>
      <c r="K467" s="12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2:26" x14ac:dyDescent="0.25">
      <c r="B468" s="3"/>
      <c r="C468" s="3"/>
      <c r="D468" s="3"/>
      <c r="E468" s="3"/>
      <c r="F468" s="3"/>
      <c r="G468" s="3"/>
      <c r="H468" s="3"/>
      <c r="I468" s="3"/>
      <c r="J468" s="3"/>
      <c r="K468" s="12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2:26" x14ac:dyDescent="0.25">
      <c r="B469" s="3"/>
      <c r="C469" s="3"/>
      <c r="D469" s="3"/>
      <c r="E469" s="3"/>
      <c r="F469" s="3"/>
      <c r="G469" s="3"/>
      <c r="H469" s="3"/>
      <c r="I469" s="3"/>
      <c r="J469" s="3"/>
      <c r="K469" s="12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2:26" x14ac:dyDescent="0.25">
      <c r="B470" s="3"/>
      <c r="C470" s="3"/>
      <c r="D470" s="3"/>
      <c r="E470" s="3"/>
      <c r="F470" s="3"/>
      <c r="G470" s="3"/>
      <c r="H470" s="3"/>
      <c r="I470" s="3"/>
      <c r="J470" s="3"/>
      <c r="K470" s="12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2:26" x14ac:dyDescent="0.25">
      <c r="B471" s="3"/>
      <c r="C471" s="3"/>
      <c r="D471" s="3"/>
      <c r="E471" s="3"/>
      <c r="F471" s="3"/>
      <c r="G471" s="3"/>
      <c r="H471" s="3"/>
      <c r="I471" s="3"/>
      <c r="J471" s="3"/>
      <c r="K471" s="12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2:26" x14ac:dyDescent="0.25">
      <c r="B472" s="3"/>
      <c r="C472" s="3"/>
      <c r="D472" s="3"/>
      <c r="E472" s="3"/>
      <c r="F472" s="3"/>
      <c r="G472" s="3"/>
      <c r="H472" s="3"/>
      <c r="I472" s="3"/>
      <c r="J472" s="3"/>
      <c r="K472" s="12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2:26" x14ac:dyDescent="0.25">
      <c r="B473" s="3"/>
      <c r="C473" s="3"/>
      <c r="D473" s="3"/>
      <c r="E473" s="3"/>
      <c r="F473" s="3"/>
      <c r="G473" s="3"/>
      <c r="H473" s="3"/>
      <c r="I473" s="3"/>
      <c r="J473" s="3"/>
      <c r="K473" s="12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2:26" x14ac:dyDescent="0.25">
      <c r="B474" s="3"/>
      <c r="C474" s="3"/>
      <c r="D474" s="3"/>
      <c r="E474" s="3"/>
      <c r="F474" s="3"/>
      <c r="G474" s="3"/>
      <c r="H474" s="3"/>
      <c r="I474" s="3"/>
      <c r="J474" s="3"/>
      <c r="K474" s="12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2:26" x14ac:dyDescent="0.25">
      <c r="B475" s="3"/>
      <c r="C475" s="3"/>
      <c r="D475" s="3"/>
      <c r="E475" s="3"/>
      <c r="F475" s="3"/>
      <c r="G475" s="3"/>
      <c r="H475" s="3"/>
      <c r="I475" s="3"/>
      <c r="J475" s="3"/>
      <c r="K475" s="12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2:26" x14ac:dyDescent="0.25">
      <c r="B476" s="3"/>
      <c r="C476" s="3"/>
      <c r="D476" s="3"/>
      <c r="E476" s="3"/>
      <c r="F476" s="3"/>
      <c r="G476" s="3"/>
      <c r="H476" s="3"/>
      <c r="I476" s="3"/>
      <c r="J476" s="3"/>
      <c r="K476" s="12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2:26" x14ac:dyDescent="0.25">
      <c r="B477" s="3"/>
      <c r="C477" s="3"/>
      <c r="D477" s="3"/>
      <c r="E477" s="3"/>
      <c r="F477" s="3"/>
      <c r="G477" s="3"/>
      <c r="H477" s="3"/>
      <c r="I477" s="3"/>
      <c r="J477" s="3"/>
      <c r="K477" s="12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2:26" x14ac:dyDescent="0.25">
      <c r="B478" s="3"/>
      <c r="C478" s="3"/>
      <c r="D478" s="3"/>
      <c r="E478" s="3"/>
      <c r="F478" s="3"/>
      <c r="G478" s="3"/>
      <c r="H478" s="3"/>
      <c r="I478" s="3"/>
      <c r="J478" s="3"/>
      <c r="K478" s="12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2:26" x14ac:dyDescent="0.25">
      <c r="B479" s="3"/>
      <c r="C479" s="3"/>
      <c r="D479" s="3"/>
      <c r="E479" s="3"/>
      <c r="F479" s="3"/>
      <c r="G479" s="3"/>
      <c r="H479" s="3"/>
      <c r="I479" s="3"/>
      <c r="J479" s="3"/>
      <c r="K479" s="12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2:26" x14ac:dyDescent="0.25">
      <c r="B480" s="3"/>
      <c r="C480" s="3"/>
      <c r="D480" s="3"/>
      <c r="E480" s="3"/>
      <c r="F480" s="3"/>
      <c r="G480" s="3"/>
      <c r="H480" s="3"/>
      <c r="I480" s="3"/>
      <c r="J480" s="3"/>
      <c r="K480" s="12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2:26" x14ac:dyDescent="0.25">
      <c r="B481" s="3"/>
      <c r="C481" s="3"/>
      <c r="D481" s="3"/>
      <c r="E481" s="3"/>
      <c r="F481" s="3"/>
      <c r="G481" s="3"/>
      <c r="H481" s="3"/>
      <c r="I481" s="3"/>
      <c r="J481" s="3"/>
      <c r="K481" s="12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2:26" x14ac:dyDescent="0.25">
      <c r="B482" s="3"/>
      <c r="C482" s="3"/>
      <c r="D482" s="3"/>
      <c r="E482" s="3"/>
      <c r="F482" s="3"/>
      <c r="G482" s="3"/>
      <c r="H482" s="3"/>
      <c r="I482" s="3"/>
      <c r="J482" s="3"/>
      <c r="K482" s="12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2:26" x14ac:dyDescent="0.25">
      <c r="B483" s="3"/>
      <c r="C483" s="3"/>
      <c r="D483" s="3"/>
      <c r="E483" s="3"/>
      <c r="F483" s="3"/>
      <c r="G483" s="3"/>
      <c r="H483" s="3"/>
      <c r="I483" s="3"/>
      <c r="J483" s="3"/>
      <c r="K483" s="12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2:26" x14ac:dyDescent="0.25">
      <c r="B484" s="3"/>
      <c r="C484" s="3"/>
      <c r="D484" s="3"/>
      <c r="E484" s="3"/>
      <c r="F484" s="3"/>
      <c r="G484" s="3"/>
      <c r="H484" s="3"/>
      <c r="I484" s="3"/>
      <c r="J484" s="3"/>
      <c r="K484" s="12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2:26" x14ac:dyDescent="0.25">
      <c r="B485" s="3"/>
      <c r="C485" s="3"/>
      <c r="D485" s="3"/>
      <c r="E485" s="3"/>
      <c r="F485" s="3"/>
      <c r="G485" s="3"/>
      <c r="H485" s="3"/>
      <c r="I485" s="3"/>
      <c r="J485" s="3"/>
      <c r="K485" s="12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2:26" x14ac:dyDescent="0.25">
      <c r="B486" s="3"/>
      <c r="C486" s="3"/>
      <c r="D486" s="3"/>
      <c r="E486" s="3"/>
      <c r="F486" s="3"/>
      <c r="G486" s="3"/>
      <c r="H486" s="3"/>
      <c r="I486" s="3"/>
      <c r="J486" s="3"/>
      <c r="K486" s="12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2:26" x14ac:dyDescent="0.25">
      <c r="B487" s="3"/>
      <c r="C487" s="3"/>
      <c r="D487" s="3"/>
      <c r="E487" s="3"/>
      <c r="F487" s="3"/>
      <c r="G487" s="3"/>
      <c r="H487" s="3"/>
      <c r="I487" s="3"/>
      <c r="J487" s="3"/>
      <c r="K487" s="12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2:26" x14ac:dyDescent="0.25">
      <c r="B488" s="3"/>
      <c r="C488" s="3"/>
      <c r="D488" s="3"/>
      <c r="E488" s="3"/>
      <c r="F488" s="3"/>
      <c r="G488" s="3"/>
      <c r="H488" s="3"/>
      <c r="I488" s="3"/>
      <c r="J488" s="3"/>
      <c r="K488" s="12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2:26" x14ac:dyDescent="0.25">
      <c r="B489" s="3"/>
      <c r="C489" s="3"/>
      <c r="D489" s="3"/>
      <c r="E489" s="3"/>
      <c r="F489" s="3"/>
      <c r="G489" s="3"/>
      <c r="H489" s="3"/>
      <c r="I489" s="3"/>
      <c r="J489" s="3"/>
      <c r="K489" s="12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2:26" x14ac:dyDescent="0.25">
      <c r="B490" s="3"/>
      <c r="C490" s="3"/>
      <c r="D490" s="3"/>
      <c r="E490" s="3"/>
      <c r="F490" s="3"/>
      <c r="G490" s="3"/>
      <c r="H490" s="3"/>
      <c r="I490" s="3"/>
      <c r="J490" s="3"/>
      <c r="K490" s="12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2:26" x14ac:dyDescent="0.25">
      <c r="B491" s="3"/>
      <c r="C491" s="3"/>
      <c r="D491" s="3"/>
      <c r="E491" s="3"/>
      <c r="F491" s="3"/>
      <c r="G491" s="3"/>
      <c r="H491" s="3"/>
      <c r="I491" s="3"/>
      <c r="J491" s="3"/>
      <c r="K491" s="12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2:26" x14ac:dyDescent="0.25">
      <c r="B492" s="3"/>
      <c r="C492" s="3"/>
      <c r="D492" s="3"/>
      <c r="E492" s="3"/>
      <c r="F492" s="3"/>
      <c r="G492" s="3"/>
      <c r="H492" s="3"/>
      <c r="I492" s="3"/>
      <c r="J492" s="3"/>
      <c r="K492" s="12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2:26" x14ac:dyDescent="0.25">
      <c r="B493" s="3"/>
      <c r="C493" s="3"/>
      <c r="D493" s="3"/>
      <c r="E493" s="3"/>
      <c r="F493" s="3"/>
      <c r="G493" s="3"/>
      <c r="H493" s="3"/>
      <c r="I493" s="3"/>
      <c r="J493" s="3"/>
      <c r="K493" s="12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2:26" x14ac:dyDescent="0.25">
      <c r="B494" s="3"/>
      <c r="C494" s="3"/>
      <c r="D494" s="3"/>
      <c r="E494" s="3"/>
      <c r="F494" s="3"/>
      <c r="G494" s="3"/>
      <c r="H494" s="3"/>
      <c r="I494" s="3"/>
      <c r="J494" s="3"/>
      <c r="K494" s="12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2:26" x14ac:dyDescent="0.25">
      <c r="B495" s="3"/>
      <c r="C495" s="3"/>
      <c r="D495" s="3"/>
      <c r="E495" s="3"/>
      <c r="F495" s="3"/>
      <c r="G495" s="3"/>
      <c r="H495" s="3"/>
      <c r="I495" s="3"/>
      <c r="J495" s="3"/>
      <c r="K495" s="12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2:26" x14ac:dyDescent="0.25">
      <c r="B496" s="3"/>
      <c r="C496" s="3"/>
      <c r="D496" s="3"/>
      <c r="E496" s="3"/>
      <c r="F496" s="3"/>
      <c r="G496" s="3"/>
      <c r="H496" s="3"/>
      <c r="I496" s="3"/>
      <c r="J496" s="3"/>
      <c r="K496" s="12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2:26" x14ac:dyDescent="0.25">
      <c r="B497" s="3"/>
      <c r="C497" s="3"/>
      <c r="D497" s="3"/>
      <c r="E497" s="3"/>
      <c r="F497" s="3"/>
      <c r="G497" s="3"/>
      <c r="H497" s="3"/>
      <c r="I497" s="3"/>
      <c r="J497" s="3"/>
      <c r="K497" s="12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2:26" x14ac:dyDescent="0.25">
      <c r="B498" s="3"/>
      <c r="C498" s="3"/>
      <c r="D498" s="3"/>
      <c r="E498" s="3"/>
      <c r="F498" s="3"/>
      <c r="G498" s="3"/>
      <c r="H498" s="3"/>
      <c r="I498" s="3"/>
      <c r="J498" s="3"/>
      <c r="K498" s="12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2:26" x14ac:dyDescent="0.25">
      <c r="B499" s="3"/>
      <c r="C499" s="3"/>
      <c r="D499" s="3"/>
      <c r="E499" s="3"/>
      <c r="F499" s="3"/>
      <c r="G499" s="3"/>
      <c r="H499" s="3"/>
      <c r="I499" s="3"/>
      <c r="J499" s="3"/>
      <c r="K499" s="12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2:26" x14ac:dyDescent="0.25">
      <c r="B500" s="3"/>
      <c r="C500" s="3"/>
      <c r="D500" s="3"/>
      <c r="E500" s="3"/>
      <c r="F500" s="3"/>
      <c r="G500" s="3"/>
      <c r="H500" s="3"/>
      <c r="I500" s="3"/>
      <c r="J500" s="3"/>
      <c r="K500" s="12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2:26" x14ac:dyDescent="0.25">
      <c r="B501" s="3"/>
      <c r="C501" s="3"/>
      <c r="D501" s="3"/>
      <c r="E501" s="3"/>
      <c r="F501" s="3"/>
      <c r="G501" s="3"/>
      <c r="H501" s="3"/>
      <c r="I501" s="3"/>
      <c r="J501" s="3"/>
      <c r="K501" s="12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2:26" x14ac:dyDescent="0.25">
      <c r="B502" s="3"/>
      <c r="C502" s="3"/>
      <c r="D502" s="3"/>
      <c r="E502" s="3"/>
      <c r="F502" s="3"/>
      <c r="G502" s="3"/>
      <c r="H502" s="3"/>
      <c r="I502" s="3"/>
      <c r="J502" s="3"/>
      <c r="K502" s="12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2:26" x14ac:dyDescent="0.25">
      <c r="B503" s="3"/>
      <c r="C503" s="3"/>
      <c r="D503" s="3"/>
      <c r="E503" s="3"/>
      <c r="F503" s="3"/>
      <c r="G503" s="3"/>
      <c r="H503" s="3"/>
      <c r="I503" s="3"/>
      <c r="J503" s="3"/>
      <c r="K503" s="12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2:26" x14ac:dyDescent="0.25">
      <c r="B504" s="3"/>
      <c r="C504" s="3"/>
      <c r="D504" s="3"/>
      <c r="E504" s="3"/>
      <c r="F504" s="3"/>
      <c r="G504" s="3"/>
      <c r="H504" s="3"/>
      <c r="I504" s="3"/>
      <c r="J504" s="3"/>
      <c r="K504" s="12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2:26" x14ac:dyDescent="0.25">
      <c r="B505" s="3"/>
      <c r="C505" s="3"/>
      <c r="D505" s="3"/>
      <c r="E505" s="3"/>
      <c r="F505" s="3"/>
      <c r="G505" s="3"/>
      <c r="H505" s="3"/>
      <c r="I505" s="3"/>
      <c r="J505" s="3"/>
      <c r="K505" s="12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2:26" x14ac:dyDescent="0.25">
      <c r="B506" s="3"/>
      <c r="C506" s="3"/>
      <c r="D506" s="3"/>
      <c r="E506" s="3"/>
      <c r="F506" s="3"/>
      <c r="G506" s="3"/>
      <c r="H506" s="3"/>
      <c r="I506" s="3"/>
      <c r="J506" s="3"/>
      <c r="K506" s="12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2:26" x14ac:dyDescent="0.25">
      <c r="B507" s="3"/>
      <c r="C507" s="3"/>
      <c r="D507" s="3"/>
      <c r="E507" s="3"/>
      <c r="F507" s="3"/>
      <c r="G507" s="3"/>
      <c r="H507" s="3"/>
      <c r="I507" s="3"/>
      <c r="J507" s="3"/>
      <c r="K507" s="12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2:26" x14ac:dyDescent="0.25">
      <c r="B508" s="3"/>
      <c r="C508" s="3"/>
      <c r="D508" s="3"/>
      <c r="E508" s="3"/>
      <c r="F508" s="3"/>
      <c r="G508" s="3"/>
      <c r="H508" s="3"/>
      <c r="I508" s="3"/>
      <c r="J508" s="3"/>
      <c r="K508" s="12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2:26" x14ac:dyDescent="0.25">
      <c r="B509" s="3"/>
      <c r="C509" s="3"/>
      <c r="D509" s="3"/>
      <c r="E509" s="3"/>
      <c r="F509" s="3"/>
      <c r="G509" s="3"/>
      <c r="H509" s="3"/>
      <c r="I509" s="3"/>
      <c r="J509" s="3"/>
      <c r="K509" s="12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2:26" x14ac:dyDescent="0.25">
      <c r="B510" s="3"/>
      <c r="C510" s="3"/>
      <c r="D510" s="3"/>
      <c r="E510" s="3"/>
      <c r="F510" s="3"/>
      <c r="G510" s="3"/>
      <c r="H510" s="3"/>
      <c r="I510" s="3"/>
      <c r="J510" s="3"/>
      <c r="K510" s="12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2:26" x14ac:dyDescent="0.25">
      <c r="B511" s="3"/>
      <c r="C511" s="3"/>
      <c r="D511" s="3"/>
      <c r="E511" s="3"/>
      <c r="F511" s="3"/>
      <c r="G511" s="3"/>
      <c r="H511" s="3"/>
      <c r="I511" s="3"/>
      <c r="J511" s="3"/>
      <c r="K511" s="12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2:26" x14ac:dyDescent="0.25">
      <c r="B512" s="3"/>
      <c r="C512" s="3"/>
      <c r="D512" s="3"/>
      <c r="E512" s="3"/>
      <c r="F512" s="3"/>
      <c r="G512" s="3"/>
      <c r="H512" s="3"/>
      <c r="I512" s="3"/>
      <c r="J512" s="3"/>
      <c r="K512" s="12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2:26" x14ac:dyDescent="0.25">
      <c r="B513" s="3"/>
      <c r="C513" s="3"/>
      <c r="D513" s="3"/>
      <c r="E513" s="3"/>
      <c r="F513" s="3"/>
      <c r="G513" s="3"/>
      <c r="H513" s="3"/>
      <c r="I513" s="3"/>
      <c r="J513" s="3"/>
      <c r="K513" s="12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2:26" x14ac:dyDescent="0.25">
      <c r="B514" s="3"/>
      <c r="C514" s="3"/>
      <c r="D514" s="3"/>
      <c r="E514" s="3"/>
      <c r="F514" s="3"/>
      <c r="G514" s="3"/>
      <c r="H514" s="3"/>
      <c r="I514" s="3"/>
      <c r="J514" s="3"/>
      <c r="K514" s="12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2:26" x14ac:dyDescent="0.25">
      <c r="B515" s="3"/>
      <c r="C515" s="3"/>
      <c r="D515" s="3"/>
      <c r="E515" s="3"/>
      <c r="F515" s="3"/>
      <c r="G515" s="3"/>
      <c r="H515" s="3"/>
      <c r="I515" s="3"/>
      <c r="J515" s="3"/>
      <c r="K515" s="12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2:26" x14ac:dyDescent="0.25">
      <c r="B516" s="3"/>
      <c r="C516" s="3"/>
      <c r="D516" s="3"/>
      <c r="E516" s="3"/>
      <c r="F516" s="3"/>
      <c r="G516" s="3"/>
      <c r="H516" s="3"/>
      <c r="I516" s="3"/>
      <c r="J516" s="3"/>
      <c r="K516" s="12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2:26" x14ac:dyDescent="0.25">
      <c r="B517" s="3"/>
      <c r="C517" s="3"/>
      <c r="D517" s="3"/>
      <c r="E517" s="3"/>
      <c r="F517" s="3"/>
      <c r="G517" s="3"/>
      <c r="H517" s="3"/>
      <c r="I517" s="3"/>
      <c r="J517" s="3"/>
      <c r="K517" s="12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2:26" x14ac:dyDescent="0.25">
      <c r="B518" s="3"/>
      <c r="C518" s="3"/>
      <c r="D518" s="3"/>
      <c r="E518" s="3"/>
      <c r="F518" s="3"/>
      <c r="G518" s="3"/>
      <c r="H518" s="3"/>
      <c r="I518" s="3"/>
      <c r="J518" s="3"/>
      <c r="K518" s="12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2:26" x14ac:dyDescent="0.25">
      <c r="B519" s="3"/>
      <c r="C519" s="3"/>
      <c r="D519" s="3"/>
      <c r="E519" s="3"/>
      <c r="F519" s="3"/>
      <c r="G519" s="3"/>
      <c r="H519" s="3"/>
      <c r="I519" s="3"/>
      <c r="J519" s="3"/>
      <c r="K519" s="12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2:26" x14ac:dyDescent="0.25">
      <c r="B520" s="3"/>
      <c r="C520" s="3"/>
      <c r="D520" s="3"/>
      <c r="E520" s="3"/>
      <c r="F520" s="3"/>
      <c r="G520" s="3"/>
      <c r="H520" s="3"/>
      <c r="I520" s="3"/>
      <c r="J520" s="3"/>
      <c r="K520" s="12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2:26" x14ac:dyDescent="0.25">
      <c r="B521" s="3"/>
      <c r="C521" s="3"/>
      <c r="D521" s="3"/>
      <c r="E521" s="3"/>
      <c r="F521" s="3"/>
      <c r="G521" s="3"/>
      <c r="H521" s="3"/>
      <c r="I521" s="3"/>
      <c r="J521" s="3"/>
      <c r="K521" s="12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2:26" x14ac:dyDescent="0.25">
      <c r="B522" s="3"/>
      <c r="C522" s="3"/>
      <c r="D522" s="3"/>
      <c r="E522" s="3"/>
      <c r="F522" s="3"/>
      <c r="G522" s="3"/>
      <c r="H522" s="3"/>
      <c r="I522" s="3"/>
      <c r="J522" s="3"/>
      <c r="K522" s="12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2:26" x14ac:dyDescent="0.25">
      <c r="B523" s="3"/>
      <c r="C523" s="3"/>
      <c r="D523" s="3"/>
      <c r="E523" s="3"/>
      <c r="F523" s="3"/>
      <c r="G523" s="3"/>
      <c r="H523" s="3"/>
      <c r="I523" s="3"/>
      <c r="J523" s="3"/>
      <c r="K523" s="12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2:26" x14ac:dyDescent="0.25">
      <c r="B524" s="3"/>
      <c r="C524" s="3"/>
      <c r="D524" s="3"/>
      <c r="E524" s="3"/>
      <c r="F524" s="3"/>
      <c r="G524" s="3"/>
      <c r="H524" s="3"/>
      <c r="I524" s="3"/>
      <c r="J524" s="3"/>
      <c r="K524" s="12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2:26" x14ac:dyDescent="0.25">
      <c r="B525" s="3"/>
      <c r="C525" s="3"/>
      <c r="D525" s="3"/>
      <c r="E525" s="3"/>
      <c r="F525" s="3"/>
      <c r="G525" s="3"/>
      <c r="H525" s="3"/>
      <c r="I525" s="3"/>
      <c r="J525" s="3"/>
      <c r="K525" s="12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2:26" x14ac:dyDescent="0.25">
      <c r="B526" s="3"/>
      <c r="C526" s="3"/>
      <c r="D526" s="3"/>
      <c r="E526" s="3"/>
      <c r="F526" s="3"/>
      <c r="G526" s="3"/>
      <c r="H526" s="3"/>
      <c r="I526" s="3"/>
      <c r="J526" s="3"/>
      <c r="K526" s="12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2:26" x14ac:dyDescent="0.25">
      <c r="B527" s="3"/>
      <c r="C527" s="3"/>
      <c r="D527" s="3"/>
      <c r="E527" s="3"/>
      <c r="F527" s="3"/>
      <c r="G527" s="3"/>
      <c r="H527" s="3"/>
      <c r="I527" s="3"/>
      <c r="J527" s="3"/>
      <c r="K527" s="12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2:26" x14ac:dyDescent="0.25">
      <c r="B528" s="3"/>
      <c r="C528" s="3"/>
      <c r="D528" s="3"/>
      <c r="E528" s="3"/>
      <c r="F528" s="3"/>
      <c r="G528" s="3"/>
      <c r="H528" s="3"/>
      <c r="I528" s="3"/>
      <c r="J528" s="3"/>
      <c r="K528" s="12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2:26" x14ac:dyDescent="0.25">
      <c r="B529" s="3"/>
      <c r="C529" s="3"/>
      <c r="D529" s="3"/>
      <c r="E529" s="3"/>
      <c r="F529" s="3"/>
      <c r="G529" s="3"/>
      <c r="H529" s="3"/>
      <c r="I529" s="3"/>
      <c r="J529" s="3"/>
      <c r="K529" s="12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2:26" x14ac:dyDescent="0.25">
      <c r="B530" s="3"/>
      <c r="C530" s="3"/>
      <c r="D530" s="3"/>
      <c r="E530" s="3"/>
      <c r="F530" s="3"/>
      <c r="G530" s="3"/>
      <c r="H530" s="3"/>
      <c r="I530" s="3"/>
      <c r="J530" s="3"/>
      <c r="K530" s="12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2:26" x14ac:dyDescent="0.25">
      <c r="B531" s="3"/>
      <c r="C531" s="3"/>
      <c r="D531" s="3"/>
      <c r="E531" s="3"/>
      <c r="F531" s="3"/>
      <c r="G531" s="3"/>
      <c r="H531" s="3"/>
      <c r="I531" s="3"/>
      <c r="J531" s="3"/>
      <c r="K531" s="12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2:26" x14ac:dyDescent="0.25">
      <c r="B532" s="3"/>
      <c r="C532" s="3"/>
      <c r="D532" s="3"/>
      <c r="E532" s="3"/>
      <c r="F532" s="3"/>
      <c r="G532" s="3"/>
      <c r="H532" s="3"/>
      <c r="I532" s="3"/>
      <c r="J532" s="3"/>
      <c r="K532" s="12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2:26" x14ac:dyDescent="0.25">
      <c r="B533" s="3"/>
      <c r="C533" s="3"/>
      <c r="D533" s="3"/>
      <c r="E533" s="3"/>
      <c r="F533" s="3"/>
      <c r="G533" s="3"/>
      <c r="H533" s="3"/>
      <c r="I533" s="3"/>
      <c r="J533" s="3"/>
      <c r="K533" s="12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2:26" x14ac:dyDescent="0.25">
      <c r="B534" s="3"/>
      <c r="C534" s="3"/>
      <c r="D534" s="3"/>
      <c r="E534" s="3"/>
      <c r="F534" s="3"/>
      <c r="G534" s="3"/>
      <c r="H534" s="3"/>
      <c r="I534" s="3"/>
      <c r="J534" s="3"/>
      <c r="K534" s="12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2:26" x14ac:dyDescent="0.25">
      <c r="B535" s="3"/>
      <c r="C535" s="3"/>
      <c r="D535" s="3"/>
      <c r="E535" s="3"/>
      <c r="F535" s="3"/>
      <c r="G535" s="3"/>
      <c r="H535" s="3"/>
      <c r="I535" s="3"/>
      <c r="J535" s="3"/>
      <c r="K535" s="12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2:26" x14ac:dyDescent="0.25">
      <c r="B536" s="3"/>
      <c r="C536" s="3"/>
      <c r="D536" s="3"/>
      <c r="E536" s="3"/>
      <c r="F536" s="3"/>
      <c r="G536" s="3"/>
      <c r="H536" s="3"/>
      <c r="I536" s="3"/>
      <c r="J536" s="3"/>
      <c r="K536" s="12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2:26" x14ac:dyDescent="0.25">
      <c r="B537" s="3"/>
      <c r="C537" s="3"/>
      <c r="D537" s="3"/>
      <c r="E537" s="3"/>
      <c r="F537" s="3"/>
      <c r="G537" s="3"/>
      <c r="H537" s="3"/>
      <c r="I537" s="3"/>
      <c r="J537" s="3"/>
      <c r="K537" s="12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2:26" x14ac:dyDescent="0.25">
      <c r="B538" s="3"/>
      <c r="C538" s="3"/>
      <c r="D538" s="3"/>
      <c r="E538" s="3"/>
      <c r="F538" s="3"/>
      <c r="G538" s="3"/>
      <c r="H538" s="3"/>
      <c r="I538" s="3"/>
      <c r="J538" s="3"/>
      <c r="K538" s="12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2:26" x14ac:dyDescent="0.25">
      <c r="B539" s="3"/>
      <c r="C539" s="3"/>
      <c r="D539" s="3"/>
      <c r="E539" s="3"/>
      <c r="F539" s="3"/>
      <c r="G539" s="3"/>
      <c r="H539" s="3"/>
      <c r="I539" s="3"/>
      <c r="J539" s="3"/>
      <c r="K539" s="12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2:26" x14ac:dyDescent="0.25">
      <c r="B540" s="3"/>
      <c r="C540" s="3"/>
      <c r="D540" s="3"/>
      <c r="E540" s="3"/>
      <c r="F540" s="3"/>
      <c r="G540" s="3"/>
      <c r="H540" s="3"/>
      <c r="I540" s="3"/>
      <c r="J540" s="3"/>
      <c r="K540" s="12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2:26" x14ac:dyDescent="0.25">
      <c r="B541" s="3"/>
      <c r="C541" s="3"/>
      <c r="D541" s="3"/>
      <c r="E541" s="3"/>
      <c r="F541" s="3"/>
      <c r="G541" s="3"/>
      <c r="H541" s="3"/>
      <c r="I541" s="3"/>
      <c r="J541" s="3"/>
      <c r="K541" s="12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2:26" x14ac:dyDescent="0.25">
      <c r="B542" s="3"/>
      <c r="C542" s="3"/>
      <c r="D542" s="3"/>
      <c r="E542" s="3"/>
      <c r="F542" s="3"/>
      <c r="G542" s="3"/>
      <c r="H542" s="3"/>
      <c r="I542" s="3"/>
      <c r="J542" s="3"/>
      <c r="K542" s="12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2:26" x14ac:dyDescent="0.25">
      <c r="B543" s="3"/>
      <c r="C543" s="3"/>
      <c r="D543" s="3"/>
      <c r="E543" s="3"/>
      <c r="F543" s="3"/>
      <c r="G543" s="3"/>
      <c r="H543" s="3"/>
      <c r="I543" s="3"/>
      <c r="J543" s="3"/>
      <c r="K543" s="12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2:26" x14ac:dyDescent="0.25">
      <c r="B544" s="3"/>
      <c r="C544" s="3"/>
      <c r="D544" s="3"/>
      <c r="E544" s="3"/>
      <c r="F544" s="3"/>
      <c r="G544" s="3"/>
      <c r="H544" s="3"/>
      <c r="I544" s="3"/>
      <c r="J544" s="3"/>
      <c r="K544" s="12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2:26" x14ac:dyDescent="0.25">
      <c r="B545" s="3"/>
      <c r="C545" s="3"/>
      <c r="D545" s="3"/>
      <c r="E545" s="3"/>
      <c r="F545" s="3"/>
      <c r="G545" s="3"/>
      <c r="H545" s="3"/>
      <c r="I545" s="3"/>
      <c r="J545" s="3"/>
      <c r="K545" s="12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2:26" x14ac:dyDescent="0.25">
      <c r="B546" s="3"/>
      <c r="C546" s="3"/>
      <c r="D546" s="3"/>
      <c r="E546" s="3"/>
      <c r="F546" s="3"/>
      <c r="G546" s="3"/>
      <c r="H546" s="3"/>
      <c r="I546" s="3"/>
      <c r="J546" s="3"/>
      <c r="K546" s="12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2:26" x14ac:dyDescent="0.25">
      <c r="B547" s="3"/>
      <c r="C547" s="3"/>
      <c r="D547" s="3"/>
      <c r="E547" s="3"/>
      <c r="F547" s="3"/>
      <c r="G547" s="3"/>
      <c r="H547" s="3"/>
      <c r="I547" s="3"/>
      <c r="J547" s="3"/>
      <c r="K547" s="12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2:26" x14ac:dyDescent="0.25">
      <c r="B548" s="3"/>
      <c r="C548" s="3"/>
      <c r="D548" s="3"/>
      <c r="E548" s="3"/>
      <c r="F548" s="3"/>
      <c r="G548" s="3"/>
      <c r="H548" s="3"/>
      <c r="I548" s="3"/>
      <c r="J548" s="3"/>
      <c r="K548" s="12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2:26" x14ac:dyDescent="0.25">
      <c r="B549" s="3"/>
      <c r="C549" s="3"/>
      <c r="D549" s="3"/>
      <c r="E549" s="3"/>
      <c r="F549" s="3"/>
      <c r="G549" s="3"/>
      <c r="H549" s="3"/>
      <c r="I549" s="3"/>
      <c r="J549" s="3"/>
      <c r="K549" s="12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2:26" x14ac:dyDescent="0.25">
      <c r="B550" s="3"/>
      <c r="C550" s="3"/>
      <c r="D550" s="3"/>
      <c r="E550" s="3"/>
      <c r="F550" s="3"/>
      <c r="G550" s="3"/>
      <c r="H550" s="3"/>
      <c r="I550" s="3"/>
      <c r="J550" s="3"/>
      <c r="K550" s="12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2:26" x14ac:dyDescent="0.25">
      <c r="B551" s="3"/>
      <c r="C551" s="3"/>
      <c r="D551" s="3"/>
      <c r="E551" s="3"/>
      <c r="F551" s="3"/>
      <c r="G551" s="3"/>
      <c r="H551" s="3"/>
      <c r="I551" s="3"/>
      <c r="J551" s="3"/>
      <c r="K551" s="12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2:26" x14ac:dyDescent="0.25">
      <c r="B552" s="3"/>
      <c r="C552" s="3"/>
      <c r="D552" s="3"/>
      <c r="E552" s="3"/>
      <c r="F552" s="3"/>
      <c r="G552" s="3"/>
      <c r="H552" s="3"/>
      <c r="I552" s="3"/>
      <c r="J552" s="3"/>
      <c r="K552" s="12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2:26" x14ac:dyDescent="0.25">
      <c r="B553" s="3"/>
      <c r="C553" s="3"/>
      <c r="D553" s="3"/>
      <c r="E553" s="3"/>
      <c r="F553" s="3"/>
      <c r="G553" s="3"/>
      <c r="H553" s="3"/>
      <c r="I553" s="3"/>
      <c r="J553" s="3"/>
      <c r="K553" s="12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2:26" x14ac:dyDescent="0.25">
      <c r="B554" s="3"/>
      <c r="C554" s="3"/>
      <c r="D554" s="3"/>
      <c r="E554" s="3"/>
      <c r="F554" s="3"/>
      <c r="G554" s="3"/>
      <c r="H554" s="3"/>
      <c r="I554" s="3"/>
      <c r="J554" s="3"/>
      <c r="K554" s="12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2:26" x14ac:dyDescent="0.25">
      <c r="B555" s="3"/>
      <c r="C555" s="3"/>
      <c r="D555" s="3"/>
      <c r="E555" s="3"/>
      <c r="F555" s="3"/>
      <c r="G555" s="3"/>
      <c r="H555" s="3"/>
      <c r="I555" s="3"/>
      <c r="J555" s="3"/>
      <c r="K555" s="12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2:26" x14ac:dyDescent="0.25">
      <c r="B556" s="3"/>
      <c r="C556" s="3"/>
      <c r="D556" s="3"/>
      <c r="E556" s="3"/>
      <c r="F556" s="3"/>
      <c r="G556" s="3"/>
      <c r="H556" s="3"/>
      <c r="I556" s="3"/>
      <c r="J556" s="3"/>
      <c r="K556" s="12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2:26" x14ac:dyDescent="0.25">
      <c r="B557" s="3"/>
      <c r="C557" s="3"/>
      <c r="D557" s="3"/>
      <c r="E557" s="3"/>
      <c r="F557" s="3"/>
      <c r="G557" s="3"/>
      <c r="H557" s="3"/>
      <c r="I557" s="3"/>
      <c r="J557" s="3"/>
      <c r="K557" s="12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2:26" x14ac:dyDescent="0.25">
      <c r="B558" s="3"/>
      <c r="C558" s="3"/>
      <c r="D558" s="3"/>
      <c r="E558" s="3"/>
      <c r="F558" s="3"/>
      <c r="G558" s="3"/>
      <c r="H558" s="3"/>
      <c r="I558" s="3"/>
      <c r="J558" s="3"/>
      <c r="K558" s="12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2:26" x14ac:dyDescent="0.25">
      <c r="B559" s="3"/>
      <c r="C559" s="3"/>
      <c r="D559" s="3"/>
      <c r="E559" s="3"/>
      <c r="F559" s="3"/>
      <c r="G559" s="3"/>
      <c r="H559" s="3"/>
      <c r="I559" s="3"/>
      <c r="J559" s="3"/>
      <c r="K559" s="12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2:26" x14ac:dyDescent="0.25">
      <c r="B560" s="3"/>
      <c r="C560" s="3"/>
      <c r="D560" s="3"/>
      <c r="E560" s="3"/>
      <c r="F560" s="3"/>
      <c r="G560" s="3"/>
      <c r="H560" s="3"/>
      <c r="I560" s="3"/>
      <c r="J560" s="3"/>
      <c r="K560" s="12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2:26" x14ac:dyDescent="0.25">
      <c r="B561" s="3"/>
      <c r="C561" s="3"/>
      <c r="D561" s="3"/>
      <c r="E561" s="3"/>
      <c r="F561" s="3"/>
      <c r="G561" s="3"/>
      <c r="H561" s="3"/>
      <c r="I561" s="3"/>
      <c r="J561" s="3"/>
      <c r="K561" s="12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2:26" x14ac:dyDescent="0.25">
      <c r="B562" s="3"/>
      <c r="C562" s="3"/>
      <c r="D562" s="3"/>
      <c r="E562" s="3"/>
      <c r="F562" s="3"/>
      <c r="G562" s="3"/>
      <c r="H562" s="3"/>
      <c r="I562" s="3"/>
      <c r="J562" s="3"/>
      <c r="K562" s="12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2:26" x14ac:dyDescent="0.25">
      <c r="B563" s="3"/>
      <c r="C563" s="3"/>
      <c r="D563" s="3"/>
      <c r="E563" s="3"/>
      <c r="F563" s="3"/>
      <c r="G563" s="3"/>
      <c r="H563" s="3"/>
      <c r="I563" s="3"/>
      <c r="J563" s="3"/>
      <c r="K563" s="12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2:26" x14ac:dyDescent="0.25">
      <c r="B564" s="3"/>
      <c r="C564" s="3"/>
      <c r="D564" s="3"/>
      <c r="E564" s="3"/>
      <c r="F564" s="3"/>
      <c r="G564" s="3"/>
      <c r="H564" s="3"/>
      <c r="I564" s="3"/>
      <c r="J564" s="3"/>
      <c r="K564" s="12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2:26" x14ac:dyDescent="0.25">
      <c r="B565" s="3"/>
      <c r="C565" s="3"/>
      <c r="D565" s="3"/>
      <c r="E565" s="3"/>
      <c r="F565" s="3"/>
      <c r="G565" s="3"/>
      <c r="H565" s="3"/>
      <c r="I565" s="3"/>
      <c r="J565" s="3"/>
      <c r="K565" s="12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2:26" x14ac:dyDescent="0.25">
      <c r="B566" s="3"/>
      <c r="C566" s="3"/>
      <c r="D566" s="3"/>
      <c r="E566" s="3"/>
      <c r="F566" s="3"/>
      <c r="G566" s="3"/>
      <c r="H566" s="3"/>
      <c r="I566" s="3"/>
      <c r="J566" s="3"/>
      <c r="K566" s="12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2:26" x14ac:dyDescent="0.25">
      <c r="B567" s="3"/>
      <c r="C567" s="3"/>
      <c r="D567" s="3"/>
      <c r="E567" s="3"/>
      <c r="F567" s="3"/>
      <c r="G567" s="3"/>
      <c r="H567" s="3"/>
      <c r="I567" s="3"/>
      <c r="J567" s="3"/>
      <c r="K567" s="12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2:26" x14ac:dyDescent="0.25">
      <c r="B568" s="3"/>
      <c r="C568" s="3"/>
      <c r="D568" s="3"/>
      <c r="E568" s="3"/>
      <c r="F568" s="3"/>
      <c r="G568" s="3"/>
      <c r="H568" s="3"/>
      <c r="I568" s="3"/>
      <c r="J568" s="3"/>
      <c r="K568" s="12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2:26" x14ac:dyDescent="0.25">
      <c r="B569" s="3"/>
      <c r="C569" s="3"/>
      <c r="D569" s="3"/>
      <c r="E569" s="3"/>
      <c r="F569" s="3"/>
      <c r="G569" s="3"/>
      <c r="H569" s="3"/>
      <c r="I569" s="3"/>
      <c r="J569" s="3"/>
      <c r="K569" s="12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2:26" x14ac:dyDescent="0.25">
      <c r="B570" s="3"/>
      <c r="C570" s="3"/>
      <c r="D570" s="3"/>
      <c r="E570" s="3"/>
      <c r="F570" s="3"/>
      <c r="G570" s="3"/>
      <c r="H570" s="3"/>
      <c r="I570" s="3"/>
      <c r="J570" s="3"/>
      <c r="K570" s="12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2:26" x14ac:dyDescent="0.25">
      <c r="B571" s="3"/>
      <c r="C571" s="3"/>
      <c r="D571" s="3"/>
      <c r="E571" s="3"/>
      <c r="F571" s="3"/>
      <c r="G571" s="3"/>
      <c r="H571" s="3"/>
      <c r="I571" s="3"/>
      <c r="J571" s="3"/>
      <c r="K571" s="12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2:26" x14ac:dyDescent="0.25">
      <c r="B572" s="3"/>
      <c r="C572" s="3"/>
      <c r="D572" s="3"/>
      <c r="E572" s="3"/>
      <c r="F572" s="3"/>
      <c r="G572" s="3"/>
      <c r="H572" s="3"/>
      <c r="I572" s="3"/>
      <c r="J572" s="3"/>
      <c r="K572" s="12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2:26" x14ac:dyDescent="0.25">
      <c r="B573" s="3"/>
      <c r="C573" s="3"/>
      <c r="D573" s="3"/>
      <c r="E573" s="3"/>
      <c r="F573" s="3"/>
      <c r="G573" s="3"/>
      <c r="H573" s="3"/>
      <c r="I573" s="3"/>
      <c r="J573" s="3"/>
      <c r="K573" s="12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2:26" x14ac:dyDescent="0.25">
      <c r="B574" s="3"/>
      <c r="C574" s="3"/>
      <c r="D574" s="3"/>
      <c r="E574" s="3"/>
      <c r="F574" s="3"/>
      <c r="G574" s="3"/>
      <c r="H574" s="3"/>
      <c r="I574" s="3"/>
      <c r="J574" s="3"/>
      <c r="K574" s="12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2:26" x14ac:dyDescent="0.25">
      <c r="B575" s="3"/>
      <c r="C575" s="3"/>
      <c r="D575" s="3"/>
      <c r="E575" s="3"/>
      <c r="F575" s="3"/>
      <c r="G575" s="3"/>
      <c r="H575" s="3"/>
      <c r="I575" s="3"/>
      <c r="J575" s="3"/>
      <c r="K575" s="12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2:26" x14ac:dyDescent="0.25">
      <c r="B576" s="3"/>
      <c r="C576" s="3"/>
      <c r="D576" s="3"/>
      <c r="E576" s="3"/>
      <c r="F576" s="3"/>
      <c r="G576" s="3"/>
      <c r="H576" s="3"/>
      <c r="I576" s="3"/>
      <c r="J576" s="3"/>
      <c r="K576" s="12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2:26" x14ac:dyDescent="0.25">
      <c r="B577" s="3"/>
      <c r="C577" s="3"/>
      <c r="D577" s="3"/>
      <c r="E577" s="3"/>
      <c r="F577" s="3"/>
      <c r="G577" s="3"/>
      <c r="H577" s="3"/>
      <c r="I577" s="3"/>
      <c r="J577" s="3"/>
      <c r="K577" s="12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2:26" x14ac:dyDescent="0.25">
      <c r="B578" s="3"/>
      <c r="C578" s="3"/>
      <c r="D578" s="3"/>
      <c r="E578" s="3"/>
      <c r="F578" s="3"/>
      <c r="G578" s="3"/>
      <c r="H578" s="3"/>
      <c r="I578" s="3"/>
      <c r="J578" s="3"/>
      <c r="K578" s="12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2:26" x14ac:dyDescent="0.25">
      <c r="B579" s="3"/>
      <c r="C579" s="3"/>
      <c r="D579" s="3"/>
      <c r="E579" s="3"/>
      <c r="F579" s="3"/>
      <c r="G579" s="3"/>
      <c r="H579" s="3"/>
      <c r="I579" s="3"/>
      <c r="J579" s="3"/>
      <c r="K579" s="12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2:26" x14ac:dyDescent="0.25">
      <c r="B580" s="3"/>
      <c r="C580" s="3"/>
      <c r="D580" s="3"/>
      <c r="E580" s="3"/>
      <c r="F580" s="3"/>
      <c r="G580" s="3"/>
      <c r="H580" s="3"/>
      <c r="I580" s="3"/>
      <c r="J580" s="3"/>
      <c r="K580" s="12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2:26" x14ac:dyDescent="0.25">
      <c r="B581" s="3"/>
      <c r="C581" s="3"/>
      <c r="D581" s="3"/>
      <c r="E581" s="3"/>
      <c r="F581" s="3"/>
      <c r="G581" s="3"/>
      <c r="H581" s="3"/>
      <c r="I581" s="3"/>
      <c r="J581" s="3"/>
      <c r="K581" s="12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2:26" x14ac:dyDescent="0.25">
      <c r="B582" s="3"/>
      <c r="C582" s="3"/>
      <c r="D582" s="3"/>
      <c r="E582" s="3"/>
      <c r="F582" s="3"/>
      <c r="G582" s="3"/>
      <c r="H582" s="3"/>
      <c r="I582" s="3"/>
      <c r="J582" s="3"/>
      <c r="K582" s="12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2:26" x14ac:dyDescent="0.25">
      <c r="B583" s="3"/>
      <c r="C583" s="3"/>
      <c r="D583" s="3"/>
      <c r="E583" s="3"/>
      <c r="F583" s="3"/>
      <c r="G583" s="3"/>
      <c r="H583" s="3"/>
      <c r="I583" s="3"/>
      <c r="J583" s="3"/>
      <c r="K583" s="12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2:26" x14ac:dyDescent="0.25">
      <c r="B584" s="3"/>
      <c r="C584" s="3"/>
      <c r="D584" s="3"/>
      <c r="E584" s="3"/>
      <c r="F584" s="3"/>
      <c r="G584" s="3"/>
      <c r="H584" s="3"/>
      <c r="I584" s="3"/>
      <c r="J584" s="3"/>
      <c r="K584" s="12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2:26" x14ac:dyDescent="0.25">
      <c r="B585" s="3"/>
      <c r="C585" s="3"/>
      <c r="D585" s="3"/>
      <c r="E585" s="3"/>
      <c r="F585" s="3"/>
      <c r="G585" s="3"/>
      <c r="H585" s="3"/>
      <c r="I585" s="3"/>
      <c r="J585" s="3"/>
      <c r="K585" s="12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2:26" x14ac:dyDescent="0.25">
      <c r="B586" s="3"/>
      <c r="C586" s="3"/>
      <c r="D586" s="3"/>
      <c r="E586" s="3"/>
      <c r="F586" s="3"/>
      <c r="G586" s="3"/>
      <c r="H586" s="3"/>
      <c r="I586" s="3"/>
      <c r="J586" s="3"/>
      <c r="K586" s="12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2:26" x14ac:dyDescent="0.25">
      <c r="B587" s="3"/>
      <c r="C587" s="3"/>
      <c r="D587" s="3"/>
      <c r="E587" s="3"/>
      <c r="F587" s="3"/>
      <c r="G587" s="3"/>
      <c r="H587" s="3"/>
      <c r="I587" s="3"/>
      <c r="J587" s="3"/>
      <c r="K587" s="12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2:26" x14ac:dyDescent="0.25">
      <c r="B588" s="3"/>
      <c r="C588" s="3"/>
      <c r="D588" s="3"/>
      <c r="E588" s="3"/>
      <c r="F588" s="3"/>
      <c r="G588" s="3"/>
      <c r="H588" s="3"/>
      <c r="I588" s="3"/>
      <c r="J588" s="3"/>
      <c r="K588" s="12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2:26" x14ac:dyDescent="0.25">
      <c r="B589" s="3"/>
      <c r="C589" s="3"/>
      <c r="D589" s="3"/>
      <c r="E589" s="3"/>
      <c r="F589" s="3"/>
      <c r="G589" s="3"/>
      <c r="H589" s="3"/>
      <c r="I589" s="3"/>
      <c r="J589" s="3"/>
      <c r="K589" s="12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2:26" x14ac:dyDescent="0.25">
      <c r="B590" s="3"/>
      <c r="C590" s="3"/>
      <c r="D590" s="3"/>
      <c r="E590" s="3"/>
      <c r="F590" s="3"/>
      <c r="G590" s="3"/>
      <c r="H590" s="3"/>
      <c r="I590" s="3"/>
      <c r="J590" s="3"/>
      <c r="K590" s="12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2:26" x14ac:dyDescent="0.25">
      <c r="B591" s="3"/>
      <c r="C591" s="3"/>
      <c r="D591" s="3"/>
      <c r="E591" s="3"/>
      <c r="F591" s="3"/>
      <c r="G591" s="3"/>
      <c r="H591" s="3"/>
      <c r="I591" s="3"/>
      <c r="J591" s="3"/>
      <c r="K591" s="12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2:26" x14ac:dyDescent="0.25">
      <c r="B592" s="3"/>
      <c r="C592" s="3"/>
      <c r="D592" s="3"/>
      <c r="E592" s="3"/>
      <c r="F592" s="3"/>
      <c r="G592" s="3"/>
      <c r="H592" s="3"/>
      <c r="I592" s="3"/>
      <c r="J592" s="3"/>
      <c r="K592" s="12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2:26" x14ac:dyDescent="0.25">
      <c r="B593" s="3"/>
      <c r="C593" s="3"/>
      <c r="D593" s="3"/>
      <c r="E593" s="3"/>
      <c r="F593" s="3"/>
      <c r="G593" s="3"/>
      <c r="H593" s="3"/>
      <c r="I593" s="3"/>
      <c r="J593" s="3"/>
      <c r="K593" s="12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2:26" x14ac:dyDescent="0.25">
      <c r="B594" s="3"/>
      <c r="C594" s="3"/>
      <c r="D594" s="3"/>
      <c r="E594" s="3"/>
      <c r="F594" s="3"/>
      <c r="G594" s="3"/>
      <c r="H594" s="3"/>
      <c r="I594" s="3"/>
      <c r="J594" s="3"/>
      <c r="K594" s="12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2:26" x14ac:dyDescent="0.25">
      <c r="B595" s="3"/>
      <c r="C595" s="3"/>
      <c r="D595" s="3"/>
      <c r="E595" s="3"/>
      <c r="F595" s="3"/>
      <c r="G595" s="3"/>
      <c r="H595" s="3"/>
      <c r="I595" s="3"/>
      <c r="J595" s="3"/>
      <c r="K595" s="12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2:26" x14ac:dyDescent="0.25">
      <c r="B596" s="3"/>
      <c r="C596" s="3"/>
      <c r="D596" s="3"/>
      <c r="E596" s="3"/>
      <c r="F596" s="3"/>
      <c r="G596" s="3"/>
      <c r="H596" s="3"/>
      <c r="I596" s="3"/>
      <c r="J596" s="3"/>
      <c r="K596" s="12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2:26" x14ac:dyDescent="0.25">
      <c r="B597" s="3"/>
      <c r="C597" s="3"/>
      <c r="D597" s="3"/>
      <c r="E597" s="3"/>
      <c r="F597" s="3"/>
      <c r="G597" s="3"/>
      <c r="H597" s="3"/>
      <c r="I597" s="3"/>
      <c r="J597" s="3"/>
      <c r="K597" s="12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2:26" x14ac:dyDescent="0.25">
      <c r="B598" s="3"/>
      <c r="C598" s="3"/>
      <c r="D598" s="3"/>
      <c r="E598" s="3"/>
      <c r="F598" s="3"/>
      <c r="G598" s="3"/>
      <c r="H598" s="3"/>
      <c r="I598" s="3"/>
      <c r="J598" s="3"/>
      <c r="K598" s="12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2:26" x14ac:dyDescent="0.25">
      <c r="B599" s="3"/>
      <c r="C599" s="3"/>
      <c r="D599" s="3"/>
      <c r="E599" s="3"/>
      <c r="F599" s="3"/>
      <c r="G599" s="3"/>
      <c r="H599" s="3"/>
      <c r="I599" s="3"/>
      <c r="J599" s="3"/>
      <c r="K599" s="12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2:26" x14ac:dyDescent="0.25">
      <c r="B600" s="3"/>
      <c r="C600" s="3"/>
      <c r="D600" s="3"/>
      <c r="E600" s="3"/>
      <c r="F600" s="3"/>
      <c r="G600" s="3"/>
      <c r="H600" s="3"/>
      <c r="I600" s="3"/>
      <c r="J600" s="3"/>
      <c r="K600" s="12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2:26" x14ac:dyDescent="0.25">
      <c r="B601" s="3"/>
      <c r="C601" s="3"/>
      <c r="D601" s="3"/>
      <c r="E601" s="3"/>
      <c r="F601" s="3"/>
      <c r="G601" s="3"/>
      <c r="H601" s="3"/>
      <c r="I601" s="3"/>
      <c r="J601" s="3"/>
      <c r="K601" s="12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2:26" x14ac:dyDescent="0.25">
      <c r="B602" s="3"/>
      <c r="C602" s="3"/>
      <c r="D602" s="3"/>
      <c r="E602" s="3"/>
      <c r="F602" s="3"/>
      <c r="G602" s="3"/>
      <c r="H602" s="3"/>
      <c r="I602" s="3"/>
      <c r="J602" s="3"/>
      <c r="K602" s="12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2:26" x14ac:dyDescent="0.25">
      <c r="B603" s="3"/>
      <c r="C603" s="3"/>
      <c r="D603" s="3"/>
      <c r="E603" s="3"/>
      <c r="F603" s="3"/>
      <c r="G603" s="3"/>
      <c r="H603" s="3"/>
      <c r="I603" s="3"/>
      <c r="J603" s="3"/>
      <c r="K603" s="12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2:26" x14ac:dyDescent="0.25">
      <c r="B604" s="3"/>
      <c r="C604" s="3"/>
      <c r="D604" s="3"/>
      <c r="E604" s="3"/>
      <c r="F604" s="3"/>
      <c r="G604" s="3"/>
      <c r="H604" s="3"/>
      <c r="I604" s="3"/>
      <c r="J604" s="3"/>
      <c r="K604" s="12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2:26" x14ac:dyDescent="0.25">
      <c r="B605" s="3"/>
      <c r="C605" s="3"/>
      <c r="D605" s="3"/>
      <c r="E605" s="3"/>
      <c r="F605" s="3"/>
      <c r="G605" s="3"/>
      <c r="H605" s="3"/>
      <c r="I605" s="3"/>
      <c r="J605" s="3"/>
      <c r="K605" s="12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2:26" x14ac:dyDescent="0.25">
      <c r="B606" s="3"/>
      <c r="C606" s="3"/>
      <c r="D606" s="3"/>
      <c r="E606" s="3"/>
      <c r="F606" s="3"/>
      <c r="G606" s="3"/>
      <c r="H606" s="3"/>
      <c r="I606" s="3"/>
      <c r="J606" s="3"/>
      <c r="K606" s="12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2:26" x14ac:dyDescent="0.25">
      <c r="B607" s="3"/>
      <c r="C607" s="3"/>
      <c r="D607" s="3"/>
      <c r="E607" s="3"/>
      <c r="F607" s="3"/>
      <c r="G607" s="3"/>
      <c r="H607" s="3"/>
      <c r="I607" s="3"/>
      <c r="J607" s="3"/>
      <c r="K607" s="12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2:26" x14ac:dyDescent="0.25">
      <c r="B608" s="3"/>
      <c r="C608" s="3"/>
      <c r="D608" s="3"/>
      <c r="E608" s="3"/>
      <c r="F608" s="3"/>
      <c r="G608" s="3"/>
      <c r="H608" s="3"/>
      <c r="I608" s="3"/>
      <c r="J608" s="3"/>
      <c r="K608" s="12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2:26" x14ac:dyDescent="0.25">
      <c r="B609" s="3"/>
      <c r="C609" s="3"/>
      <c r="D609" s="3"/>
      <c r="E609" s="3"/>
      <c r="F609" s="3"/>
      <c r="G609" s="3"/>
      <c r="H609" s="3"/>
      <c r="I609" s="3"/>
      <c r="J609" s="3"/>
      <c r="K609" s="12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2:26" x14ac:dyDescent="0.25">
      <c r="B610" s="3"/>
      <c r="C610" s="3"/>
      <c r="D610" s="3"/>
      <c r="E610" s="3"/>
      <c r="F610" s="3"/>
      <c r="G610" s="3"/>
      <c r="H610" s="3"/>
      <c r="I610" s="3"/>
      <c r="J610" s="3"/>
      <c r="K610" s="12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2:26" x14ac:dyDescent="0.25">
      <c r="B611" s="3"/>
      <c r="C611" s="3"/>
      <c r="D611" s="3"/>
      <c r="E611" s="3"/>
      <c r="F611" s="3"/>
      <c r="G611" s="3"/>
      <c r="H611" s="3"/>
      <c r="I611" s="3"/>
      <c r="J611" s="3"/>
      <c r="K611" s="12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2:26" x14ac:dyDescent="0.25">
      <c r="B612" s="3"/>
      <c r="C612" s="3"/>
      <c r="D612" s="3"/>
      <c r="E612" s="3"/>
      <c r="F612" s="3"/>
      <c r="G612" s="3"/>
      <c r="H612" s="3"/>
      <c r="I612" s="3"/>
      <c r="J612" s="3"/>
      <c r="K612" s="12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2:26" x14ac:dyDescent="0.25">
      <c r="B613" s="3"/>
      <c r="C613" s="3"/>
      <c r="D613" s="3"/>
      <c r="E613" s="3"/>
      <c r="F613" s="3"/>
      <c r="G613" s="3"/>
      <c r="H613" s="3"/>
      <c r="I613" s="3"/>
      <c r="J613" s="3"/>
      <c r="K613" s="12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2:26" x14ac:dyDescent="0.25">
      <c r="B614" s="3"/>
      <c r="C614" s="3"/>
      <c r="D614" s="3"/>
      <c r="E614" s="3"/>
      <c r="F614" s="3"/>
      <c r="G614" s="3"/>
      <c r="H614" s="3"/>
      <c r="I614" s="3"/>
      <c r="J614" s="3"/>
      <c r="K614" s="12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2:26" x14ac:dyDescent="0.25">
      <c r="B615" s="3"/>
      <c r="C615" s="3"/>
      <c r="D615" s="3"/>
      <c r="E615" s="3"/>
      <c r="F615" s="3"/>
      <c r="G615" s="3"/>
      <c r="H615" s="3"/>
      <c r="I615" s="3"/>
      <c r="J615" s="3"/>
      <c r="K615" s="12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2:26" x14ac:dyDescent="0.25">
      <c r="B616" s="3"/>
      <c r="C616" s="3"/>
      <c r="D616" s="3"/>
      <c r="E616" s="3"/>
      <c r="F616" s="3"/>
      <c r="G616" s="3"/>
      <c r="H616" s="3"/>
      <c r="I616" s="3"/>
      <c r="J616" s="3"/>
      <c r="K616" s="12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2:26" x14ac:dyDescent="0.25">
      <c r="B617" s="3"/>
      <c r="C617" s="3"/>
      <c r="D617" s="3"/>
      <c r="E617" s="3"/>
      <c r="F617" s="3"/>
      <c r="G617" s="3"/>
      <c r="H617" s="3"/>
      <c r="I617" s="3"/>
      <c r="J617" s="3"/>
      <c r="K617" s="12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2:26" x14ac:dyDescent="0.25">
      <c r="B618" s="3"/>
      <c r="C618" s="3"/>
      <c r="D618" s="3"/>
      <c r="E618" s="3"/>
      <c r="F618" s="3"/>
      <c r="G618" s="3"/>
      <c r="H618" s="3"/>
      <c r="I618" s="3"/>
      <c r="J618" s="3"/>
      <c r="K618" s="12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2:26" x14ac:dyDescent="0.25">
      <c r="B619" s="3"/>
      <c r="C619" s="3"/>
      <c r="D619" s="3"/>
      <c r="E619" s="3"/>
      <c r="F619" s="3"/>
      <c r="G619" s="3"/>
      <c r="H619" s="3"/>
      <c r="I619" s="3"/>
      <c r="J619" s="3"/>
      <c r="K619" s="12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2:26" x14ac:dyDescent="0.25">
      <c r="B620" s="3"/>
      <c r="C620" s="3"/>
      <c r="D620" s="3"/>
      <c r="E620" s="3"/>
      <c r="F620" s="3"/>
      <c r="G620" s="3"/>
      <c r="H620" s="3"/>
      <c r="I620" s="3"/>
      <c r="J620" s="3"/>
      <c r="K620" s="12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2:26" x14ac:dyDescent="0.25">
      <c r="B621" s="3"/>
      <c r="C621" s="3"/>
      <c r="D621" s="3"/>
      <c r="E621" s="3"/>
      <c r="F621" s="3"/>
      <c r="G621" s="3"/>
      <c r="H621" s="3"/>
      <c r="I621" s="3"/>
      <c r="J621" s="3"/>
      <c r="K621" s="12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2:26" x14ac:dyDescent="0.25">
      <c r="B622" s="3"/>
      <c r="C622" s="3"/>
      <c r="D622" s="3"/>
      <c r="E622" s="3"/>
      <c r="F622" s="3"/>
      <c r="G622" s="3"/>
      <c r="H622" s="3"/>
      <c r="I622" s="3"/>
      <c r="J622" s="3"/>
      <c r="K622" s="12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2:26" x14ac:dyDescent="0.25">
      <c r="B623" s="3"/>
      <c r="C623" s="3"/>
      <c r="D623" s="3"/>
      <c r="E623" s="3"/>
      <c r="F623" s="3"/>
      <c r="G623" s="3"/>
      <c r="H623" s="3"/>
      <c r="I623" s="3"/>
      <c r="J623" s="3"/>
      <c r="K623" s="12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2:26" x14ac:dyDescent="0.25">
      <c r="B624" s="3"/>
      <c r="C624" s="3"/>
      <c r="D624" s="3"/>
      <c r="E624" s="3"/>
      <c r="F624" s="3"/>
      <c r="G624" s="3"/>
      <c r="H624" s="3"/>
      <c r="I624" s="3"/>
      <c r="J624" s="3"/>
      <c r="K624" s="12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2:26" x14ac:dyDescent="0.25">
      <c r="B625" s="3"/>
      <c r="C625" s="3"/>
      <c r="D625" s="3"/>
      <c r="E625" s="3"/>
      <c r="F625" s="3"/>
      <c r="G625" s="3"/>
      <c r="H625" s="3"/>
      <c r="I625" s="3"/>
      <c r="J625" s="3"/>
      <c r="K625" s="12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2:26" x14ac:dyDescent="0.25">
      <c r="B626" s="3"/>
      <c r="C626" s="3"/>
      <c r="D626" s="3"/>
      <c r="E626" s="3"/>
      <c r="F626" s="3"/>
      <c r="G626" s="3"/>
      <c r="H626" s="3"/>
      <c r="I626" s="3"/>
      <c r="J626" s="3"/>
      <c r="K626" s="12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2:26" x14ac:dyDescent="0.25">
      <c r="B627" s="3"/>
      <c r="C627" s="3"/>
      <c r="D627" s="3"/>
      <c r="E627" s="3"/>
      <c r="F627" s="3"/>
      <c r="G627" s="3"/>
      <c r="H627" s="3"/>
      <c r="I627" s="3"/>
      <c r="J627" s="3"/>
      <c r="K627" s="12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2:26" x14ac:dyDescent="0.25">
      <c r="B628" s="3"/>
      <c r="C628" s="3"/>
      <c r="D628" s="3"/>
      <c r="E628" s="3"/>
      <c r="F628" s="3"/>
      <c r="G628" s="3"/>
      <c r="H628" s="3"/>
      <c r="I628" s="3"/>
      <c r="J628" s="3"/>
      <c r="K628" s="12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2:26" x14ac:dyDescent="0.25">
      <c r="B629" s="3"/>
      <c r="C629" s="3"/>
      <c r="D629" s="3"/>
      <c r="E629" s="3"/>
      <c r="F629" s="3"/>
      <c r="G629" s="3"/>
      <c r="H629" s="3"/>
      <c r="I629" s="3"/>
      <c r="J629" s="3"/>
      <c r="K629" s="12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2:26" x14ac:dyDescent="0.25">
      <c r="B630" s="3"/>
      <c r="C630" s="3"/>
      <c r="D630" s="3"/>
      <c r="E630" s="3"/>
      <c r="F630" s="3"/>
      <c r="G630" s="3"/>
      <c r="H630" s="3"/>
      <c r="I630" s="3"/>
      <c r="J630" s="3"/>
      <c r="K630" s="12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2:26" x14ac:dyDescent="0.25">
      <c r="B631" s="3"/>
      <c r="C631" s="3"/>
      <c r="D631" s="3"/>
      <c r="E631" s="3"/>
      <c r="F631" s="3"/>
      <c r="G631" s="3"/>
      <c r="H631" s="3"/>
      <c r="I631" s="3"/>
      <c r="J631" s="3"/>
      <c r="K631" s="12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2:26" x14ac:dyDescent="0.25">
      <c r="B632" s="3"/>
      <c r="C632" s="3"/>
      <c r="D632" s="3"/>
      <c r="E632" s="3"/>
      <c r="F632" s="3"/>
      <c r="G632" s="3"/>
      <c r="H632" s="3"/>
      <c r="I632" s="3"/>
      <c r="J632" s="3"/>
      <c r="K632" s="12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2:26" x14ac:dyDescent="0.25">
      <c r="B633" s="3"/>
      <c r="C633" s="3"/>
      <c r="D633" s="3"/>
      <c r="E633" s="3"/>
      <c r="F633" s="3"/>
      <c r="G633" s="3"/>
      <c r="H633" s="3"/>
      <c r="I633" s="3"/>
      <c r="J633" s="3"/>
      <c r="K633" s="12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2:26" x14ac:dyDescent="0.25">
      <c r="B634" s="3"/>
      <c r="C634" s="3"/>
      <c r="D634" s="3"/>
      <c r="E634" s="3"/>
      <c r="F634" s="3"/>
      <c r="G634" s="3"/>
      <c r="H634" s="3"/>
      <c r="I634" s="3"/>
      <c r="J634" s="3"/>
      <c r="K634" s="12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2:26" x14ac:dyDescent="0.25">
      <c r="B635" s="3"/>
      <c r="C635" s="3"/>
      <c r="D635" s="3"/>
      <c r="E635" s="3"/>
      <c r="F635" s="3"/>
      <c r="G635" s="3"/>
      <c r="H635" s="3"/>
      <c r="I635" s="3"/>
      <c r="J635" s="3"/>
      <c r="K635" s="12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2:26" x14ac:dyDescent="0.25">
      <c r="B636" s="3"/>
      <c r="C636" s="3"/>
      <c r="D636" s="3"/>
      <c r="E636" s="3"/>
      <c r="F636" s="3"/>
      <c r="G636" s="3"/>
      <c r="H636" s="3"/>
      <c r="I636" s="3"/>
      <c r="J636" s="3"/>
      <c r="K636" s="12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2:26" x14ac:dyDescent="0.25">
      <c r="B637" s="3"/>
      <c r="C637" s="3"/>
      <c r="D637" s="3"/>
      <c r="E637" s="3"/>
      <c r="F637" s="3"/>
      <c r="G637" s="3"/>
      <c r="H637" s="3"/>
      <c r="I637" s="3"/>
      <c r="J637" s="3"/>
      <c r="K637" s="12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2:26" x14ac:dyDescent="0.25">
      <c r="B638" s="3"/>
      <c r="C638" s="3"/>
      <c r="D638" s="3"/>
      <c r="E638" s="3"/>
      <c r="F638" s="3"/>
      <c r="G638" s="3"/>
      <c r="H638" s="3"/>
      <c r="I638" s="3"/>
      <c r="J638" s="3"/>
      <c r="K638" s="12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2:26" x14ac:dyDescent="0.25">
      <c r="B639" s="3"/>
      <c r="C639" s="3"/>
      <c r="D639" s="3"/>
      <c r="E639" s="3"/>
      <c r="F639" s="3"/>
      <c r="G639" s="3"/>
      <c r="H639" s="3"/>
      <c r="I639" s="3"/>
      <c r="J639" s="3"/>
      <c r="K639" s="12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2:26" x14ac:dyDescent="0.25">
      <c r="B640" s="3"/>
      <c r="C640" s="3"/>
      <c r="D640" s="3"/>
      <c r="E640" s="3"/>
      <c r="F640" s="3"/>
      <c r="G640" s="3"/>
      <c r="H640" s="3"/>
      <c r="I640" s="3"/>
      <c r="J640" s="3"/>
      <c r="K640" s="12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2:26" x14ac:dyDescent="0.25">
      <c r="B641" s="3"/>
      <c r="C641" s="3"/>
      <c r="D641" s="3"/>
      <c r="E641" s="3"/>
      <c r="F641" s="3"/>
      <c r="G641" s="3"/>
      <c r="H641" s="3"/>
      <c r="I641" s="3"/>
      <c r="J641" s="3"/>
      <c r="K641" s="12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2:26" x14ac:dyDescent="0.25">
      <c r="B642" s="3"/>
      <c r="C642" s="3"/>
      <c r="D642" s="3"/>
      <c r="E642" s="3"/>
      <c r="F642" s="3"/>
      <c r="G642" s="3"/>
      <c r="H642" s="3"/>
      <c r="I642" s="3"/>
      <c r="J642" s="3"/>
      <c r="K642" s="12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2:26" x14ac:dyDescent="0.25">
      <c r="B643" s="3"/>
      <c r="C643" s="3"/>
      <c r="D643" s="3"/>
      <c r="E643" s="3"/>
      <c r="F643" s="3"/>
      <c r="G643" s="3"/>
      <c r="H643" s="3"/>
      <c r="I643" s="3"/>
      <c r="J643" s="3"/>
      <c r="K643" s="12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2:26" x14ac:dyDescent="0.25">
      <c r="B644" s="3"/>
      <c r="C644" s="3"/>
      <c r="D644" s="3"/>
      <c r="E644" s="3"/>
      <c r="F644" s="3"/>
      <c r="G644" s="3"/>
      <c r="H644" s="3"/>
      <c r="I644" s="3"/>
      <c r="J644" s="3"/>
      <c r="K644" s="12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2:26" x14ac:dyDescent="0.25">
      <c r="B645" s="3"/>
      <c r="C645" s="3"/>
      <c r="D645" s="3"/>
      <c r="E645" s="3"/>
      <c r="F645" s="3"/>
      <c r="G645" s="3"/>
      <c r="H645" s="3"/>
      <c r="I645" s="3"/>
      <c r="J645" s="3"/>
      <c r="K645" s="12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2:26" x14ac:dyDescent="0.25">
      <c r="B646" s="3"/>
      <c r="C646" s="3"/>
      <c r="D646" s="3"/>
      <c r="E646" s="3"/>
      <c r="F646" s="3"/>
      <c r="G646" s="3"/>
      <c r="H646" s="3"/>
      <c r="I646" s="3"/>
      <c r="J646" s="3"/>
      <c r="K646" s="12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2:26" x14ac:dyDescent="0.25">
      <c r="B647" s="3"/>
      <c r="C647" s="3"/>
      <c r="D647" s="3"/>
      <c r="E647" s="3"/>
      <c r="F647" s="3"/>
      <c r="G647" s="3"/>
      <c r="H647" s="3"/>
      <c r="I647" s="3"/>
      <c r="J647" s="3"/>
      <c r="K647" s="12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2:26" x14ac:dyDescent="0.25">
      <c r="B648" s="3"/>
      <c r="C648" s="3"/>
      <c r="D648" s="3"/>
      <c r="E648" s="3"/>
      <c r="F648" s="3"/>
      <c r="G648" s="3"/>
      <c r="H648" s="3"/>
      <c r="I648" s="3"/>
      <c r="J648" s="3"/>
      <c r="K648" s="12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2:26" x14ac:dyDescent="0.25">
      <c r="B649" s="3"/>
      <c r="C649" s="3"/>
      <c r="D649" s="3"/>
      <c r="E649" s="3"/>
      <c r="F649" s="3"/>
      <c r="G649" s="3"/>
      <c r="H649" s="3"/>
      <c r="I649" s="3"/>
      <c r="J649" s="3"/>
      <c r="K649" s="12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2:26" x14ac:dyDescent="0.25">
      <c r="B650" s="3"/>
      <c r="C650" s="3"/>
      <c r="D650" s="3"/>
      <c r="E650" s="3"/>
      <c r="F650" s="3"/>
      <c r="G650" s="3"/>
      <c r="H650" s="3"/>
      <c r="I650" s="3"/>
      <c r="J650" s="3"/>
      <c r="K650" s="12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2:26" x14ac:dyDescent="0.25">
      <c r="B651" s="3"/>
      <c r="C651" s="3"/>
      <c r="D651" s="3"/>
      <c r="E651" s="3"/>
      <c r="F651" s="3"/>
      <c r="G651" s="3"/>
      <c r="H651" s="3"/>
      <c r="I651" s="3"/>
      <c r="J651" s="3"/>
      <c r="K651" s="12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2:26" x14ac:dyDescent="0.25">
      <c r="B652" s="3"/>
      <c r="C652" s="3"/>
      <c r="D652" s="3"/>
      <c r="E652" s="3"/>
      <c r="F652" s="3"/>
      <c r="G652" s="3"/>
      <c r="H652" s="3"/>
      <c r="I652" s="3"/>
      <c r="J652" s="3"/>
      <c r="K652" s="12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2:26" x14ac:dyDescent="0.25">
      <c r="B653" s="3"/>
      <c r="C653" s="3"/>
      <c r="D653" s="3"/>
      <c r="E653" s="3"/>
      <c r="F653" s="3"/>
      <c r="G653" s="3"/>
      <c r="H653" s="3"/>
      <c r="I653" s="3"/>
      <c r="J653" s="3"/>
      <c r="K653" s="12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2:26" x14ac:dyDescent="0.25">
      <c r="B654" s="3"/>
      <c r="C654" s="3"/>
      <c r="D654" s="3"/>
      <c r="E654" s="3"/>
      <c r="F654" s="3"/>
      <c r="G654" s="3"/>
      <c r="H654" s="3"/>
      <c r="I654" s="3"/>
      <c r="J654" s="3"/>
      <c r="K654" s="12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2:26" x14ac:dyDescent="0.25">
      <c r="B655" s="3"/>
      <c r="C655" s="3"/>
      <c r="D655" s="3"/>
      <c r="E655" s="3"/>
      <c r="F655" s="3"/>
      <c r="G655" s="3"/>
      <c r="H655" s="3"/>
      <c r="I655" s="3"/>
      <c r="J655" s="3"/>
      <c r="K655" s="12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2:26" x14ac:dyDescent="0.25">
      <c r="B656" s="3"/>
      <c r="C656" s="3"/>
      <c r="D656" s="3"/>
      <c r="E656" s="3"/>
      <c r="F656" s="3"/>
      <c r="G656" s="3"/>
      <c r="H656" s="3"/>
      <c r="I656" s="3"/>
      <c r="J656" s="3"/>
      <c r="K656" s="12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2:26" x14ac:dyDescent="0.25">
      <c r="B657" s="3"/>
      <c r="C657" s="3"/>
      <c r="D657" s="3"/>
      <c r="E657" s="3"/>
      <c r="F657" s="3"/>
      <c r="G657" s="3"/>
      <c r="H657" s="3"/>
      <c r="I657" s="3"/>
      <c r="J657" s="3"/>
      <c r="K657" s="12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2:26" x14ac:dyDescent="0.25">
      <c r="B658" s="3"/>
      <c r="C658" s="3"/>
      <c r="D658" s="3"/>
      <c r="E658" s="3"/>
      <c r="F658" s="3"/>
      <c r="G658" s="3"/>
      <c r="H658" s="3"/>
      <c r="I658" s="3"/>
      <c r="J658" s="3"/>
      <c r="K658" s="12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2:26" x14ac:dyDescent="0.25">
      <c r="B659" s="3"/>
      <c r="C659" s="3"/>
      <c r="D659" s="3"/>
      <c r="E659" s="3"/>
      <c r="F659" s="3"/>
      <c r="G659" s="3"/>
      <c r="H659" s="3"/>
      <c r="I659" s="3"/>
      <c r="J659" s="3"/>
      <c r="K659" s="12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2:26" x14ac:dyDescent="0.25">
      <c r="B660" s="3"/>
      <c r="C660" s="3"/>
      <c r="D660" s="3"/>
      <c r="E660" s="3"/>
      <c r="F660" s="3"/>
      <c r="G660" s="3"/>
      <c r="H660" s="3"/>
      <c r="I660" s="3"/>
      <c r="J660" s="3"/>
      <c r="K660" s="12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2:26" x14ac:dyDescent="0.25">
      <c r="B661" s="3"/>
      <c r="C661" s="3"/>
      <c r="D661" s="3"/>
      <c r="E661" s="3"/>
      <c r="F661" s="3"/>
      <c r="G661" s="3"/>
      <c r="H661" s="3"/>
      <c r="I661" s="3"/>
      <c r="J661" s="3"/>
      <c r="K661" s="12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2:26" x14ac:dyDescent="0.25">
      <c r="B662" s="3"/>
      <c r="C662" s="3"/>
      <c r="D662" s="3"/>
      <c r="E662" s="3"/>
      <c r="F662" s="3"/>
      <c r="G662" s="3"/>
      <c r="H662" s="3"/>
      <c r="I662" s="3"/>
      <c r="J662" s="3"/>
      <c r="K662" s="12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2:26" x14ac:dyDescent="0.25">
      <c r="B663" s="3"/>
      <c r="C663" s="3"/>
      <c r="D663" s="3"/>
      <c r="E663" s="3"/>
      <c r="F663" s="3"/>
      <c r="G663" s="3"/>
      <c r="H663" s="3"/>
      <c r="I663" s="3"/>
      <c r="J663" s="3"/>
      <c r="K663" s="12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2:26" x14ac:dyDescent="0.25">
      <c r="B664" s="3"/>
      <c r="C664" s="3"/>
      <c r="D664" s="3"/>
      <c r="E664" s="3"/>
      <c r="F664" s="3"/>
      <c r="G664" s="3"/>
      <c r="H664" s="3"/>
      <c r="I664" s="3"/>
      <c r="J664" s="3"/>
      <c r="K664" s="12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2:26" x14ac:dyDescent="0.25">
      <c r="B665" s="3"/>
      <c r="C665" s="3"/>
      <c r="D665" s="3"/>
      <c r="E665" s="3"/>
      <c r="F665" s="3"/>
      <c r="G665" s="3"/>
      <c r="H665" s="3"/>
      <c r="I665" s="3"/>
      <c r="J665" s="3"/>
      <c r="K665" s="12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2:26" x14ac:dyDescent="0.25">
      <c r="B666" s="3"/>
      <c r="C666" s="3"/>
      <c r="D666" s="3"/>
      <c r="E666" s="3"/>
      <c r="F666" s="3"/>
      <c r="G666" s="3"/>
      <c r="H666" s="3"/>
      <c r="I666" s="3"/>
      <c r="J666" s="3"/>
      <c r="K666" s="12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2:26" x14ac:dyDescent="0.25">
      <c r="B667" s="3"/>
      <c r="C667" s="3"/>
      <c r="D667" s="3"/>
      <c r="E667" s="3"/>
      <c r="F667" s="3"/>
      <c r="G667" s="3"/>
      <c r="H667" s="3"/>
      <c r="I667" s="3"/>
      <c r="J667" s="3"/>
      <c r="K667" s="12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2:26" x14ac:dyDescent="0.25">
      <c r="B668" s="3"/>
      <c r="C668" s="3"/>
      <c r="D668" s="3"/>
      <c r="E668" s="3"/>
      <c r="F668" s="3"/>
      <c r="G668" s="3"/>
      <c r="H668" s="3"/>
      <c r="I668" s="3"/>
      <c r="J668" s="3"/>
      <c r="K668" s="12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2:26" x14ac:dyDescent="0.25">
      <c r="B669" s="3"/>
      <c r="C669" s="3"/>
      <c r="D669" s="3"/>
      <c r="E669" s="3"/>
      <c r="F669" s="3"/>
      <c r="G669" s="3"/>
      <c r="H669" s="3"/>
      <c r="I669" s="3"/>
      <c r="J669" s="3"/>
      <c r="K669" s="12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2:26" x14ac:dyDescent="0.25">
      <c r="B670" s="3"/>
      <c r="C670" s="3"/>
      <c r="D670" s="3"/>
      <c r="E670" s="3"/>
      <c r="F670" s="3"/>
      <c r="G670" s="3"/>
      <c r="H670" s="3"/>
      <c r="I670" s="3"/>
      <c r="J670" s="3"/>
      <c r="K670" s="12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2:26" x14ac:dyDescent="0.25">
      <c r="B671" s="3"/>
      <c r="C671" s="3"/>
      <c r="D671" s="3"/>
      <c r="E671" s="3"/>
      <c r="F671" s="3"/>
      <c r="G671" s="3"/>
      <c r="H671" s="3"/>
      <c r="I671" s="3"/>
      <c r="J671" s="3"/>
      <c r="K671" s="12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2:26" x14ac:dyDescent="0.25">
      <c r="B672" s="3"/>
      <c r="C672" s="3"/>
      <c r="D672" s="3"/>
      <c r="E672" s="3"/>
      <c r="F672" s="3"/>
      <c r="G672" s="3"/>
      <c r="H672" s="3"/>
      <c r="I672" s="3"/>
      <c r="J672" s="3"/>
      <c r="K672" s="12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2:26" x14ac:dyDescent="0.25">
      <c r="B673" s="3"/>
      <c r="C673" s="3"/>
      <c r="D673" s="3"/>
      <c r="E673" s="3"/>
      <c r="F673" s="3"/>
      <c r="G673" s="3"/>
      <c r="H673" s="3"/>
      <c r="I673" s="3"/>
      <c r="J673" s="3"/>
      <c r="K673" s="12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2:26" x14ac:dyDescent="0.25">
      <c r="B674" s="3"/>
      <c r="C674" s="3"/>
      <c r="D674" s="3"/>
      <c r="E674" s="3"/>
      <c r="F674" s="3"/>
      <c r="G674" s="3"/>
      <c r="H674" s="3"/>
      <c r="I674" s="3"/>
      <c r="J674" s="3"/>
      <c r="K674" s="12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2:26" x14ac:dyDescent="0.25">
      <c r="B675" s="3"/>
      <c r="C675" s="3"/>
      <c r="D675" s="3"/>
      <c r="E675" s="3"/>
      <c r="F675" s="3"/>
      <c r="G675" s="3"/>
      <c r="H675" s="3"/>
      <c r="I675" s="3"/>
      <c r="J675" s="3"/>
      <c r="K675" s="12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2:26" x14ac:dyDescent="0.25">
      <c r="B676" s="3"/>
      <c r="C676" s="3"/>
      <c r="D676" s="3"/>
      <c r="E676" s="3"/>
      <c r="F676" s="3"/>
      <c r="G676" s="3"/>
      <c r="H676" s="3"/>
      <c r="I676" s="3"/>
      <c r="J676" s="3"/>
      <c r="K676" s="12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2:26" x14ac:dyDescent="0.25">
      <c r="B677" s="3"/>
      <c r="C677" s="3"/>
      <c r="D677" s="3"/>
      <c r="E677" s="3"/>
      <c r="F677" s="3"/>
      <c r="G677" s="3"/>
      <c r="H677" s="3"/>
      <c r="I677" s="3"/>
      <c r="J677" s="3"/>
      <c r="K677" s="12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2:26" x14ac:dyDescent="0.25">
      <c r="B678" s="3"/>
      <c r="C678" s="3"/>
      <c r="D678" s="3"/>
      <c r="E678" s="3"/>
      <c r="F678" s="3"/>
      <c r="G678" s="3"/>
      <c r="H678" s="3"/>
      <c r="I678" s="3"/>
      <c r="J678" s="3"/>
      <c r="K678" s="12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2:26" x14ac:dyDescent="0.25">
      <c r="B679" s="3"/>
      <c r="C679" s="3"/>
      <c r="D679" s="3"/>
      <c r="E679" s="3"/>
      <c r="F679" s="3"/>
      <c r="G679" s="3"/>
      <c r="H679" s="3"/>
      <c r="I679" s="3"/>
      <c r="J679" s="3"/>
      <c r="K679" s="12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2:26" x14ac:dyDescent="0.25">
      <c r="B680" s="3"/>
      <c r="C680" s="3"/>
      <c r="D680" s="3"/>
      <c r="E680" s="3"/>
      <c r="F680" s="3"/>
      <c r="G680" s="3"/>
      <c r="H680" s="3"/>
      <c r="I680" s="3"/>
      <c r="J680" s="3"/>
      <c r="K680" s="12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2:26" x14ac:dyDescent="0.25">
      <c r="B681" s="3"/>
      <c r="C681" s="3"/>
      <c r="D681" s="3"/>
      <c r="E681" s="3"/>
      <c r="F681" s="3"/>
      <c r="G681" s="3"/>
      <c r="H681" s="3"/>
      <c r="I681" s="3"/>
      <c r="J681" s="3"/>
      <c r="K681" s="12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2:26" x14ac:dyDescent="0.25">
      <c r="B682" s="3"/>
      <c r="C682" s="3"/>
      <c r="D682" s="3"/>
      <c r="E682" s="3"/>
      <c r="F682" s="3"/>
      <c r="G682" s="3"/>
      <c r="H682" s="3"/>
      <c r="I682" s="3"/>
      <c r="J682" s="3"/>
      <c r="K682" s="12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2:26" x14ac:dyDescent="0.25">
      <c r="B683" s="3"/>
      <c r="C683" s="3"/>
      <c r="D683" s="3"/>
      <c r="E683" s="3"/>
      <c r="F683" s="3"/>
      <c r="G683" s="3"/>
      <c r="H683" s="3"/>
      <c r="I683" s="3"/>
      <c r="J683" s="3"/>
      <c r="K683" s="12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2:26" x14ac:dyDescent="0.25">
      <c r="B684" s="3"/>
      <c r="C684" s="3"/>
      <c r="D684" s="3"/>
      <c r="E684" s="3"/>
      <c r="F684" s="3"/>
      <c r="G684" s="3"/>
      <c r="H684" s="3"/>
      <c r="I684" s="3"/>
      <c r="J684" s="3"/>
      <c r="K684" s="12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2:26" x14ac:dyDescent="0.25">
      <c r="B685" s="3"/>
      <c r="C685" s="3"/>
      <c r="D685" s="3"/>
      <c r="E685" s="3"/>
      <c r="F685" s="3"/>
      <c r="G685" s="3"/>
      <c r="H685" s="3"/>
      <c r="I685" s="3"/>
      <c r="J685" s="3"/>
      <c r="K685" s="12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2:26" x14ac:dyDescent="0.25">
      <c r="B686" s="3"/>
      <c r="C686" s="3"/>
      <c r="D686" s="3"/>
      <c r="E686" s="3"/>
      <c r="F686" s="3"/>
      <c r="G686" s="3"/>
      <c r="H686" s="3"/>
      <c r="I686" s="3"/>
      <c r="J686" s="3"/>
      <c r="K686" s="12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2:26" x14ac:dyDescent="0.25">
      <c r="B687" s="3"/>
      <c r="C687" s="3"/>
      <c r="D687" s="3"/>
      <c r="E687" s="3"/>
      <c r="F687" s="3"/>
      <c r="G687" s="3"/>
      <c r="H687" s="3"/>
      <c r="I687" s="3"/>
      <c r="J687" s="3"/>
      <c r="K687" s="12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2:26" x14ac:dyDescent="0.25">
      <c r="B688" s="3"/>
      <c r="C688" s="3"/>
      <c r="D688" s="3"/>
      <c r="E688" s="3"/>
      <c r="F688" s="3"/>
      <c r="G688" s="3"/>
      <c r="H688" s="3"/>
      <c r="I688" s="3"/>
      <c r="J688" s="3"/>
      <c r="K688" s="12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2:26" x14ac:dyDescent="0.25">
      <c r="B689" s="3"/>
      <c r="C689" s="3"/>
      <c r="D689" s="3"/>
      <c r="E689" s="3"/>
      <c r="F689" s="3"/>
      <c r="G689" s="3"/>
      <c r="H689" s="3"/>
      <c r="I689" s="3"/>
      <c r="J689" s="3"/>
      <c r="K689" s="12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2:26" x14ac:dyDescent="0.25">
      <c r="B690" s="3"/>
      <c r="C690" s="3"/>
      <c r="D690" s="3"/>
      <c r="E690" s="3"/>
      <c r="F690" s="3"/>
      <c r="G690" s="3"/>
      <c r="H690" s="3"/>
      <c r="I690" s="3"/>
      <c r="J690" s="3"/>
      <c r="K690" s="12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2:26" x14ac:dyDescent="0.25">
      <c r="B691" s="3"/>
      <c r="C691" s="3"/>
      <c r="D691" s="3"/>
      <c r="E691" s="3"/>
      <c r="F691" s="3"/>
      <c r="G691" s="3"/>
      <c r="H691" s="3"/>
      <c r="I691" s="3"/>
      <c r="J691" s="3"/>
      <c r="K691" s="12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2:26" x14ac:dyDescent="0.25">
      <c r="B692" s="3"/>
      <c r="C692" s="3"/>
      <c r="D692" s="3"/>
      <c r="E692" s="3"/>
      <c r="F692" s="3"/>
      <c r="G692" s="3"/>
      <c r="H692" s="3"/>
      <c r="I692" s="3"/>
      <c r="J692" s="3"/>
      <c r="K692" s="12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2:26" x14ac:dyDescent="0.25">
      <c r="B693" s="3"/>
      <c r="C693" s="3"/>
      <c r="D693" s="3"/>
      <c r="E693" s="3"/>
      <c r="F693" s="3"/>
      <c r="G693" s="3"/>
      <c r="H693" s="3"/>
      <c r="I693" s="3"/>
      <c r="J693" s="3"/>
      <c r="K693" s="12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2:26" x14ac:dyDescent="0.25">
      <c r="B694" s="3"/>
      <c r="C694" s="3"/>
      <c r="D694" s="3"/>
      <c r="E694" s="3"/>
      <c r="F694" s="3"/>
      <c r="G694" s="3"/>
      <c r="H694" s="3"/>
      <c r="I694" s="3"/>
      <c r="J694" s="3"/>
      <c r="K694" s="12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2:26" x14ac:dyDescent="0.25">
      <c r="B695" s="3"/>
      <c r="C695" s="3"/>
      <c r="D695" s="3"/>
      <c r="E695" s="3"/>
      <c r="F695" s="3"/>
      <c r="G695" s="3"/>
      <c r="H695" s="3"/>
      <c r="I695" s="3"/>
      <c r="J695" s="3"/>
      <c r="K695" s="12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2:26" x14ac:dyDescent="0.25">
      <c r="B696" s="3"/>
      <c r="C696" s="3"/>
      <c r="D696" s="3"/>
      <c r="E696" s="3"/>
      <c r="F696" s="3"/>
      <c r="G696" s="3"/>
      <c r="H696" s="3"/>
      <c r="I696" s="3"/>
      <c r="J696" s="3"/>
      <c r="K696" s="12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2:26" x14ac:dyDescent="0.25">
      <c r="B697" s="3"/>
      <c r="C697" s="3"/>
      <c r="D697" s="3"/>
      <c r="E697" s="3"/>
      <c r="F697" s="3"/>
      <c r="G697" s="3"/>
      <c r="H697" s="3"/>
      <c r="I697" s="3"/>
      <c r="J697" s="3"/>
      <c r="K697" s="12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2:26" x14ac:dyDescent="0.25">
      <c r="B698" s="3"/>
      <c r="C698" s="3"/>
      <c r="D698" s="3"/>
      <c r="E698" s="3"/>
      <c r="F698" s="3"/>
      <c r="G698" s="3"/>
      <c r="H698" s="3"/>
      <c r="I698" s="3"/>
      <c r="J698" s="3"/>
      <c r="K698" s="12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2:26" x14ac:dyDescent="0.25">
      <c r="B699" s="3"/>
      <c r="C699" s="3"/>
      <c r="D699" s="3"/>
      <c r="E699" s="3"/>
      <c r="F699" s="3"/>
      <c r="G699" s="3"/>
      <c r="H699" s="3"/>
      <c r="I699" s="3"/>
      <c r="J699" s="3"/>
      <c r="K699" s="12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2:26" x14ac:dyDescent="0.25">
      <c r="B700" s="3"/>
      <c r="C700" s="3"/>
      <c r="D700" s="3"/>
      <c r="E700" s="3"/>
      <c r="F700" s="3"/>
      <c r="G700" s="3"/>
      <c r="H700" s="3"/>
      <c r="I700" s="3"/>
      <c r="J700" s="3"/>
      <c r="K700" s="12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2:26" x14ac:dyDescent="0.25">
      <c r="B701" s="3"/>
      <c r="C701" s="3"/>
      <c r="D701" s="3"/>
      <c r="E701" s="3"/>
      <c r="F701" s="3"/>
      <c r="G701" s="3"/>
      <c r="H701" s="3"/>
      <c r="I701" s="3"/>
      <c r="J701" s="3"/>
      <c r="K701" s="12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2:26" x14ac:dyDescent="0.25">
      <c r="B702" s="3"/>
      <c r="C702" s="3"/>
      <c r="D702" s="3"/>
      <c r="E702" s="3"/>
      <c r="F702" s="3"/>
      <c r="G702" s="3"/>
      <c r="H702" s="3"/>
      <c r="I702" s="3"/>
      <c r="J702" s="3"/>
      <c r="K702" s="12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2:26" x14ac:dyDescent="0.25">
      <c r="B703" s="3"/>
      <c r="C703" s="3"/>
      <c r="D703" s="3"/>
      <c r="E703" s="3"/>
      <c r="F703" s="3"/>
      <c r="G703" s="3"/>
      <c r="H703" s="3"/>
      <c r="I703" s="3"/>
      <c r="J703" s="3"/>
      <c r="K703" s="12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2:26" x14ac:dyDescent="0.25">
      <c r="B704" s="3"/>
      <c r="C704" s="3"/>
      <c r="D704" s="3"/>
      <c r="E704" s="3"/>
      <c r="F704" s="3"/>
      <c r="G704" s="3"/>
      <c r="H704" s="3"/>
      <c r="I704" s="3"/>
      <c r="J704" s="3"/>
      <c r="K704" s="12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2:26" x14ac:dyDescent="0.25">
      <c r="B705" s="3"/>
      <c r="C705" s="3"/>
      <c r="D705" s="3"/>
      <c r="E705" s="3"/>
      <c r="F705" s="3"/>
      <c r="G705" s="3"/>
      <c r="H705" s="3"/>
      <c r="I705" s="3"/>
      <c r="J705" s="3"/>
      <c r="K705" s="12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2:26" x14ac:dyDescent="0.25">
      <c r="B706" s="3"/>
      <c r="C706" s="3"/>
      <c r="D706" s="3"/>
      <c r="E706" s="3"/>
      <c r="F706" s="3"/>
      <c r="G706" s="3"/>
      <c r="H706" s="3"/>
      <c r="I706" s="3"/>
      <c r="J706" s="3"/>
      <c r="K706" s="12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2:26" x14ac:dyDescent="0.25">
      <c r="B707" s="3"/>
      <c r="C707" s="3"/>
      <c r="D707" s="3"/>
      <c r="E707" s="3"/>
      <c r="F707" s="3"/>
      <c r="G707" s="3"/>
      <c r="H707" s="3"/>
      <c r="I707" s="3"/>
      <c r="J707" s="3"/>
      <c r="K707" s="12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2:26" x14ac:dyDescent="0.25">
      <c r="B708" s="3"/>
      <c r="C708" s="3"/>
      <c r="D708" s="3"/>
      <c r="E708" s="3"/>
      <c r="F708" s="3"/>
      <c r="G708" s="3"/>
      <c r="H708" s="3"/>
      <c r="I708" s="3"/>
      <c r="J708" s="3"/>
      <c r="K708" s="12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2:26" x14ac:dyDescent="0.25">
      <c r="B709" s="3"/>
      <c r="C709" s="3"/>
      <c r="D709" s="3"/>
      <c r="E709" s="3"/>
      <c r="F709" s="3"/>
      <c r="G709" s="3"/>
      <c r="H709" s="3"/>
      <c r="I709" s="3"/>
      <c r="J709" s="3"/>
      <c r="K709" s="12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2:26" x14ac:dyDescent="0.25">
      <c r="B710" s="3"/>
      <c r="C710" s="3"/>
      <c r="D710" s="3"/>
      <c r="E710" s="3"/>
      <c r="F710" s="3"/>
      <c r="G710" s="3"/>
      <c r="H710" s="3"/>
      <c r="I710" s="3"/>
      <c r="J710" s="3"/>
      <c r="K710" s="12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2:26" x14ac:dyDescent="0.25">
      <c r="B711" s="3"/>
      <c r="C711" s="3"/>
      <c r="D711" s="3"/>
      <c r="E711" s="3"/>
      <c r="F711" s="3"/>
      <c r="G711" s="3"/>
      <c r="H711" s="3"/>
      <c r="I711" s="3"/>
      <c r="J711" s="3"/>
      <c r="K711" s="12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2:26" x14ac:dyDescent="0.25">
      <c r="B712" s="3"/>
      <c r="C712" s="3"/>
      <c r="D712" s="3"/>
      <c r="E712" s="3"/>
      <c r="F712" s="3"/>
      <c r="G712" s="3"/>
      <c r="H712" s="3"/>
      <c r="I712" s="3"/>
      <c r="J712" s="3"/>
      <c r="K712" s="12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2:26" x14ac:dyDescent="0.25">
      <c r="B713" s="3"/>
      <c r="C713" s="3"/>
      <c r="D713" s="3"/>
      <c r="E713" s="3"/>
      <c r="F713" s="3"/>
      <c r="G713" s="3"/>
      <c r="H713" s="3"/>
      <c r="I713" s="3"/>
      <c r="J713" s="3"/>
      <c r="K713" s="12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2:26" x14ac:dyDescent="0.25">
      <c r="B714" s="3"/>
      <c r="C714" s="3"/>
      <c r="D714" s="3"/>
      <c r="E714" s="3"/>
      <c r="F714" s="3"/>
      <c r="G714" s="3"/>
      <c r="H714" s="3"/>
      <c r="I714" s="3"/>
      <c r="J714" s="3"/>
      <c r="K714" s="12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2:26" x14ac:dyDescent="0.25">
      <c r="B715" s="3"/>
      <c r="C715" s="3"/>
      <c r="D715" s="3"/>
      <c r="E715" s="3"/>
      <c r="F715" s="3"/>
      <c r="G715" s="3"/>
      <c r="H715" s="3"/>
      <c r="I715" s="3"/>
      <c r="J715" s="3"/>
      <c r="K715" s="12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2:26" x14ac:dyDescent="0.25">
      <c r="B716" s="3"/>
      <c r="C716" s="3"/>
      <c r="D716" s="3"/>
      <c r="E716" s="3"/>
      <c r="F716" s="3"/>
      <c r="G716" s="3"/>
      <c r="H716" s="3"/>
      <c r="I716" s="3"/>
      <c r="J716" s="3"/>
      <c r="K716" s="12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2:26" x14ac:dyDescent="0.25">
      <c r="B717" s="3"/>
      <c r="C717" s="3"/>
      <c r="D717" s="3"/>
      <c r="E717" s="3"/>
      <c r="F717" s="3"/>
      <c r="G717" s="3"/>
      <c r="H717" s="3"/>
      <c r="I717" s="3"/>
      <c r="J717" s="3"/>
      <c r="K717" s="12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2:26" x14ac:dyDescent="0.25">
      <c r="B718" s="3"/>
      <c r="C718" s="3"/>
      <c r="D718" s="3"/>
      <c r="E718" s="3"/>
      <c r="F718" s="3"/>
      <c r="G718" s="3"/>
      <c r="H718" s="3"/>
      <c r="I718" s="3"/>
      <c r="J718" s="3"/>
      <c r="K718" s="12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2:26" x14ac:dyDescent="0.25">
      <c r="B719" s="3"/>
      <c r="C719" s="3"/>
      <c r="D719" s="3"/>
      <c r="E719" s="3"/>
      <c r="F719" s="3"/>
      <c r="G719" s="3"/>
      <c r="H719" s="3"/>
      <c r="I719" s="3"/>
      <c r="J719" s="3"/>
      <c r="K719" s="12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2:26" x14ac:dyDescent="0.25">
      <c r="B720" s="3"/>
      <c r="C720" s="3"/>
      <c r="D720" s="3"/>
      <c r="E720" s="3"/>
      <c r="F720" s="3"/>
      <c r="G720" s="3"/>
      <c r="H720" s="3"/>
      <c r="I720" s="3"/>
      <c r="J720" s="3"/>
      <c r="K720" s="12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2:26" x14ac:dyDescent="0.25">
      <c r="B721" s="3"/>
      <c r="C721" s="3"/>
      <c r="D721" s="3"/>
      <c r="E721" s="3"/>
      <c r="F721" s="3"/>
      <c r="G721" s="3"/>
      <c r="H721" s="3"/>
      <c r="I721" s="3"/>
      <c r="J721" s="3"/>
      <c r="K721" s="12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2:26" x14ac:dyDescent="0.25">
      <c r="B722" s="3"/>
      <c r="C722" s="3"/>
      <c r="D722" s="3"/>
      <c r="E722" s="3"/>
      <c r="F722" s="3"/>
      <c r="G722" s="3"/>
      <c r="H722" s="3"/>
      <c r="I722" s="3"/>
      <c r="J722" s="3"/>
      <c r="K722" s="12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2:26" x14ac:dyDescent="0.25">
      <c r="B723" s="3"/>
      <c r="C723" s="3"/>
      <c r="D723" s="3"/>
      <c r="E723" s="3"/>
      <c r="F723" s="3"/>
      <c r="G723" s="3"/>
      <c r="H723" s="3"/>
      <c r="I723" s="3"/>
      <c r="J723" s="3"/>
      <c r="K723" s="12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2:26" x14ac:dyDescent="0.25">
      <c r="B724" s="3"/>
      <c r="C724" s="3"/>
      <c r="D724" s="3"/>
      <c r="E724" s="3"/>
      <c r="F724" s="3"/>
      <c r="G724" s="3"/>
      <c r="H724" s="3"/>
      <c r="I724" s="3"/>
      <c r="J724" s="3"/>
      <c r="K724" s="12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2:26" x14ac:dyDescent="0.25">
      <c r="B725" s="3"/>
      <c r="C725" s="3"/>
      <c r="D725" s="3"/>
      <c r="E725" s="3"/>
      <c r="F725" s="3"/>
      <c r="G725" s="3"/>
      <c r="H725" s="3"/>
      <c r="I725" s="3"/>
      <c r="J725" s="3"/>
      <c r="K725" s="12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2:26" x14ac:dyDescent="0.25">
      <c r="B726" s="3"/>
      <c r="C726" s="3"/>
      <c r="D726" s="3"/>
      <c r="E726" s="3"/>
      <c r="F726" s="3"/>
      <c r="G726" s="3"/>
      <c r="H726" s="3"/>
      <c r="I726" s="3"/>
      <c r="J726" s="3"/>
      <c r="K726" s="12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2:26" x14ac:dyDescent="0.25">
      <c r="B727" s="3"/>
      <c r="C727" s="3"/>
      <c r="D727" s="3"/>
      <c r="E727" s="3"/>
      <c r="F727" s="3"/>
      <c r="G727" s="3"/>
      <c r="H727" s="3"/>
      <c r="I727" s="3"/>
      <c r="J727" s="3"/>
      <c r="K727" s="12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2:26" x14ac:dyDescent="0.25">
      <c r="B728" s="3"/>
      <c r="C728" s="3"/>
      <c r="D728" s="3"/>
      <c r="E728" s="3"/>
      <c r="F728" s="3"/>
      <c r="G728" s="3"/>
      <c r="H728" s="3"/>
      <c r="I728" s="3"/>
      <c r="J728" s="3"/>
      <c r="K728" s="12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2:26" x14ac:dyDescent="0.25">
      <c r="B729" s="3"/>
      <c r="C729" s="3"/>
      <c r="D729" s="3"/>
      <c r="E729" s="3"/>
      <c r="F729" s="3"/>
      <c r="G729" s="3"/>
      <c r="H729" s="3"/>
      <c r="I729" s="3"/>
      <c r="J729" s="3"/>
      <c r="K729" s="12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2:26" x14ac:dyDescent="0.25">
      <c r="B730" s="3"/>
      <c r="C730" s="3"/>
      <c r="D730" s="3"/>
      <c r="E730" s="3"/>
      <c r="F730" s="3"/>
      <c r="G730" s="3"/>
      <c r="H730" s="3"/>
      <c r="I730" s="3"/>
      <c r="J730" s="3"/>
      <c r="K730" s="12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2:26" x14ac:dyDescent="0.25">
      <c r="B731" s="3"/>
      <c r="C731" s="3"/>
      <c r="D731" s="3"/>
      <c r="E731" s="3"/>
      <c r="F731" s="3"/>
      <c r="G731" s="3"/>
      <c r="H731" s="3"/>
      <c r="I731" s="3"/>
      <c r="J731" s="3"/>
      <c r="K731" s="12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2:26" x14ac:dyDescent="0.25">
      <c r="B732" s="3"/>
      <c r="C732" s="3"/>
      <c r="D732" s="3"/>
      <c r="E732" s="3"/>
      <c r="F732" s="3"/>
      <c r="G732" s="3"/>
      <c r="H732" s="3"/>
      <c r="I732" s="3"/>
      <c r="J732" s="3"/>
      <c r="K732" s="12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2:26" x14ac:dyDescent="0.25">
      <c r="B733" s="3"/>
      <c r="C733" s="3"/>
      <c r="D733" s="3"/>
      <c r="E733" s="3"/>
      <c r="F733" s="3"/>
      <c r="G733" s="3"/>
      <c r="H733" s="3"/>
      <c r="I733" s="3"/>
      <c r="J733" s="3"/>
      <c r="K733" s="12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2:26" x14ac:dyDescent="0.25">
      <c r="B734" s="3"/>
      <c r="C734" s="3"/>
      <c r="D734" s="3"/>
      <c r="E734" s="3"/>
      <c r="F734" s="3"/>
      <c r="G734" s="3"/>
      <c r="H734" s="3"/>
      <c r="I734" s="3"/>
      <c r="J734" s="3"/>
      <c r="K734" s="12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2:26" x14ac:dyDescent="0.25">
      <c r="B735" s="3"/>
      <c r="C735" s="3"/>
      <c r="D735" s="3"/>
      <c r="E735" s="3"/>
      <c r="F735" s="3"/>
      <c r="G735" s="3"/>
      <c r="H735" s="3"/>
      <c r="I735" s="3"/>
      <c r="J735" s="3"/>
      <c r="K735" s="12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2:26" x14ac:dyDescent="0.25">
      <c r="B736" s="3"/>
      <c r="C736" s="3"/>
      <c r="D736" s="3"/>
      <c r="E736" s="3"/>
      <c r="F736" s="3"/>
      <c r="G736" s="3"/>
      <c r="H736" s="3"/>
      <c r="I736" s="3"/>
      <c r="J736" s="3"/>
      <c r="K736" s="12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2:26" x14ac:dyDescent="0.25">
      <c r="B737" s="3"/>
      <c r="C737" s="3"/>
      <c r="D737" s="3"/>
      <c r="E737" s="3"/>
      <c r="F737" s="3"/>
      <c r="G737" s="3"/>
      <c r="H737" s="3"/>
      <c r="I737" s="3"/>
      <c r="J737" s="3"/>
      <c r="K737" s="12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2:26" x14ac:dyDescent="0.25">
      <c r="B738" s="3"/>
      <c r="C738" s="3"/>
      <c r="D738" s="3"/>
      <c r="E738" s="3"/>
      <c r="F738" s="3"/>
      <c r="G738" s="3"/>
      <c r="H738" s="3"/>
      <c r="I738" s="3"/>
      <c r="J738" s="3"/>
      <c r="K738" s="12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2:26" x14ac:dyDescent="0.25">
      <c r="B739" s="3"/>
      <c r="C739" s="3"/>
      <c r="D739" s="3"/>
      <c r="E739" s="3"/>
      <c r="F739" s="3"/>
      <c r="G739" s="3"/>
      <c r="H739" s="3"/>
      <c r="I739" s="3"/>
      <c r="J739" s="3"/>
      <c r="K739" s="12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2:26" x14ac:dyDescent="0.25">
      <c r="B740" s="3"/>
      <c r="C740" s="3"/>
      <c r="D740" s="3"/>
      <c r="E740" s="3"/>
      <c r="F740" s="3"/>
      <c r="G740" s="3"/>
      <c r="H740" s="3"/>
      <c r="I740" s="3"/>
      <c r="J740" s="3"/>
      <c r="K740" s="12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2:26" x14ac:dyDescent="0.25">
      <c r="B741" s="3"/>
      <c r="C741" s="3"/>
      <c r="D741" s="3"/>
      <c r="E741" s="3"/>
      <c r="F741" s="3"/>
      <c r="G741" s="3"/>
      <c r="H741" s="3"/>
      <c r="I741" s="3"/>
      <c r="J741" s="3"/>
      <c r="K741" s="12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2:26" x14ac:dyDescent="0.25">
      <c r="B742" s="3"/>
      <c r="C742" s="3"/>
      <c r="D742" s="3"/>
      <c r="E742" s="3"/>
      <c r="F742" s="3"/>
      <c r="G742" s="3"/>
      <c r="H742" s="3"/>
      <c r="I742" s="3"/>
      <c r="J742" s="3"/>
      <c r="K742" s="12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2:26" x14ac:dyDescent="0.25">
      <c r="B743" s="3"/>
      <c r="C743" s="3"/>
      <c r="D743" s="3"/>
      <c r="E743" s="3"/>
      <c r="F743" s="3"/>
      <c r="G743" s="3"/>
      <c r="H743" s="3"/>
      <c r="I743" s="3"/>
      <c r="J743" s="3"/>
      <c r="K743" s="12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2:26" x14ac:dyDescent="0.25">
      <c r="B744" s="3"/>
      <c r="C744" s="3"/>
      <c r="D744" s="3"/>
      <c r="E744" s="3"/>
      <c r="F744" s="3"/>
      <c r="G744" s="3"/>
      <c r="H744" s="3"/>
      <c r="I744" s="3"/>
      <c r="J744" s="3"/>
      <c r="K744" s="12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2:26" x14ac:dyDescent="0.25">
      <c r="B745" s="3"/>
      <c r="C745" s="3"/>
      <c r="D745" s="3"/>
      <c r="E745" s="3"/>
      <c r="F745" s="3"/>
      <c r="G745" s="3"/>
      <c r="H745" s="3"/>
      <c r="I745" s="3"/>
      <c r="J745" s="3"/>
      <c r="K745" s="12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2:26" x14ac:dyDescent="0.25">
      <c r="B746" s="3"/>
      <c r="C746" s="3"/>
      <c r="D746" s="3"/>
      <c r="E746" s="3"/>
      <c r="F746" s="3"/>
      <c r="G746" s="3"/>
      <c r="H746" s="3"/>
      <c r="I746" s="3"/>
      <c r="J746" s="3"/>
      <c r="K746" s="12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2:26" x14ac:dyDescent="0.25">
      <c r="B747" s="3"/>
      <c r="C747" s="3"/>
      <c r="D747" s="3"/>
      <c r="E747" s="3"/>
      <c r="F747" s="3"/>
      <c r="G747" s="3"/>
      <c r="H747" s="3"/>
      <c r="I747" s="3"/>
      <c r="J747" s="3"/>
      <c r="K747" s="12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2:26" x14ac:dyDescent="0.25">
      <c r="B748" s="3"/>
      <c r="C748" s="3"/>
      <c r="D748" s="3"/>
      <c r="E748" s="3"/>
      <c r="F748" s="3"/>
      <c r="G748" s="3"/>
      <c r="H748" s="3"/>
      <c r="I748" s="3"/>
      <c r="J748" s="3"/>
      <c r="K748" s="12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2:26" x14ac:dyDescent="0.25">
      <c r="B749" s="3"/>
      <c r="C749" s="3"/>
      <c r="D749" s="3"/>
      <c r="E749" s="3"/>
      <c r="F749" s="3"/>
      <c r="G749" s="3"/>
      <c r="H749" s="3"/>
      <c r="I749" s="3"/>
      <c r="J749" s="3"/>
      <c r="K749" s="12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2:26" x14ac:dyDescent="0.25">
      <c r="B750" s="3"/>
      <c r="C750" s="3"/>
      <c r="D750" s="3"/>
      <c r="E750" s="3"/>
      <c r="F750" s="3"/>
      <c r="G750" s="3"/>
      <c r="H750" s="3"/>
      <c r="I750" s="3"/>
      <c r="J750" s="3"/>
      <c r="K750" s="12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2:26" x14ac:dyDescent="0.25">
      <c r="B751" s="3"/>
      <c r="C751" s="3"/>
      <c r="D751" s="3"/>
      <c r="E751" s="3"/>
      <c r="F751" s="3"/>
      <c r="G751" s="3"/>
      <c r="H751" s="3"/>
      <c r="I751" s="3"/>
      <c r="J751" s="3"/>
      <c r="K751" s="12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2:26" x14ac:dyDescent="0.25">
      <c r="B752" s="3"/>
      <c r="C752" s="3"/>
      <c r="D752" s="3"/>
      <c r="E752" s="3"/>
      <c r="F752" s="3"/>
      <c r="G752" s="3"/>
      <c r="H752" s="3"/>
      <c r="I752" s="3"/>
      <c r="J752" s="3"/>
      <c r="K752" s="12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2:26" x14ac:dyDescent="0.25">
      <c r="B753" s="3"/>
      <c r="C753" s="3"/>
      <c r="D753" s="3"/>
      <c r="E753" s="3"/>
      <c r="F753" s="3"/>
      <c r="G753" s="3"/>
      <c r="H753" s="3"/>
      <c r="I753" s="3"/>
      <c r="J753" s="3"/>
      <c r="K753" s="12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2:26" x14ac:dyDescent="0.25">
      <c r="B754" s="3"/>
      <c r="C754" s="3"/>
      <c r="D754" s="3"/>
      <c r="E754" s="3"/>
      <c r="F754" s="3"/>
      <c r="G754" s="3"/>
      <c r="H754" s="3"/>
      <c r="I754" s="3"/>
      <c r="J754" s="3"/>
      <c r="K754" s="12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2:26" x14ac:dyDescent="0.25">
      <c r="B755" s="3"/>
      <c r="C755" s="3"/>
      <c r="D755" s="3"/>
      <c r="E755" s="3"/>
      <c r="F755" s="3"/>
      <c r="G755" s="3"/>
      <c r="H755" s="3"/>
      <c r="I755" s="3"/>
      <c r="J755" s="3"/>
      <c r="K755" s="12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2:26" x14ac:dyDescent="0.25">
      <c r="B756" s="3"/>
      <c r="C756" s="3"/>
      <c r="D756" s="3"/>
      <c r="E756" s="3"/>
      <c r="F756" s="3"/>
      <c r="G756" s="3"/>
      <c r="H756" s="3"/>
      <c r="I756" s="3"/>
      <c r="J756" s="3"/>
      <c r="K756" s="12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2:26" x14ac:dyDescent="0.25">
      <c r="B757" s="3"/>
      <c r="C757" s="3"/>
      <c r="D757" s="3"/>
      <c r="E757" s="3"/>
      <c r="F757" s="3"/>
      <c r="G757" s="3"/>
      <c r="H757" s="3"/>
      <c r="I757" s="3"/>
      <c r="J757" s="3"/>
      <c r="K757" s="12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2:26" x14ac:dyDescent="0.25">
      <c r="B758" s="3"/>
      <c r="C758" s="3"/>
      <c r="D758" s="3"/>
      <c r="E758" s="3"/>
      <c r="F758" s="3"/>
      <c r="G758" s="3"/>
      <c r="H758" s="3"/>
      <c r="I758" s="3"/>
      <c r="J758" s="3"/>
      <c r="K758" s="12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2:26" x14ac:dyDescent="0.25">
      <c r="B759" s="3"/>
      <c r="C759" s="3"/>
      <c r="D759" s="3"/>
      <c r="E759" s="3"/>
      <c r="F759" s="3"/>
      <c r="G759" s="3"/>
      <c r="H759" s="3"/>
      <c r="I759" s="3"/>
      <c r="J759" s="3"/>
      <c r="K759" s="12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2:26" x14ac:dyDescent="0.25">
      <c r="B760" s="3"/>
      <c r="C760" s="3"/>
      <c r="D760" s="3"/>
      <c r="E760" s="3"/>
      <c r="F760" s="3"/>
      <c r="G760" s="3"/>
      <c r="H760" s="3"/>
      <c r="I760" s="3"/>
      <c r="J760" s="3"/>
      <c r="K760" s="12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2:26" x14ac:dyDescent="0.25">
      <c r="B761" s="3"/>
      <c r="C761" s="3"/>
      <c r="D761" s="3"/>
      <c r="E761" s="3"/>
      <c r="F761" s="3"/>
      <c r="G761" s="3"/>
      <c r="H761" s="3"/>
      <c r="I761" s="3"/>
      <c r="J761" s="3"/>
      <c r="K761" s="12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2:26" x14ac:dyDescent="0.25">
      <c r="B762" s="3"/>
      <c r="C762" s="3"/>
      <c r="D762" s="3"/>
      <c r="E762" s="3"/>
      <c r="F762" s="3"/>
      <c r="G762" s="3"/>
      <c r="H762" s="3"/>
      <c r="I762" s="3"/>
      <c r="J762" s="3"/>
      <c r="K762" s="12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2:26" x14ac:dyDescent="0.25">
      <c r="B763" s="3"/>
      <c r="C763" s="3"/>
      <c r="D763" s="3"/>
      <c r="E763" s="3"/>
      <c r="F763" s="3"/>
      <c r="G763" s="3"/>
      <c r="H763" s="3"/>
      <c r="I763" s="3"/>
      <c r="J763" s="3"/>
      <c r="K763" s="12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2:26" x14ac:dyDescent="0.25">
      <c r="B764" s="3"/>
      <c r="C764" s="3"/>
      <c r="D764" s="3"/>
      <c r="E764" s="3"/>
      <c r="F764" s="3"/>
      <c r="G764" s="3"/>
      <c r="H764" s="3"/>
      <c r="I764" s="3"/>
      <c r="J764" s="3"/>
      <c r="K764" s="12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2:26" x14ac:dyDescent="0.25">
      <c r="B765" s="3"/>
      <c r="C765" s="3"/>
      <c r="D765" s="3"/>
      <c r="E765" s="3"/>
      <c r="F765" s="3"/>
      <c r="G765" s="3"/>
      <c r="H765" s="3"/>
      <c r="I765" s="3"/>
      <c r="J765" s="3"/>
      <c r="K765" s="12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2:26" x14ac:dyDescent="0.25">
      <c r="B766" s="3"/>
      <c r="C766" s="3"/>
      <c r="D766" s="3"/>
      <c r="E766" s="3"/>
      <c r="F766" s="3"/>
      <c r="G766" s="3"/>
      <c r="H766" s="3"/>
      <c r="I766" s="3"/>
      <c r="J766" s="3"/>
      <c r="K766" s="12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2:26" x14ac:dyDescent="0.25">
      <c r="B767" s="3"/>
      <c r="C767" s="3"/>
      <c r="D767" s="3"/>
      <c r="E767" s="3"/>
      <c r="F767" s="3"/>
      <c r="G767" s="3"/>
      <c r="H767" s="3"/>
      <c r="I767" s="3"/>
      <c r="J767" s="3"/>
      <c r="K767" s="12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2:26" x14ac:dyDescent="0.25">
      <c r="B768" s="3"/>
      <c r="C768" s="3"/>
      <c r="D768" s="3"/>
      <c r="E768" s="3"/>
      <c r="F768" s="3"/>
      <c r="G768" s="3"/>
      <c r="H768" s="3"/>
      <c r="I768" s="3"/>
      <c r="J768" s="3"/>
      <c r="K768" s="12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2:26" x14ac:dyDescent="0.25">
      <c r="B769" s="3"/>
      <c r="C769" s="3"/>
      <c r="D769" s="3"/>
      <c r="E769" s="3"/>
      <c r="F769" s="3"/>
      <c r="G769" s="3"/>
      <c r="H769" s="3"/>
      <c r="I769" s="3"/>
      <c r="J769" s="3"/>
      <c r="K769" s="12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2:26" x14ac:dyDescent="0.25">
      <c r="B770" s="3"/>
      <c r="C770" s="3"/>
      <c r="D770" s="3"/>
      <c r="E770" s="3"/>
      <c r="F770" s="3"/>
      <c r="G770" s="3"/>
      <c r="H770" s="3"/>
      <c r="I770" s="3"/>
      <c r="J770" s="3"/>
      <c r="K770" s="12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2:26" x14ac:dyDescent="0.25">
      <c r="B771" s="3"/>
      <c r="C771" s="3"/>
      <c r="D771" s="3"/>
      <c r="E771" s="3"/>
      <c r="F771" s="3"/>
      <c r="G771" s="3"/>
      <c r="H771" s="3"/>
      <c r="I771" s="3"/>
      <c r="J771" s="3"/>
      <c r="K771" s="12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2:26" x14ac:dyDescent="0.25">
      <c r="B772" s="3"/>
      <c r="C772" s="3"/>
      <c r="D772" s="3"/>
      <c r="E772" s="3"/>
      <c r="F772" s="3"/>
      <c r="G772" s="3"/>
      <c r="H772" s="3"/>
      <c r="I772" s="3"/>
      <c r="J772" s="3"/>
      <c r="K772" s="12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2:26" x14ac:dyDescent="0.25">
      <c r="B773" s="3"/>
      <c r="C773" s="3"/>
      <c r="D773" s="3"/>
      <c r="E773" s="3"/>
      <c r="F773" s="3"/>
      <c r="G773" s="3"/>
      <c r="H773" s="3"/>
      <c r="I773" s="3"/>
      <c r="J773" s="3"/>
      <c r="K773" s="12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2:26" x14ac:dyDescent="0.25">
      <c r="B774" s="3"/>
      <c r="C774" s="3"/>
      <c r="D774" s="3"/>
      <c r="E774" s="3"/>
      <c r="F774" s="3"/>
      <c r="G774" s="3"/>
      <c r="H774" s="3"/>
      <c r="I774" s="3"/>
      <c r="J774" s="3"/>
      <c r="K774" s="12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2:26" x14ac:dyDescent="0.25">
      <c r="B775" s="3"/>
      <c r="C775" s="3"/>
      <c r="D775" s="3"/>
      <c r="E775" s="3"/>
      <c r="F775" s="3"/>
      <c r="G775" s="3"/>
      <c r="H775" s="3"/>
      <c r="I775" s="3"/>
      <c r="J775" s="3"/>
      <c r="K775" s="12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2:26" x14ac:dyDescent="0.25">
      <c r="B776" s="3"/>
      <c r="C776" s="3"/>
      <c r="D776" s="3"/>
      <c r="E776" s="3"/>
      <c r="F776" s="3"/>
      <c r="G776" s="3"/>
      <c r="H776" s="3"/>
      <c r="I776" s="3"/>
      <c r="J776" s="3"/>
      <c r="K776" s="12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2:26" x14ac:dyDescent="0.25">
      <c r="B777" s="3"/>
      <c r="C777" s="3"/>
      <c r="D777" s="3"/>
      <c r="E777" s="3"/>
      <c r="F777" s="3"/>
      <c r="G777" s="3"/>
      <c r="H777" s="3"/>
      <c r="I777" s="3"/>
      <c r="J777" s="3"/>
      <c r="K777" s="12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2:26" x14ac:dyDescent="0.25">
      <c r="B778" s="3"/>
      <c r="C778" s="3"/>
      <c r="D778" s="3"/>
      <c r="E778" s="3"/>
      <c r="F778" s="3"/>
      <c r="G778" s="3"/>
      <c r="H778" s="3"/>
      <c r="I778" s="3"/>
      <c r="J778" s="3"/>
      <c r="K778" s="12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2:26" x14ac:dyDescent="0.25">
      <c r="B779" s="3"/>
      <c r="C779" s="3"/>
      <c r="D779" s="3"/>
      <c r="E779" s="3"/>
      <c r="F779" s="3"/>
      <c r="G779" s="3"/>
      <c r="H779" s="3"/>
      <c r="I779" s="3"/>
      <c r="J779" s="3"/>
      <c r="K779" s="12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2:26" x14ac:dyDescent="0.25">
      <c r="B780" s="3"/>
      <c r="C780" s="3"/>
      <c r="D780" s="3"/>
      <c r="E780" s="3"/>
      <c r="F780" s="3"/>
      <c r="G780" s="3"/>
      <c r="H780" s="3"/>
      <c r="I780" s="3"/>
      <c r="J780" s="3"/>
      <c r="K780" s="12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2:26" x14ac:dyDescent="0.25">
      <c r="B781" s="3"/>
      <c r="C781" s="3"/>
      <c r="D781" s="3"/>
      <c r="E781" s="3"/>
      <c r="F781" s="3"/>
      <c r="G781" s="3"/>
      <c r="H781" s="3"/>
      <c r="I781" s="3"/>
      <c r="J781" s="3"/>
      <c r="K781" s="12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2:26" x14ac:dyDescent="0.25">
      <c r="B782" s="3"/>
      <c r="C782" s="3"/>
      <c r="D782" s="3"/>
      <c r="E782" s="3"/>
      <c r="F782" s="3"/>
      <c r="G782" s="3"/>
      <c r="H782" s="3"/>
      <c r="I782" s="3"/>
      <c r="J782" s="3"/>
      <c r="K782" s="12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2:26" x14ac:dyDescent="0.25">
      <c r="B783" s="3"/>
      <c r="C783" s="3"/>
      <c r="D783" s="3"/>
      <c r="E783" s="3"/>
      <c r="F783" s="3"/>
      <c r="G783" s="3"/>
      <c r="H783" s="3"/>
      <c r="I783" s="3"/>
      <c r="J783" s="3"/>
      <c r="K783" s="12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2:26" x14ac:dyDescent="0.25">
      <c r="B784" s="3"/>
      <c r="C784" s="3"/>
      <c r="D784" s="3"/>
      <c r="E784" s="3"/>
      <c r="F784" s="3"/>
      <c r="G784" s="3"/>
      <c r="H784" s="3"/>
      <c r="I784" s="3"/>
      <c r="J784" s="3"/>
      <c r="K784" s="12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2:26" x14ac:dyDescent="0.25">
      <c r="B785" s="3"/>
      <c r="C785" s="3"/>
      <c r="D785" s="3"/>
      <c r="E785" s="3"/>
      <c r="F785" s="3"/>
      <c r="G785" s="3"/>
      <c r="H785" s="3"/>
      <c r="I785" s="3"/>
      <c r="J785" s="3"/>
      <c r="K785" s="12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2:26" x14ac:dyDescent="0.25">
      <c r="B786" s="3"/>
      <c r="C786" s="3"/>
      <c r="D786" s="3"/>
      <c r="E786" s="3"/>
      <c r="F786" s="3"/>
      <c r="G786" s="3"/>
      <c r="H786" s="3"/>
      <c r="I786" s="3"/>
      <c r="J786" s="3"/>
      <c r="K786" s="12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2:26" x14ac:dyDescent="0.25">
      <c r="B787" s="3"/>
      <c r="C787" s="3"/>
      <c r="D787" s="3"/>
      <c r="E787" s="3"/>
      <c r="F787" s="3"/>
      <c r="G787" s="3"/>
      <c r="H787" s="3"/>
      <c r="I787" s="3"/>
      <c r="J787" s="3"/>
      <c r="K787" s="12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2:26" x14ac:dyDescent="0.25">
      <c r="B788" s="3"/>
      <c r="C788" s="3"/>
      <c r="D788" s="3"/>
      <c r="E788" s="3"/>
      <c r="F788" s="3"/>
      <c r="G788" s="3"/>
      <c r="H788" s="3"/>
      <c r="I788" s="3"/>
      <c r="J788" s="3"/>
      <c r="K788" s="12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2:26" x14ac:dyDescent="0.25">
      <c r="B789" s="3"/>
      <c r="C789" s="3"/>
      <c r="D789" s="3"/>
      <c r="E789" s="3"/>
      <c r="F789" s="3"/>
      <c r="G789" s="3"/>
      <c r="H789" s="3"/>
      <c r="I789" s="3"/>
      <c r="J789" s="3"/>
      <c r="K789" s="12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2:26" x14ac:dyDescent="0.25">
      <c r="B790" s="3"/>
      <c r="C790" s="3"/>
      <c r="D790" s="3"/>
      <c r="E790" s="3"/>
      <c r="F790" s="3"/>
      <c r="G790" s="3"/>
      <c r="H790" s="3"/>
      <c r="I790" s="3"/>
      <c r="J790" s="3"/>
      <c r="K790" s="12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2:26" x14ac:dyDescent="0.25">
      <c r="B791" s="3"/>
      <c r="C791" s="3"/>
      <c r="D791" s="3"/>
      <c r="E791" s="3"/>
      <c r="F791" s="3"/>
      <c r="G791" s="3"/>
      <c r="H791" s="3"/>
      <c r="I791" s="3"/>
      <c r="J791" s="3"/>
      <c r="K791" s="12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2:26" x14ac:dyDescent="0.25">
      <c r="B792" s="3"/>
      <c r="C792" s="3"/>
      <c r="D792" s="3"/>
      <c r="E792" s="3"/>
      <c r="F792" s="3"/>
      <c r="G792" s="3"/>
      <c r="H792" s="3"/>
      <c r="I792" s="3"/>
      <c r="J792" s="3"/>
      <c r="K792" s="12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2:26" x14ac:dyDescent="0.25">
      <c r="B793" s="3"/>
      <c r="C793" s="3"/>
      <c r="D793" s="3"/>
      <c r="E793" s="3"/>
      <c r="F793" s="3"/>
      <c r="G793" s="3"/>
      <c r="H793" s="3"/>
      <c r="I793" s="3"/>
      <c r="J793" s="3"/>
      <c r="K793" s="12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2:26" x14ac:dyDescent="0.25">
      <c r="B794" s="3"/>
      <c r="C794" s="3"/>
      <c r="D794" s="3"/>
      <c r="E794" s="3"/>
      <c r="F794" s="3"/>
      <c r="G794" s="3"/>
      <c r="H794" s="3"/>
      <c r="I794" s="3"/>
      <c r="J794" s="3"/>
      <c r="K794" s="12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2:26" x14ac:dyDescent="0.25">
      <c r="B795" s="3"/>
      <c r="C795" s="3"/>
      <c r="D795" s="3"/>
      <c r="E795" s="3"/>
      <c r="F795" s="3"/>
      <c r="G795" s="3"/>
      <c r="H795" s="3"/>
      <c r="I795" s="3"/>
      <c r="J795" s="3"/>
      <c r="K795" s="12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2:26" x14ac:dyDescent="0.25">
      <c r="B796" s="3"/>
      <c r="C796" s="3"/>
      <c r="D796" s="3"/>
      <c r="E796" s="3"/>
      <c r="F796" s="3"/>
      <c r="G796" s="3"/>
      <c r="H796" s="3"/>
      <c r="I796" s="3"/>
      <c r="J796" s="3"/>
      <c r="K796" s="12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2:26" x14ac:dyDescent="0.25">
      <c r="B797" s="3"/>
      <c r="C797" s="3"/>
      <c r="D797" s="3"/>
      <c r="E797" s="3"/>
      <c r="F797" s="3"/>
      <c r="G797" s="3"/>
      <c r="H797" s="3"/>
      <c r="I797" s="3"/>
      <c r="J797" s="3"/>
      <c r="K797" s="12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2:26" x14ac:dyDescent="0.25">
      <c r="B798" s="3"/>
      <c r="C798" s="3"/>
      <c r="D798" s="3"/>
      <c r="E798" s="3"/>
      <c r="F798" s="3"/>
      <c r="G798" s="3"/>
      <c r="H798" s="3"/>
      <c r="I798" s="3"/>
      <c r="J798" s="3"/>
      <c r="K798" s="12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2:26" x14ac:dyDescent="0.25">
      <c r="B799" s="3"/>
      <c r="C799" s="3"/>
      <c r="D799" s="3"/>
      <c r="E799" s="3"/>
      <c r="F799" s="3"/>
      <c r="G799" s="3"/>
      <c r="H799" s="3"/>
      <c r="I799" s="3"/>
      <c r="J799" s="3"/>
      <c r="K799" s="12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2:26" x14ac:dyDescent="0.25">
      <c r="B800" s="3"/>
      <c r="C800" s="3"/>
      <c r="D800" s="3"/>
      <c r="E800" s="3"/>
      <c r="F800" s="3"/>
      <c r="G800" s="3"/>
      <c r="H800" s="3"/>
      <c r="I800" s="3"/>
      <c r="J800" s="3"/>
      <c r="K800" s="12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2:26" x14ac:dyDescent="0.25">
      <c r="B801" s="3"/>
      <c r="C801" s="3"/>
      <c r="D801" s="3"/>
      <c r="E801" s="3"/>
      <c r="F801" s="3"/>
      <c r="G801" s="3"/>
      <c r="H801" s="3"/>
      <c r="I801" s="3"/>
      <c r="J801" s="3"/>
      <c r="K801" s="12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2:26" x14ac:dyDescent="0.25">
      <c r="B802" s="3"/>
      <c r="C802" s="3"/>
      <c r="D802" s="3"/>
      <c r="E802" s="3"/>
      <c r="F802" s="3"/>
      <c r="G802" s="3"/>
      <c r="H802" s="3"/>
      <c r="I802" s="3"/>
      <c r="J802" s="3"/>
      <c r="K802" s="12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2:26" x14ac:dyDescent="0.25">
      <c r="B803" s="3"/>
      <c r="C803" s="3"/>
      <c r="D803" s="3"/>
      <c r="E803" s="3"/>
      <c r="F803" s="3"/>
      <c r="G803" s="3"/>
      <c r="H803" s="3"/>
      <c r="I803" s="3"/>
      <c r="J803" s="3"/>
      <c r="K803" s="12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2:26" x14ac:dyDescent="0.25">
      <c r="B804" s="3"/>
      <c r="C804" s="3"/>
      <c r="D804" s="3"/>
      <c r="E804" s="3"/>
      <c r="F804" s="3"/>
      <c r="G804" s="3"/>
      <c r="H804" s="3"/>
      <c r="I804" s="3"/>
      <c r="J804" s="3"/>
      <c r="K804" s="12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2:26" x14ac:dyDescent="0.25">
      <c r="B805" s="3"/>
      <c r="C805" s="3"/>
      <c r="D805" s="3"/>
      <c r="E805" s="3"/>
      <c r="F805" s="3"/>
      <c r="G805" s="3"/>
      <c r="H805" s="3"/>
      <c r="I805" s="3"/>
      <c r="J805" s="3"/>
      <c r="K805" s="12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2:26" x14ac:dyDescent="0.25">
      <c r="B806" s="3"/>
      <c r="C806" s="3"/>
      <c r="D806" s="3"/>
      <c r="E806" s="3"/>
      <c r="F806" s="3"/>
      <c r="G806" s="3"/>
      <c r="H806" s="3"/>
      <c r="I806" s="3"/>
      <c r="J806" s="3"/>
      <c r="K806" s="12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2:26" x14ac:dyDescent="0.25">
      <c r="B807" s="3"/>
      <c r="C807" s="3"/>
      <c r="D807" s="3"/>
      <c r="E807" s="3"/>
      <c r="F807" s="3"/>
      <c r="G807" s="3"/>
      <c r="H807" s="3"/>
      <c r="I807" s="3"/>
      <c r="J807" s="3"/>
      <c r="K807" s="12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2:26" x14ac:dyDescent="0.25">
      <c r="B808" s="3"/>
      <c r="C808" s="3"/>
      <c r="D808" s="3"/>
      <c r="E808" s="3"/>
      <c r="F808" s="3"/>
      <c r="G808" s="3"/>
      <c r="H808" s="3"/>
      <c r="I808" s="3"/>
      <c r="J808" s="3"/>
      <c r="K808" s="12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2:26" x14ac:dyDescent="0.25">
      <c r="B809" s="3"/>
      <c r="C809" s="3"/>
      <c r="D809" s="3"/>
      <c r="E809" s="3"/>
      <c r="F809" s="3"/>
      <c r="G809" s="3"/>
      <c r="H809" s="3"/>
      <c r="I809" s="3"/>
      <c r="J809" s="3"/>
      <c r="K809" s="12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2:26" x14ac:dyDescent="0.25">
      <c r="B810" s="3"/>
      <c r="C810" s="3"/>
      <c r="D810" s="3"/>
      <c r="E810" s="3"/>
      <c r="F810" s="3"/>
      <c r="G810" s="3"/>
      <c r="H810" s="3"/>
      <c r="I810" s="3"/>
      <c r="J810" s="3"/>
      <c r="K810" s="12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2:26" x14ac:dyDescent="0.25">
      <c r="B811" s="3"/>
      <c r="C811" s="3"/>
      <c r="D811" s="3"/>
      <c r="E811" s="3"/>
      <c r="F811" s="3"/>
      <c r="G811" s="3"/>
      <c r="H811" s="3"/>
      <c r="I811" s="3"/>
      <c r="J811" s="3"/>
      <c r="K811" s="12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2:26" x14ac:dyDescent="0.25">
      <c r="B812" s="3"/>
      <c r="C812" s="3"/>
      <c r="D812" s="3"/>
      <c r="E812" s="3"/>
      <c r="F812" s="3"/>
      <c r="G812" s="3"/>
      <c r="H812" s="3"/>
      <c r="I812" s="3"/>
      <c r="J812" s="3"/>
      <c r="K812" s="12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2:26" x14ac:dyDescent="0.25">
      <c r="B813" s="3"/>
      <c r="C813" s="3"/>
      <c r="D813" s="3"/>
      <c r="E813" s="3"/>
      <c r="F813" s="3"/>
      <c r="G813" s="3"/>
      <c r="H813" s="3"/>
      <c r="I813" s="3"/>
      <c r="J813" s="3"/>
      <c r="K813" s="12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2:26" x14ac:dyDescent="0.25">
      <c r="B814" s="3"/>
      <c r="C814" s="3"/>
      <c r="D814" s="3"/>
      <c r="E814" s="3"/>
      <c r="F814" s="3"/>
      <c r="G814" s="3"/>
      <c r="H814" s="3"/>
      <c r="I814" s="3"/>
      <c r="J814" s="3"/>
      <c r="K814" s="12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2:26" x14ac:dyDescent="0.25">
      <c r="B815" s="3"/>
      <c r="C815" s="3"/>
      <c r="D815" s="3"/>
      <c r="E815" s="3"/>
      <c r="F815" s="3"/>
      <c r="G815" s="3"/>
      <c r="H815" s="3"/>
      <c r="I815" s="3"/>
      <c r="J815" s="3"/>
      <c r="K815" s="12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2:26" x14ac:dyDescent="0.25">
      <c r="B816" s="3"/>
      <c r="C816" s="3"/>
      <c r="D816" s="3"/>
      <c r="E816" s="3"/>
      <c r="F816" s="3"/>
      <c r="G816" s="3"/>
      <c r="H816" s="3"/>
      <c r="I816" s="3"/>
      <c r="J816" s="3"/>
      <c r="K816" s="12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2:26" x14ac:dyDescent="0.25">
      <c r="B817" s="3"/>
      <c r="C817" s="3"/>
      <c r="D817" s="3"/>
      <c r="E817" s="3"/>
      <c r="F817" s="3"/>
      <c r="G817" s="3"/>
      <c r="H817" s="3"/>
      <c r="I817" s="3"/>
      <c r="J817" s="3"/>
      <c r="K817" s="12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2:26" x14ac:dyDescent="0.25">
      <c r="B818" s="3"/>
      <c r="C818" s="3"/>
      <c r="D818" s="3"/>
      <c r="E818" s="3"/>
      <c r="F818" s="3"/>
      <c r="G818" s="3"/>
      <c r="H818" s="3"/>
      <c r="I818" s="3"/>
      <c r="J818" s="3"/>
      <c r="K818" s="12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2:26" x14ac:dyDescent="0.25">
      <c r="B819" s="3"/>
      <c r="C819" s="3"/>
      <c r="D819" s="3"/>
      <c r="E819" s="3"/>
      <c r="F819" s="3"/>
      <c r="G819" s="3"/>
      <c r="H819" s="3"/>
      <c r="I819" s="3"/>
      <c r="J819" s="3"/>
      <c r="K819" s="12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2:26" x14ac:dyDescent="0.25">
      <c r="B820" s="3"/>
      <c r="C820" s="3"/>
      <c r="D820" s="3"/>
      <c r="E820" s="3"/>
      <c r="F820" s="3"/>
      <c r="G820" s="3"/>
      <c r="H820" s="3"/>
      <c r="I820" s="3"/>
      <c r="J820" s="3"/>
      <c r="K820" s="12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2:26" x14ac:dyDescent="0.25">
      <c r="B821" s="3"/>
      <c r="C821" s="3"/>
      <c r="D821" s="3"/>
      <c r="E821" s="3"/>
      <c r="F821" s="3"/>
      <c r="G821" s="3"/>
      <c r="H821" s="3"/>
      <c r="I821" s="3"/>
      <c r="J821" s="3"/>
      <c r="K821" s="12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2:26" x14ac:dyDescent="0.25">
      <c r="B822" s="3"/>
      <c r="C822" s="3"/>
      <c r="D822" s="3"/>
      <c r="E822" s="3"/>
      <c r="F822" s="3"/>
      <c r="G822" s="3"/>
      <c r="H822" s="3"/>
      <c r="I822" s="3"/>
      <c r="J822" s="3"/>
      <c r="K822" s="12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2:26" x14ac:dyDescent="0.25">
      <c r="B823" s="3"/>
      <c r="C823" s="3"/>
      <c r="D823" s="3"/>
      <c r="E823" s="3"/>
      <c r="F823" s="3"/>
      <c r="G823" s="3"/>
      <c r="H823" s="3"/>
      <c r="I823" s="3"/>
      <c r="J823" s="3"/>
      <c r="K823" s="12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2:26" x14ac:dyDescent="0.25">
      <c r="B824" s="3"/>
      <c r="C824" s="3"/>
      <c r="D824" s="3"/>
      <c r="E824" s="3"/>
      <c r="F824" s="3"/>
      <c r="G824" s="3"/>
      <c r="H824" s="3"/>
      <c r="I824" s="3"/>
      <c r="J824" s="3"/>
      <c r="K824" s="12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2:26" x14ac:dyDescent="0.25">
      <c r="B825" s="3"/>
      <c r="C825" s="3"/>
      <c r="D825" s="3"/>
      <c r="E825" s="3"/>
      <c r="F825" s="3"/>
      <c r="G825" s="3"/>
      <c r="H825" s="3"/>
      <c r="I825" s="3"/>
      <c r="J825" s="3"/>
      <c r="K825" s="12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2:26" x14ac:dyDescent="0.25">
      <c r="B826" s="3"/>
      <c r="C826" s="3"/>
      <c r="D826" s="3"/>
      <c r="E826" s="3"/>
      <c r="F826" s="3"/>
      <c r="G826" s="3"/>
      <c r="H826" s="3"/>
      <c r="I826" s="3"/>
      <c r="J826" s="3"/>
      <c r="K826" s="12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2:26" x14ac:dyDescent="0.25">
      <c r="B827" s="3"/>
      <c r="C827" s="3"/>
      <c r="D827" s="3"/>
      <c r="E827" s="3"/>
      <c r="F827" s="3"/>
      <c r="G827" s="3"/>
      <c r="H827" s="3"/>
      <c r="I827" s="3"/>
      <c r="J827" s="3"/>
      <c r="K827" s="12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2:26" x14ac:dyDescent="0.25">
      <c r="B828" s="3"/>
      <c r="C828" s="3"/>
      <c r="D828" s="3"/>
      <c r="E828" s="3"/>
      <c r="F828" s="3"/>
      <c r="G828" s="3"/>
      <c r="H828" s="3"/>
      <c r="I828" s="3"/>
      <c r="J828" s="3"/>
      <c r="K828" s="12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2:26" x14ac:dyDescent="0.25">
      <c r="B829" s="3"/>
      <c r="C829" s="3"/>
      <c r="D829" s="3"/>
      <c r="E829" s="3"/>
      <c r="F829" s="3"/>
      <c r="G829" s="3"/>
      <c r="H829" s="3"/>
      <c r="I829" s="3"/>
      <c r="J829" s="3"/>
      <c r="K829" s="12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2:26" x14ac:dyDescent="0.25">
      <c r="B830" s="3"/>
      <c r="C830" s="3"/>
      <c r="D830" s="3"/>
      <c r="E830" s="3"/>
      <c r="F830" s="3"/>
      <c r="G830" s="3"/>
      <c r="H830" s="3"/>
      <c r="I830" s="3"/>
      <c r="J830" s="3"/>
      <c r="K830" s="12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2:26" x14ac:dyDescent="0.25">
      <c r="B831" s="3"/>
      <c r="C831" s="3"/>
      <c r="D831" s="3"/>
      <c r="E831" s="3"/>
      <c r="F831" s="3"/>
      <c r="G831" s="3"/>
      <c r="H831" s="3"/>
      <c r="I831" s="3"/>
      <c r="J831" s="3"/>
      <c r="K831" s="12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2:26" x14ac:dyDescent="0.25">
      <c r="B832" s="3"/>
      <c r="C832" s="3"/>
      <c r="D832" s="3"/>
      <c r="E832" s="3"/>
      <c r="F832" s="3"/>
      <c r="G832" s="3"/>
      <c r="H832" s="3"/>
      <c r="I832" s="3"/>
      <c r="J832" s="3"/>
      <c r="K832" s="12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2:26" x14ac:dyDescent="0.25">
      <c r="B833" s="3"/>
      <c r="C833" s="3"/>
      <c r="D833" s="3"/>
      <c r="E833" s="3"/>
      <c r="F833" s="3"/>
      <c r="G833" s="3"/>
      <c r="H833" s="3"/>
      <c r="I833" s="3"/>
      <c r="J833" s="3"/>
      <c r="K833" s="12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2:26" x14ac:dyDescent="0.25">
      <c r="B834" s="3"/>
      <c r="C834" s="3"/>
      <c r="D834" s="3"/>
      <c r="E834" s="3"/>
      <c r="F834" s="3"/>
      <c r="G834" s="3"/>
      <c r="H834" s="3"/>
      <c r="I834" s="3"/>
      <c r="J834" s="3"/>
      <c r="K834" s="12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2:26" x14ac:dyDescent="0.25">
      <c r="B835" s="3"/>
      <c r="C835" s="3"/>
      <c r="D835" s="3"/>
      <c r="E835" s="3"/>
      <c r="F835" s="3"/>
      <c r="G835" s="3"/>
      <c r="H835" s="3"/>
      <c r="I835" s="3"/>
      <c r="J835" s="3"/>
      <c r="K835" s="12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2:26" x14ac:dyDescent="0.25">
      <c r="B836" s="3"/>
      <c r="C836" s="3"/>
      <c r="D836" s="3"/>
      <c r="E836" s="3"/>
      <c r="F836" s="3"/>
      <c r="G836" s="3"/>
      <c r="H836" s="3"/>
      <c r="I836" s="3"/>
      <c r="J836" s="3"/>
      <c r="K836" s="12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2:26" x14ac:dyDescent="0.25">
      <c r="B837" s="3"/>
      <c r="C837" s="3"/>
      <c r="D837" s="3"/>
      <c r="E837" s="3"/>
      <c r="F837" s="3"/>
      <c r="G837" s="3"/>
      <c r="H837" s="3"/>
      <c r="I837" s="3"/>
      <c r="J837" s="3"/>
      <c r="K837" s="12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2:26" x14ac:dyDescent="0.25">
      <c r="B838" s="3"/>
      <c r="C838" s="3"/>
      <c r="D838" s="3"/>
      <c r="E838" s="3"/>
      <c r="F838" s="3"/>
      <c r="G838" s="3"/>
      <c r="H838" s="3"/>
      <c r="I838" s="3"/>
      <c r="J838" s="3"/>
      <c r="K838" s="12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2:26" x14ac:dyDescent="0.25">
      <c r="B839" s="3"/>
      <c r="C839" s="3"/>
      <c r="D839" s="3"/>
      <c r="E839" s="3"/>
      <c r="F839" s="3"/>
      <c r="G839" s="3"/>
      <c r="H839" s="3"/>
      <c r="I839" s="3"/>
      <c r="J839" s="3"/>
      <c r="K839" s="12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2:26" x14ac:dyDescent="0.25">
      <c r="B840" s="3"/>
      <c r="C840" s="3"/>
      <c r="D840" s="3"/>
      <c r="E840" s="3"/>
      <c r="F840" s="3"/>
      <c r="G840" s="3"/>
      <c r="H840" s="3"/>
      <c r="I840" s="3"/>
      <c r="J840" s="3"/>
      <c r="K840" s="12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2:26" x14ac:dyDescent="0.25">
      <c r="B841" s="3"/>
      <c r="C841" s="3"/>
      <c r="D841" s="3"/>
      <c r="E841" s="3"/>
      <c r="F841" s="3"/>
      <c r="G841" s="3"/>
      <c r="H841" s="3"/>
      <c r="I841" s="3"/>
      <c r="J841" s="3"/>
      <c r="K841" s="12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2:26" x14ac:dyDescent="0.25">
      <c r="B842" s="3"/>
      <c r="C842" s="3"/>
      <c r="D842" s="3"/>
      <c r="E842" s="3"/>
      <c r="F842" s="3"/>
      <c r="G842" s="3"/>
      <c r="H842" s="3"/>
      <c r="I842" s="3"/>
      <c r="J842" s="3"/>
      <c r="K842" s="12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2:26" x14ac:dyDescent="0.25">
      <c r="B843" s="3"/>
      <c r="C843" s="3"/>
      <c r="D843" s="3"/>
      <c r="E843" s="3"/>
      <c r="F843" s="3"/>
      <c r="G843" s="3"/>
      <c r="H843" s="3"/>
      <c r="I843" s="3"/>
      <c r="J843" s="3"/>
      <c r="K843" s="12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2:26" x14ac:dyDescent="0.25">
      <c r="B844" s="3"/>
      <c r="C844" s="3"/>
      <c r="D844" s="3"/>
      <c r="E844" s="3"/>
      <c r="F844" s="3"/>
      <c r="G844" s="3"/>
      <c r="H844" s="3"/>
      <c r="I844" s="3"/>
      <c r="J844" s="3"/>
      <c r="K844" s="12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2:26" x14ac:dyDescent="0.25">
      <c r="B845" s="3"/>
      <c r="C845" s="3"/>
      <c r="D845" s="3"/>
      <c r="E845" s="3"/>
      <c r="F845" s="3"/>
      <c r="G845" s="3"/>
      <c r="H845" s="3"/>
      <c r="I845" s="3"/>
      <c r="J845" s="3"/>
      <c r="K845" s="12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2:26" x14ac:dyDescent="0.25">
      <c r="B846" s="3"/>
      <c r="C846" s="3"/>
      <c r="D846" s="3"/>
      <c r="E846" s="3"/>
      <c r="F846" s="3"/>
      <c r="G846" s="3"/>
      <c r="H846" s="3"/>
      <c r="I846" s="3"/>
      <c r="J846" s="3"/>
      <c r="K846" s="12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2:26" x14ac:dyDescent="0.25">
      <c r="B847" s="3"/>
      <c r="C847" s="3"/>
      <c r="D847" s="3"/>
      <c r="E847" s="3"/>
      <c r="F847" s="3"/>
      <c r="G847" s="3"/>
      <c r="H847" s="3"/>
      <c r="I847" s="3"/>
      <c r="J847" s="3"/>
      <c r="K847" s="12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2:26" x14ac:dyDescent="0.25">
      <c r="B848" s="3"/>
      <c r="C848" s="3"/>
      <c r="D848" s="3"/>
      <c r="E848" s="3"/>
      <c r="F848" s="3"/>
      <c r="G848" s="3"/>
      <c r="H848" s="3"/>
      <c r="I848" s="3"/>
      <c r="J848" s="3"/>
      <c r="K848" s="12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2:26" x14ac:dyDescent="0.25">
      <c r="B849" s="3"/>
      <c r="C849" s="3"/>
      <c r="D849" s="3"/>
      <c r="E849" s="3"/>
      <c r="F849" s="3"/>
      <c r="G849" s="3"/>
      <c r="H849" s="3"/>
      <c r="I849" s="3"/>
      <c r="J849" s="3"/>
      <c r="K849" s="12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2:26" x14ac:dyDescent="0.25">
      <c r="B850" s="3"/>
      <c r="C850" s="3"/>
      <c r="D850" s="3"/>
      <c r="E850" s="3"/>
      <c r="F850" s="3"/>
      <c r="G850" s="3"/>
      <c r="H850" s="3"/>
      <c r="I850" s="3"/>
      <c r="J850" s="3"/>
      <c r="K850" s="12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2:26" x14ac:dyDescent="0.25">
      <c r="B851" s="3"/>
      <c r="C851" s="3"/>
      <c r="D851" s="3"/>
      <c r="E851" s="3"/>
      <c r="F851" s="3"/>
      <c r="G851" s="3"/>
      <c r="H851" s="3"/>
      <c r="I851" s="3"/>
      <c r="J851" s="3"/>
      <c r="K851" s="12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2:26" x14ac:dyDescent="0.25">
      <c r="B852" s="3"/>
      <c r="C852" s="3"/>
      <c r="D852" s="3"/>
      <c r="E852" s="3"/>
      <c r="F852" s="3"/>
      <c r="G852" s="3"/>
      <c r="H852" s="3"/>
      <c r="I852" s="3"/>
      <c r="J852" s="3"/>
      <c r="K852" s="12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2:26" x14ac:dyDescent="0.25">
      <c r="B853" s="3"/>
      <c r="C853" s="3"/>
      <c r="D853" s="3"/>
      <c r="E853" s="3"/>
      <c r="F853" s="3"/>
      <c r="G853" s="3"/>
      <c r="H853" s="3"/>
      <c r="I853" s="3"/>
      <c r="J853" s="3"/>
      <c r="K853" s="12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2:26" x14ac:dyDescent="0.25">
      <c r="B854" s="3"/>
      <c r="C854" s="3"/>
      <c r="D854" s="3"/>
      <c r="E854" s="3"/>
      <c r="F854" s="3"/>
      <c r="G854" s="3"/>
      <c r="H854" s="3"/>
      <c r="I854" s="3"/>
      <c r="J854" s="3"/>
      <c r="K854" s="12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2:26" x14ac:dyDescent="0.25">
      <c r="B855" s="3"/>
      <c r="C855" s="3"/>
      <c r="D855" s="3"/>
      <c r="E855" s="3"/>
      <c r="F855" s="3"/>
      <c r="G855" s="3"/>
      <c r="H855" s="3"/>
      <c r="I855" s="3"/>
      <c r="J855" s="3"/>
      <c r="K855" s="12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2:26" x14ac:dyDescent="0.25">
      <c r="B856" s="3"/>
      <c r="C856" s="3"/>
      <c r="D856" s="3"/>
      <c r="E856" s="3"/>
      <c r="F856" s="3"/>
      <c r="G856" s="3"/>
      <c r="H856" s="3"/>
      <c r="I856" s="3"/>
      <c r="J856" s="3"/>
      <c r="K856" s="12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2:26" x14ac:dyDescent="0.25">
      <c r="B857" s="3"/>
      <c r="C857" s="3"/>
      <c r="D857" s="3"/>
      <c r="E857" s="3"/>
      <c r="F857" s="3"/>
      <c r="G857" s="3"/>
      <c r="H857" s="3"/>
      <c r="I857" s="3"/>
      <c r="J857" s="3"/>
      <c r="K857" s="12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2:26" x14ac:dyDescent="0.25">
      <c r="B858" s="3"/>
      <c r="C858" s="3"/>
      <c r="D858" s="3"/>
      <c r="E858" s="3"/>
      <c r="F858" s="3"/>
      <c r="G858" s="3"/>
      <c r="H858" s="3"/>
      <c r="I858" s="3"/>
      <c r="J858" s="3"/>
      <c r="K858" s="12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2:26" x14ac:dyDescent="0.25">
      <c r="B859" s="3"/>
      <c r="C859" s="3"/>
      <c r="D859" s="3"/>
      <c r="E859" s="3"/>
      <c r="F859" s="3"/>
      <c r="G859" s="3"/>
      <c r="H859" s="3"/>
      <c r="I859" s="3"/>
      <c r="J859" s="3"/>
      <c r="K859" s="12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2:26" x14ac:dyDescent="0.25">
      <c r="B860" s="3"/>
      <c r="C860" s="3"/>
      <c r="D860" s="3"/>
      <c r="E860" s="3"/>
      <c r="F860" s="3"/>
      <c r="G860" s="3"/>
      <c r="H860" s="3"/>
      <c r="I860" s="3"/>
      <c r="J860" s="3"/>
      <c r="K860" s="12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2:26" x14ac:dyDescent="0.25">
      <c r="B861" s="3"/>
      <c r="C861" s="3"/>
      <c r="D861" s="3"/>
      <c r="E861" s="3"/>
      <c r="F861" s="3"/>
      <c r="G861" s="3"/>
      <c r="H861" s="3"/>
      <c r="I861" s="3"/>
      <c r="J861" s="3"/>
      <c r="K861" s="12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2:26" x14ac:dyDescent="0.25">
      <c r="B862" s="3"/>
      <c r="C862" s="3"/>
      <c r="D862" s="3"/>
      <c r="E862" s="3"/>
      <c r="F862" s="3"/>
      <c r="G862" s="3"/>
      <c r="H862" s="3"/>
      <c r="I862" s="3"/>
      <c r="J862" s="3"/>
      <c r="K862" s="12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2:26" x14ac:dyDescent="0.25">
      <c r="B863" s="3"/>
      <c r="C863" s="3"/>
      <c r="D863" s="3"/>
      <c r="E863" s="3"/>
      <c r="F863" s="3"/>
      <c r="G863" s="3"/>
      <c r="H863" s="3"/>
      <c r="I863" s="3"/>
      <c r="J863" s="3"/>
      <c r="K863" s="12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2:26" x14ac:dyDescent="0.25">
      <c r="B864" s="3"/>
      <c r="C864" s="3"/>
      <c r="D864" s="3"/>
      <c r="E864" s="3"/>
      <c r="F864" s="3"/>
      <c r="G864" s="3"/>
      <c r="H864" s="3"/>
      <c r="I864" s="3"/>
      <c r="J864" s="3"/>
      <c r="K864" s="12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2:26" x14ac:dyDescent="0.25">
      <c r="B865" s="3"/>
      <c r="C865" s="3"/>
      <c r="D865" s="3"/>
      <c r="E865" s="3"/>
      <c r="F865" s="3"/>
      <c r="G865" s="3"/>
      <c r="H865" s="3"/>
      <c r="I865" s="3"/>
      <c r="J865" s="3"/>
      <c r="K865" s="12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2:26" x14ac:dyDescent="0.25">
      <c r="B866" s="3"/>
      <c r="C866" s="3"/>
      <c r="D866" s="3"/>
      <c r="E866" s="3"/>
      <c r="F866" s="3"/>
      <c r="G866" s="3"/>
      <c r="H866" s="3"/>
      <c r="I866" s="3"/>
      <c r="J866" s="3"/>
      <c r="K866" s="12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2:26" x14ac:dyDescent="0.25">
      <c r="B867" s="3"/>
      <c r="C867" s="3"/>
      <c r="D867" s="3"/>
      <c r="E867" s="3"/>
      <c r="F867" s="3"/>
      <c r="G867" s="3"/>
      <c r="H867" s="3"/>
      <c r="I867" s="3"/>
      <c r="J867" s="3"/>
      <c r="K867" s="12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2:26" x14ac:dyDescent="0.25">
      <c r="B868" s="3"/>
      <c r="C868" s="3"/>
      <c r="D868" s="3"/>
      <c r="E868" s="3"/>
      <c r="F868" s="3"/>
      <c r="G868" s="3"/>
      <c r="H868" s="3"/>
      <c r="I868" s="3"/>
      <c r="J868" s="3"/>
      <c r="K868" s="12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2:26" x14ac:dyDescent="0.25">
      <c r="B869" s="3"/>
      <c r="C869" s="3"/>
      <c r="D869" s="3"/>
      <c r="E869" s="3"/>
      <c r="F869" s="3"/>
      <c r="G869" s="3"/>
      <c r="H869" s="3"/>
      <c r="I869" s="3"/>
      <c r="J869" s="3"/>
      <c r="K869" s="12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2:26" x14ac:dyDescent="0.25">
      <c r="B870" s="3"/>
      <c r="C870" s="3"/>
      <c r="D870" s="3"/>
      <c r="E870" s="3"/>
      <c r="F870" s="3"/>
      <c r="G870" s="3"/>
      <c r="H870" s="3"/>
      <c r="I870" s="3"/>
      <c r="J870" s="3"/>
      <c r="K870" s="12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2:26" x14ac:dyDescent="0.25">
      <c r="B871" s="3"/>
      <c r="C871" s="3"/>
      <c r="D871" s="3"/>
      <c r="E871" s="3"/>
      <c r="F871" s="3"/>
      <c r="G871" s="3"/>
      <c r="H871" s="3"/>
      <c r="I871" s="3"/>
      <c r="J871" s="3"/>
      <c r="K871" s="12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2:26" x14ac:dyDescent="0.25">
      <c r="B872" s="3"/>
      <c r="C872" s="3"/>
      <c r="D872" s="3"/>
      <c r="E872" s="3"/>
      <c r="F872" s="3"/>
      <c r="G872" s="3"/>
      <c r="H872" s="3"/>
      <c r="I872" s="3"/>
      <c r="J872" s="3"/>
      <c r="K872" s="12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2:26" x14ac:dyDescent="0.25">
      <c r="B873" s="3"/>
      <c r="C873" s="3"/>
      <c r="D873" s="3"/>
      <c r="E873" s="3"/>
      <c r="F873" s="3"/>
      <c r="G873" s="3"/>
      <c r="H873" s="3"/>
      <c r="I873" s="3"/>
      <c r="J873" s="3"/>
      <c r="K873" s="12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2:26" x14ac:dyDescent="0.25">
      <c r="B874" s="3"/>
      <c r="C874" s="3"/>
      <c r="D874" s="3"/>
      <c r="E874" s="3"/>
      <c r="F874" s="3"/>
      <c r="G874" s="3"/>
      <c r="H874" s="3"/>
      <c r="I874" s="3"/>
      <c r="J874" s="3"/>
      <c r="K874" s="12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2:26" x14ac:dyDescent="0.25">
      <c r="B875" s="3"/>
      <c r="C875" s="3"/>
      <c r="D875" s="3"/>
      <c r="E875" s="3"/>
      <c r="F875" s="3"/>
      <c r="G875" s="3"/>
      <c r="H875" s="3"/>
      <c r="I875" s="3"/>
      <c r="J875" s="3"/>
      <c r="K875" s="12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2:26" x14ac:dyDescent="0.25">
      <c r="B876" s="3"/>
      <c r="C876" s="3"/>
      <c r="D876" s="3"/>
      <c r="E876" s="3"/>
      <c r="F876" s="3"/>
      <c r="G876" s="3"/>
      <c r="H876" s="3"/>
      <c r="I876" s="3"/>
      <c r="J876" s="3"/>
      <c r="K876" s="12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2:26" x14ac:dyDescent="0.25">
      <c r="B877" s="3"/>
      <c r="C877" s="3"/>
      <c r="D877" s="3"/>
      <c r="E877" s="3"/>
      <c r="F877" s="3"/>
      <c r="G877" s="3"/>
      <c r="H877" s="3"/>
      <c r="I877" s="3"/>
      <c r="J877" s="3"/>
      <c r="K877" s="12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2:26" x14ac:dyDescent="0.25">
      <c r="B878" s="3"/>
      <c r="C878" s="3"/>
      <c r="D878" s="3"/>
      <c r="E878" s="3"/>
      <c r="F878" s="3"/>
      <c r="G878" s="3"/>
      <c r="H878" s="3"/>
      <c r="I878" s="3"/>
      <c r="J878" s="3"/>
      <c r="K878" s="12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2:26" x14ac:dyDescent="0.25">
      <c r="B879" s="3"/>
      <c r="C879" s="3"/>
      <c r="D879" s="3"/>
      <c r="E879" s="3"/>
      <c r="F879" s="3"/>
      <c r="G879" s="3"/>
      <c r="H879" s="3"/>
      <c r="I879" s="3"/>
      <c r="J879" s="3"/>
      <c r="K879" s="12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2:26" x14ac:dyDescent="0.25">
      <c r="B880" s="3"/>
      <c r="C880" s="3"/>
      <c r="D880" s="3"/>
      <c r="E880" s="3"/>
      <c r="F880" s="3"/>
      <c r="G880" s="3"/>
      <c r="H880" s="3"/>
      <c r="I880" s="3"/>
      <c r="J880" s="3"/>
      <c r="K880" s="12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2:26" x14ac:dyDescent="0.25">
      <c r="B881" s="3"/>
      <c r="C881" s="3"/>
      <c r="D881" s="3"/>
      <c r="E881" s="3"/>
      <c r="F881" s="3"/>
      <c r="G881" s="3"/>
      <c r="H881" s="3"/>
      <c r="I881" s="3"/>
      <c r="J881" s="3"/>
      <c r="K881" s="12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2:26" x14ac:dyDescent="0.25">
      <c r="B882" s="3"/>
      <c r="C882" s="3"/>
      <c r="D882" s="3"/>
      <c r="E882" s="3"/>
      <c r="F882" s="3"/>
      <c r="G882" s="3"/>
      <c r="H882" s="3"/>
      <c r="I882" s="3"/>
      <c r="J882" s="3"/>
      <c r="K882" s="12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2:26" x14ac:dyDescent="0.25">
      <c r="B883" s="3"/>
      <c r="C883" s="3"/>
      <c r="D883" s="3"/>
      <c r="E883" s="3"/>
      <c r="F883" s="3"/>
      <c r="G883" s="3"/>
      <c r="H883" s="3"/>
      <c r="I883" s="3"/>
      <c r="J883" s="3"/>
      <c r="K883" s="12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2:26" x14ac:dyDescent="0.25">
      <c r="B884" s="3"/>
      <c r="C884" s="3"/>
      <c r="D884" s="3"/>
      <c r="E884" s="3"/>
      <c r="F884" s="3"/>
      <c r="G884" s="3"/>
      <c r="H884" s="3"/>
      <c r="I884" s="3"/>
      <c r="J884" s="3"/>
      <c r="K884" s="12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2:26" x14ac:dyDescent="0.25">
      <c r="B885" s="3"/>
      <c r="C885" s="3"/>
      <c r="D885" s="3"/>
      <c r="E885" s="3"/>
      <c r="F885" s="3"/>
      <c r="G885" s="3"/>
      <c r="H885" s="3"/>
      <c r="I885" s="3"/>
      <c r="J885" s="3"/>
      <c r="K885" s="12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2:26" x14ac:dyDescent="0.25">
      <c r="B886" s="3"/>
      <c r="C886" s="3"/>
      <c r="D886" s="3"/>
      <c r="E886" s="3"/>
      <c r="F886" s="3"/>
      <c r="G886" s="3"/>
      <c r="H886" s="3"/>
      <c r="I886" s="3"/>
      <c r="J886" s="3"/>
      <c r="K886" s="12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2:26" x14ac:dyDescent="0.25">
      <c r="B887" s="3"/>
      <c r="C887" s="3"/>
      <c r="D887" s="3"/>
      <c r="E887" s="3"/>
      <c r="F887" s="3"/>
      <c r="G887" s="3"/>
      <c r="H887" s="3"/>
      <c r="I887" s="3"/>
      <c r="J887" s="3"/>
      <c r="K887" s="12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2:26" x14ac:dyDescent="0.25">
      <c r="B888" s="3"/>
      <c r="C888" s="3"/>
      <c r="D888" s="3"/>
      <c r="E888" s="3"/>
      <c r="F888" s="3"/>
      <c r="G888" s="3"/>
      <c r="H888" s="3"/>
      <c r="I888" s="3"/>
      <c r="J888" s="3"/>
      <c r="K888" s="12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2:26" x14ac:dyDescent="0.25">
      <c r="B889" s="3"/>
      <c r="C889" s="3"/>
      <c r="D889" s="3"/>
      <c r="E889" s="3"/>
      <c r="F889" s="3"/>
      <c r="G889" s="3"/>
      <c r="H889" s="3"/>
      <c r="I889" s="3"/>
      <c r="J889" s="3"/>
      <c r="K889" s="12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2:26" x14ac:dyDescent="0.25">
      <c r="B890" s="3"/>
      <c r="C890" s="3"/>
      <c r="D890" s="3"/>
      <c r="E890" s="3"/>
      <c r="F890" s="3"/>
      <c r="G890" s="3"/>
      <c r="H890" s="3"/>
      <c r="I890" s="3"/>
      <c r="J890" s="3"/>
      <c r="K890" s="12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2:26" x14ac:dyDescent="0.25">
      <c r="B891" s="3"/>
      <c r="C891" s="3"/>
      <c r="D891" s="3"/>
      <c r="E891" s="3"/>
      <c r="F891" s="3"/>
      <c r="G891" s="3"/>
      <c r="H891" s="3"/>
      <c r="I891" s="3"/>
      <c r="J891" s="3"/>
      <c r="K891" s="12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2:26" x14ac:dyDescent="0.25">
      <c r="B892" s="3"/>
      <c r="C892" s="3"/>
      <c r="D892" s="3"/>
      <c r="E892" s="3"/>
      <c r="F892" s="3"/>
      <c r="G892" s="3"/>
      <c r="H892" s="3"/>
      <c r="I892" s="3"/>
      <c r="J892" s="3"/>
      <c r="K892" s="12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2:26" x14ac:dyDescent="0.25">
      <c r="B893" s="3"/>
      <c r="C893" s="3"/>
      <c r="D893" s="3"/>
      <c r="E893" s="3"/>
      <c r="F893" s="3"/>
      <c r="G893" s="3"/>
      <c r="H893" s="3"/>
      <c r="I893" s="3"/>
      <c r="J893" s="3"/>
      <c r="K893" s="12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2:26" x14ac:dyDescent="0.25">
      <c r="B894" s="3"/>
      <c r="C894" s="3"/>
      <c r="D894" s="3"/>
      <c r="E894" s="3"/>
      <c r="F894" s="3"/>
      <c r="G894" s="3"/>
      <c r="H894" s="3"/>
      <c r="I894" s="3"/>
      <c r="J894" s="3"/>
      <c r="K894" s="12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2:26" x14ac:dyDescent="0.25">
      <c r="B895" s="3"/>
      <c r="C895" s="3"/>
      <c r="D895" s="3"/>
      <c r="E895" s="3"/>
      <c r="F895" s="3"/>
      <c r="G895" s="3"/>
      <c r="H895" s="3"/>
      <c r="I895" s="3"/>
      <c r="J895" s="3"/>
      <c r="K895" s="12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2:26" x14ac:dyDescent="0.25">
      <c r="B896" s="3"/>
      <c r="C896" s="3"/>
      <c r="D896" s="3"/>
      <c r="E896" s="3"/>
      <c r="F896" s="3"/>
      <c r="G896" s="3"/>
      <c r="H896" s="3"/>
      <c r="I896" s="3"/>
      <c r="J896" s="3"/>
      <c r="K896" s="12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2:26" x14ac:dyDescent="0.25">
      <c r="B897" s="3"/>
      <c r="C897" s="3"/>
      <c r="D897" s="3"/>
      <c r="E897" s="3"/>
      <c r="F897" s="3"/>
      <c r="G897" s="3"/>
      <c r="H897" s="3"/>
      <c r="I897" s="3"/>
      <c r="J897" s="3"/>
      <c r="K897" s="12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2:26" x14ac:dyDescent="0.25">
      <c r="B898" s="3"/>
      <c r="C898" s="3"/>
      <c r="D898" s="3"/>
      <c r="E898" s="3"/>
      <c r="F898" s="3"/>
      <c r="G898" s="3"/>
      <c r="H898" s="3"/>
      <c r="I898" s="3"/>
      <c r="J898" s="3"/>
      <c r="K898" s="12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2:26" x14ac:dyDescent="0.25">
      <c r="B899" s="3"/>
      <c r="C899" s="3"/>
      <c r="D899" s="3"/>
      <c r="E899" s="3"/>
      <c r="F899" s="3"/>
      <c r="G899" s="3"/>
      <c r="H899" s="3"/>
      <c r="I899" s="3"/>
      <c r="J899" s="3"/>
      <c r="K899" s="12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2:26" x14ac:dyDescent="0.25">
      <c r="B900" s="3"/>
      <c r="C900" s="3"/>
      <c r="D900" s="3"/>
      <c r="E900" s="3"/>
      <c r="F900" s="3"/>
      <c r="G900" s="3"/>
      <c r="H900" s="3"/>
      <c r="I900" s="3"/>
      <c r="J900" s="3"/>
      <c r="K900" s="12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2:26" x14ac:dyDescent="0.25">
      <c r="B901" s="3"/>
      <c r="C901" s="3"/>
      <c r="D901" s="3"/>
      <c r="E901" s="3"/>
      <c r="F901" s="3"/>
      <c r="G901" s="3"/>
      <c r="H901" s="3"/>
      <c r="I901" s="3"/>
      <c r="J901" s="3"/>
      <c r="K901" s="12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2:26" x14ac:dyDescent="0.25">
      <c r="B902" s="3"/>
      <c r="C902" s="3"/>
      <c r="D902" s="3"/>
      <c r="E902" s="3"/>
      <c r="F902" s="3"/>
      <c r="G902" s="3"/>
      <c r="H902" s="3"/>
      <c r="I902" s="3"/>
      <c r="J902" s="3"/>
      <c r="K902" s="12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2:26" x14ac:dyDescent="0.25">
      <c r="B903" s="3"/>
      <c r="C903" s="3"/>
      <c r="D903" s="3"/>
      <c r="E903" s="3"/>
      <c r="F903" s="3"/>
      <c r="G903" s="3"/>
      <c r="H903" s="3"/>
      <c r="I903" s="3"/>
      <c r="J903" s="3"/>
      <c r="K903" s="12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2:26" x14ac:dyDescent="0.25">
      <c r="B904" s="3"/>
      <c r="C904" s="3"/>
      <c r="D904" s="3"/>
      <c r="E904" s="3"/>
      <c r="F904" s="3"/>
      <c r="G904" s="3"/>
      <c r="H904" s="3"/>
      <c r="I904" s="3"/>
      <c r="J904" s="3"/>
      <c r="K904" s="12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2:26" x14ac:dyDescent="0.25">
      <c r="B905" s="3"/>
      <c r="C905" s="3"/>
      <c r="D905" s="3"/>
      <c r="E905" s="3"/>
      <c r="F905" s="3"/>
      <c r="G905" s="3"/>
      <c r="H905" s="3"/>
      <c r="I905" s="3"/>
      <c r="J905" s="3"/>
      <c r="K905" s="12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2:26" x14ac:dyDescent="0.25">
      <c r="B906" s="3"/>
      <c r="C906" s="3"/>
      <c r="D906" s="3"/>
      <c r="E906" s="3"/>
      <c r="F906" s="3"/>
      <c r="G906" s="3"/>
      <c r="H906" s="3"/>
      <c r="I906" s="3"/>
      <c r="J906" s="3"/>
      <c r="K906" s="12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2:26" x14ac:dyDescent="0.25">
      <c r="B907" s="3"/>
      <c r="C907" s="3"/>
      <c r="D907" s="3"/>
      <c r="E907" s="3"/>
      <c r="F907" s="3"/>
      <c r="G907" s="3"/>
      <c r="H907" s="3"/>
      <c r="I907" s="3"/>
      <c r="J907" s="3"/>
      <c r="K907" s="12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2:26" x14ac:dyDescent="0.25">
      <c r="B908" s="3"/>
      <c r="C908" s="3"/>
      <c r="D908" s="3"/>
      <c r="E908" s="3"/>
      <c r="F908" s="3"/>
      <c r="G908" s="3"/>
      <c r="H908" s="3"/>
      <c r="I908" s="3"/>
      <c r="J908" s="3"/>
      <c r="K908" s="12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2:26" x14ac:dyDescent="0.25">
      <c r="B909" s="3"/>
      <c r="C909" s="3"/>
      <c r="D909" s="3"/>
      <c r="E909" s="3"/>
      <c r="F909" s="3"/>
      <c r="G909" s="3"/>
      <c r="H909" s="3"/>
      <c r="I909" s="3"/>
      <c r="J909" s="3"/>
      <c r="K909" s="12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2:26" x14ac:dyDescent="0.25">
      <c r="B910" s="3"/>
      <c r="C910" s="3"/>
      <c r="D910" s="3"/>
      <c r="E910" s="3"/>
      <c r="F910" s="3"/>
      <c r="G910" s="3"/>
      <c r="H910" s="3"/>
      <c r="I910" s="3"/>
      <c r="J910" s="3"/>
      <c r="K910" s="12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2:26" x14ac:dyDescent="0.25">
      <c r="B911" s="3"/>
      <c r="C911" s="3"/>
      <c r="D911" s="3"/>
      <c r="E911" s="3"/>
      <c r="F911" s="3"/>
      <c r="G911" s="3"/>
      <c r="H911" s="3"/>
      <c r="I911" s="3"/>
      <c r="J911" s="3"/>
      <c r="K911" s="12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2:26" x14ac:dyDescent="0.25">
      <c r="B912" s="3"/>
      <c r="C912" s="3"/>
      <c r="D912" s="3"/>
      <c r="E912" s="3"/>
      <c r="F912" s="3"/>
      <c r="G912" s="3"/>
      <c r="H912" s="3"/>
      <c r="I912" s="3"/>
      <c r="J912" s="3"/>
      <c r="K912" s="12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2:26" x14ac:dyDescent="0.25">
      <c r="B913" s="3"/>
      <c r="C913" s="3"/>
      <c r="D913" s="3"/>
      <c r="E913" s="3"/>
      <c r="F913" s="3"/>
      <c r="G913" s="3"/>
      <c r="H913" s="3"/>
      <c r="I913" s="3"/>
      <c r="J913" s="3"/>
      <c r="K913" s="12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2:26" x14ac:dyDescent="0.25">
      <c r="B914" s="3"/>
      <c r="C914" s="3"/>
      <c r="D914" s="3"/>
      <c r="E914" s="3"/>
      <c r="F914" s="3"/>
      <c r="G914" s="3"/>
      <c r="H914" s="3"/>
      <c r="I914" s="3"/>
      <c r="J914" s="3"/>
      <c r="K914" s="12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2:26" x14ac:dyDescent="0.25">
      <c r="B915" s="3"/>
      <c r="C915" s="3"/>
      <c r="D915" s="3"/>
      <c r="E915" s="3"/>
      <c r="F915" s="3"/>
      <c r="G915" s="3"/>
      <c r="H915" s="3"/>
      <c r="I915" s="3"/>
      <c r="J915" s="3"/>
      <c r="K915" s="12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2:26" x14ac:dyDescent="0.25">
      <c r="B916" s="3"/>
      <c r="C916" s="3"/>
      <c r="D916" s="3"/>
      <c r="E916" s="3"/>
      <c r="F916" s="3"/>
      <c r="G916" s="3"/>
      <c r="H916" s="3"/>
      <c r="I916" s="3"/>
      <c r="J916" s="3"/>
      <c r="K916" s="12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2:26" x14ac:dyDescent="0.25">
      <c r="B917" s="3"/>
      <c r="C917" s="3"/>
      <c r="D917" s="3"/>
      <c r="E917" s="3"/>
      <c r="F917" s="3"/>
      <c r="G917" s="3"/>
      <c r="H917" s="3"/>
      <c r="I917" s="3"/>
      <c r="J917" s="3"/>
      <c r="K917" s="12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2:26" x14ac:dyDescent="0.25">
      <c r="B918" s="3"/>
      <c r="C918" s="3"/>
      <c r="D918" s="3"/>
      <c r="E918" s="3"/>
      <c r="F918" s="3"/>
      <c r="G918" s="3"/>
      <c r="H918" s="3"/>
      <c r="I918" s="3"/>
      <c r="J918" s="3"/>
      <c r="K918" s="12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2:26" x14ac:dyDescent="0.25">
      <c r="B919" s="3"/>
      <c r="C919" s="3"/>
      <c r="D919" s="3"/>
      <c r="E919" s="3"/>
      <c r="F919" s="3"/>
      <c r="G919" s="3"/>
      <c r="H919" s="3"/>
      <c r="I919" s="3"/>
      <c r="J919" s="3"/>
      <c r="K919" s="12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2:26" x14ac:dyDescent="0.25">
      <c r="B920" s="3"/>
      <c r="C920" s="3"/>
      <c r="D920" s="3"/>
      <c r="E920" s="3"/>
      <c r="F920" s="3"/>
      <c r="G920" s="3"/>
      <c r="H920" s="3"/>
      <c r="I920" s="3"/>
      <c r="J920" s="3"/>
      <c r="K920" s="12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2:26" x14ac:dyDescent="0.25">
      <c r="B921" s="3"/>
      <c r="C921" s="3"/>
      <c r="D921" s="3"/>
      <c r="E921" s="3"/>
      <c r="F921" s="3"/>
      <c r="G921" s="3"/>
      <c r="H921" s="3"/>
      <c r="I921" s="3"/>
      <c r="J921" s="3"/>
      <c r="K921" s="12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2:26" x14ac:dyDescent="0.25">
      <c r="B922" s="3"/>
      <c r="C922" s="3"/>
      <c r="D922" s="3"/>
      <c r="E922" s="3"/>
      <c r="F922" s="3"/>
      <c r="G922" s="3"/>
      <c r="H922" s="3"/>
      <c r="I922" s="3"/>
      <c r="J922" s="3"/>
      <c r="K922" s="12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2:26" x14ac:dyDescent="0.25">
      <c r="B923" s="3"/>
      <c r="C923" s="3"/>
      <c r="D923" s="3"/>
      <c r="E923" s="3"/>
      <c r="F923" s="3"/>
      <c r="G923" s="3"/>
      <c r="H923" s="3"/>
      <c r="I923" s="3"/>
      <c r="J923" s="3"/>
      <c r="K923" s="12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2:26" x14ac:dyDescent="0.25">
      <c r="B924" s="3"/>
      <c r="C924" s="3"/>
      <c r="D924" s="3"/>
      <c r="E924" s="3"/>
      <c r="F924" s="3"/>
      <c r="G924" s="3"/>
      <c r="H924" s="3"/>
      <c r="I924" s="3"/>
      <c r="J924" s="3"/>
      <c r="K924" s="12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2:26" x14ac:dyDescent="0.25">
      <c r="B925" s="3"/>
      <c r="C925" s="3"/>
      <c r="D925" s="3"/>
      <c r="E925" s="3"/>
      <c r="F925" s="3"/>
      <c r="G925" s="3"/>
      <c r="H925" s="3"/>
      <c r="I925" s="3"/>
      <c r="J925" s="3"/>
      <c r="K925" s="12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2:26" x14ac:dyDescent="0.25">
      <c r="B926" s="3"/>
      <c r="C926" s="3"/>
      <c r="D926" s="3"/>
      <c r="E926" s="3"/>
      <c r="F926" s="3"/>
      <c r="G926" s="3"/>
      <c r="H926" s="3"/>
      <c r="I926" s="3"/>
      <c r="J926" s="3"/>
      <c r="K926" s="12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2:26" x14ac:dyDescent="0.25">
      <c r="B927" s="3"/>
      <c r="C927" s="3"/>
      <c r="D927" s="3"/>
      <c r="E927" s="3"/>
      <c r="F927" s="3"/>
      <c r="G927" s="3"/>
      <c r="H927" s="3"/>
      <c r="I927" s="3"/>
      <c r="J927" s="3"/>
      <c r="K927" s="12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2:26" x14ac:dyDescent="0.25">
      <c r="B928" s="3"/>
      <c r="C928" s="3"/>
      <c r="D928" s="3"/>
      <c r="E928" s="3"/>
      <c r="F928" s="3"/>
      <c r="G928" s="3"/>
      <c r="H928" s="3"/>
      <c r="I928" s="3"/>
      <c r="J928" s="3"/>
      <c r="K928" s="12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2:26" x14ac:dyDescent="0.25">
      <c r="B929" s="3"/>
      <c r="C929" s="3"/>
      <c r="D929" s="3"/>
      <c r="E929" s="3"/>
      <c r="F929" s="3"/>
      <c r="G929" s="3"/>
      <c r="H929" s="3"/>
      <c r="I929" s="3"/>
      <c r="J929" s="3"/>
      <c r="K929" s="12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2:26" x14ac:dyDescent="0.25">
      <c r="B930" s="3"/>
      <c r="C930" s="3"/>
      <c r="D930" s="3"/>
      <c r="E930" s="3"/>
      <c r="F930" s="3"/>
      <c r="G930" s="3"/>
      <c r="H930" s="3"/>
      <c r="I930" s="3"/>
      <c r="J930" s="3"/>
      <c r="K930" s="12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2:26" x14ac:dyDescent="0.25">
      <c r="B931" s="3"/>
      <c r="C931" s="3"/>
      <c r="D931" s="3"/>
      <c r="E931" s="3"/>
      <c r="F931" s="3"/>
      <c r="G931" s="3"/>
      <c r="H931" s="3"/>
      <c r="I931" s="3"/>
      <c r="J931" s="3"/>
      <c r="K931" s="12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2:26" x14ac:dyDescent="0.25">
      <c r="B932" s="3"/>
      <c r="C932" s="3"/>
      <c r="D932" s="3"/>
      <c r="E932" s="3"/>
      <c r="F932" s="3"/>
      <c r="G932" s="3"/>
      <c r="H932" s="3"/>
      <c r="I932" s="3"/>
      <c r="J932" s="3"/>
      <c r="K932" s="12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2:26" x14ac:dyDescent="0.25">
      <c r="B933" s="3"/>
      <c r="C933" s="3"/>
      <c r="D933" s="3"/>
      <c r="E933" s="3"/>
      <c r="F933" s="3"/>
      <c r="G933" s="3"/>
      <c r="H933" s="3"/>
      <c r="I933" s="3"/>
      <c r="J933" s="3"/>
      <c r="K933" s="12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2:26" x14ac:dyDescent="0.25">
      <c r="B934" s="3"/>
      <c r="C934" s="3"/>
      <c r="D934" s="3"/>
      <c r="E934" s="3"/>
      <c r="F934" s="3"/>
      <c r="G934" s="3"/>
      <c r="H934" s="3"/>
      <c r="I934" s="3"/>
      <c r="J934" s="3"/>
      <c r="K934" s="12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2:26" x14ac:dyDescent="0.25">
      <c r="B935" s="3"/>
      <c r="C935" s="3"/>
      <c r="D935" s="3"/>
      <c r="E935" s="3"/>
      <c r="F935" s="3"/>
      <c r="G935" s="3"/>
      <c r="H935" s="3"/>
      <c r="I935" s="3"/>
      <c r="J935" s="3"/>
      <c r="K935" s="12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2:26" x14ac:dyDescent="0.25">
      <c r="B936" s="3"/>
      <c r="C936" s="3"/>
      <c r="D936" s="3"/>
      <c r="E936" s="3"/>
      <c r="F936" s="3"/>
      <c r="G936" s="3"/>
      <c r="H936" s="3"/>
      <c r="I936" s="3"/>
      <c r="J936" s="3"/>
      <c r="K936" s="12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2:26" x14ac:dyDescent="0.25">
      <c r="B937" s="3"/>
      <c r="C937" s="3"/>
      <c r="D937" s="3"/>
      <c r="E937" s="3"/>
      <c r="F937" s="3"/>
      <c r="G937" s="3"/>
      <c r="H937" s="3"/>
      <c r="I937" s="3"/>
      <c r="J937" s="3"/>
      <c r="K937" s="12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2:26" x14ac:dyDescent="0.25">
      <c r="B938" s="3"/>
      <c r="C938" s="3"/>
      <c r="D938" s="3"/>
      <c r="E938" s="3"/>
      <c r="F938" s="3"/>
      <c r="G938" s="3"/>
      <c r="H938" s="3"/>
      <c r="I938" s="3"/>
      <c r="J938" s="3"/>
      <c r="K938" s="12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2:26" x14ac:dyDescent="0.25">
      <c r="B939" s="3"/>
      <c r="C939" s="3"/>
      <c r="D939" s="3"/>
      <c r="E939" s="3"/>
      <c r="F939" s="3"/>
      <c r="G939" s="3"/>
      <c r="H939" s="3"/>
      <c r="I939" s="3"/>
      <c r="J939" s="3"/>
      <c r="K939" s="12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2:26" x14ac:dyDescent="0.25">
      <c r="B940" s="3"/>
      <c r="C940" s="3"/>
      <c r="D940" s="3"/>
      <c r="E940" s="3"/>
      <c r="F940" s="3"/>
      <c r="G940" s="3"/>
      <c r="H940" s="3"/>
      <c r="I940" s="3"/>
      <c r="J940" s="3"/>
      <c r="K940" s="12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2:26" x14ac:dyDescent="0.25">
      <c r="B941" s="3"/>
      <c r="C941" s="3"/>
      <c r="D941" s="3"/>
      <c r="E941" s="3"/>
      <c r="F941" s="3"/>
      <c r="G941" s="3"/>
      <c r="H941" s="3"/>
      <c r="I941" s="3"/>
      <c r="J941" s="3"/>
      <c r="K941" s="12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2:26" x14ac:dyDescent="0.25">
      <c r="B942" s="3"/>
      <c r="C942" s="3"/>
      <c r="D942" s="3"/>
      <c r="E942" s="3"/>
      <c r="F942" s="3"/>
      <c r="G942" s="3"/>
      <c r="H942" s="3"/>
      <c r="I942" s="3"/>
      <c r="J942" s="3"/>
      <c r="K942" s="12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2:26" x14ac:dyDescent="0.25">
      <c r="B943" s="3"/>
      <c r="C943" s="3"/>
      <c r="D943" s="3"/>
      <c r="E943" s="3"/>
      <c r="F943" s="3"/>
      <c r="G943" s="3"/>
      <c r="H943" s="3"/>
      <c r="I943" s="3"/>
      <c r="J943" s="3"/>
      <c r="K943" s="12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2:26" x14ac:dyDescent="0.25">
      <c r="B944" s="3"/>
      <c r="C944" s="3"/>
      <c r="D944" s="3"/>
      <c r="E944" s="3"/>
      <c r="F944" s="3"/>
      <c r="G944" s="3"/>
      <c r="H944" s="3"/>
      <c r="I944" s="3"/>
      <c r="J944" s="3"/>
      <c r="K944" s="12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2:26" x14ac:dyDescent="0.25">
      <c r="B945" s="3"/>
      <c r="C945" s="3"/>
      <c r="D945" s="3"/>
      <c r="E945" s="3"/>
      <c r="F945" s="3"/>
      <c r="G945" s="3"/>
      <c r="H945" s="3"/>
      <c r="I945" s="3"/>
      <c r="J945" s="3"/>
      <c r="K945" s="12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2:26" x14ac:dyDescent="0.25">
      <c r="B946" s="3"/>
      <c r="C946" s="3"/>
      <c r="D946" s="3"/>
      <c r="E946" s="3"/>
      <c r="F946" s="3"/>
      <c r="G946" s="3"/>
      <c r="H946" s="3"/>
      <c r="I946" s="3"/>
      <c r="J946" s="3"/>
      <c r="K946" s="12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2:26" x14ac:dyDescent="0.25">
      <c r="B947" s="3"/>
      <c r="C947" s="3"/>
      <c r="D947" s="3"/>
      <c r="E947" s="3"/>
      <c r="F947" s="3"/>
      <c r="G947" s="3"/>
      <c r="H947" s="3"/>
      <c r="I947" s="3"/>
      <c r="J947" s="3"/>
      <c r="K947" s="12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2:26" x14ac:dyDescent="0.25">
      <c r="B948" s="3"/>
      <c r="C948" s="3"/>
      <c r="D948" s="3"/>
      <c r="E948" s="3"/>
      <c r="F948" s="3"/>
      <c r="G948" s="3"/>
      <c r="H948" s="3"/>
      <c r="I948" s="3"/>
      <c r="J948" s="3"/>
      <c r="K948" s="12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2:26" x14ac:dyDescent="0.25">
      <c r="B949" s="3"/>
      <c r="C949" s="3"/>
      <c r="D949" s="3"/>
      <c r="E949" s="3"/>
      <c r="F949" s="3"/>
      <c r="G949" s="3"/>
      <c r="H949" s="3"/>
      <c r="I949" s="3"/>
      <c r="J949" s="3"/>
      <c r="K949" s="12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2:26" x14ac:dyDescent="0.25">
      <c r="B950" s="3"/>
      <c r="C950" s="3"/>
      <c r="D950" s="3"/>
      <c r="E950" s="3"/>
      <c r="F950" s="3"/>
      <c r="G950" s="3"/>
      <c r="H950" s="3"/>
      <c r="I950" s="3"/>
      <c r="J950" s="3"/>
      <c r="K950" s="12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2:26" x14ac:dyDescent="0.25">
      <c r="B951" s="3"/>
      <c r="C951" s="3"/>
      <c r="D951" s="3"/>
      <c r="E951" s="3"/>
      <c r="F951" s="3"/>
      <c r="G951" s="3"/>
      <c r="H951" s="3"/>
      <c r="I951" s="3"/>
      <c r="J951" s="3"/>
      <c r="K951" s="12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2:26" x14ac:dyDescent="0.25">
      <c r="B952" s="3"/>
      <c r="C952" s="3"/>
      <c r="D952" s="3"/>
      <c r="E952" s="3"/>
      <c r="F952" s="3"/>
      <c r="G952" s="3"/>
      <c r="H952" s="3"/>
      <c r="I952" s="3"/>
      <c r="J952" s="3"/>
      <c r="K952" s="12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2:26" x14ac:dyDescent="0.25">
      <c r="B953" s="3"/>
      <c r="C953" s="3"/>
      <c r="D953" s="3"/>
      <c r="E953" s="3"/>
      <c r="F953" s="3"/>
      <c r="G953" s="3"/>
      <c r="H953" s="3"/>
      <c r="I953" s="3"/>
      <c r="J953" s="3"/>
      <c r="K953" s="12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2:26" x14ac:dyDescent="0.25">
      <c r="B954" s="3"/>
      <c r="C954" s="3"/>
      <c r="D954" s="3"/>
      <c r="E954" s="3"/>
      <c r="F954" s="3"/>
      <c r="G954" s="3"/>
      <c r="H954" s="3"/>
      <c r="I954" s="3"/>
      <c r="J954" s="3"/>
      <c r="K954" s="12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2:26" x14ac:dyDescent="0.25">
      <c r="B955" s="3"/>
      <c r="C955" s="3"/>
      <c r="D955" s="3"/>
      <c r="E955" s="3"/>
      <c r="F955" s="3"/>
      <c r="G955" s="3"/>
      <c r="H955" s="3"/>
      <c r="I955" s="3"/>
      <c r="J955" s="3"/>
      <c r="K955" s="12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2:26" x14ac:dyDescent="0.25">
      <c r="B956" s="3"/>
      <c r="C956" s="3"/>
      <c r="D956" s="3"/>
      <c r="E956" s="3"/>
      <c r="F956" s="3"/>
      <c r="G956" s="3"/>
      <c r="H956" s="3"/>
      <c r="I956" s="3"/>
      <c r="J956" s="3"/>
      <c r="K956" s="12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2:26" x14ac:dyDescent="0.25">
      <c r="B957" s="3"/>
      <c r="C957" s="3"/>
      <c r="D957" s="3"/>
      <c r="E957" s="3"/>
      <c r="F957" s="3"/>
      <c r="G957" s="3"/>
      <c r="H957" s="3"/>
      <c r="I957" s="3"/>
      <c r="J957" s="3"/>
      <c r="K957" s="12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2:26" x14ac:dyDescent="0.25">
      <c r="B958" s="3"/>
      <c r="C958" s="3"/>
      <c r="D958" s="3"/>
      <c r="E958" s="3"/>
      <c r="F958" s="3"/>
      <c r="G958" s="3"/>
      <c r="H958" s="3"/>
      <c r="I958" s="3"/>
      <c r="J958" s="3"/>
      <c r="K958" s="12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2:26" x14ac:dyDescent="0.25">
      <c r="B959" s="3"/>
      <c r="C959" s="3"/>
      <c r="D959" s="3"/>
      <c r="E959" s="3"/>
      <c r="F959" s="3"/>
      <c r="G959" s="3"/>
      <c r="H959" s="3"/>
      <c r="I959" s="3"/>
      <c r="J959" s="3"/>
      <c r="K959" s="12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2:26" x14ac:dyDescent="0.25">
      <c r="B960" s="3"/>
      <c r="C960" s="3"/>
      <c r="D960" s="3"/>
      <c r="E960" s="3"/>
      <c r="F960" s="3"/>
      <c r="G960" s="3"/>
      <c r="H960" s="3"/>
      <c r="I960" s="3"/>
      <c r="J960" s="3"/>
      <c r="K960" s="12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2:26" x14ac:dyDescent="0.25">
      <c r="B961" s="3"/>
      <c r="C961" s="3"/>
      <c r="D961" s="3"/>
      <c r="E961" s="3"/>
      <c r="F961" s="3"/>
      <c r="G961" s="3"/>
      <c r="H961" s="3"/>
      <c r="I961" s="3"/>
      <c r="J961" s="3"/>
      <c r="K961" s="12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2:26" x14ac:dyDescent="0.25">
      <c r="B962" s="3"/>
      <c r="C962" s="3"/>
      <c r="D962" s="3"/>
      <c r="E962" s="3"/>
      <c r="F962" s="3"/>
      <c r="G962" s="3"/>
      <c r="H962" s="3"/>
      <c r="I962" s="3"/>
      <c r="J962" s="3"/>
      <c r="K962" s="12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2:26" x14ac:dyDescent="0.25">
      <c r="B963" s="3"/>
      <c r="C963" s="3"/>
      <c r="D963" s="3"/>
      <c r="E963" s="3"/>
      <c r="F963" s="3"/>
      <c r="G963" s="3"/>
      <c r="H963" s="3"/>
      <c r="I963" s="3"/>
      <c r="J963" s="3"/>
      <c r="K963" s="12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2:26" x14ac:dyDescent="0.25">
      <c r="B964" s="3"/>
      <c r="C964" s="3"/>
      <c r="D964" s="3"/>
      <c r="E964" s="3"/>
      <c r="F964" s="3"/>
      <c r="G964" s="3"/>
      <c r="H964" s="3"/>
      <c r="I964" s="3"/>
      <c r="J964" s="3"/>
      <c r="K964" s="12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2:26" x14ac:dyDescent="0.25">
      <c r="B965" s="3"/>
      <c r="C965" s="3"/>
      <c r="D965" s="3"/>
      <c r="E965" s="3"/>
      <c r="F965" s="3"/>
      <c r="G965" s="3"/>
      <c r="H965" s="3"/>
      <c r="I965" s="3"/>
      <c r="J965" s="3"/>
      <c r="K965" s="12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2:26" x14ac:dyDescent="0.25">
      <c r="B966" s="3"/>
      <c r="C966" s="3"/>
      <c r="D966" s="3"/>
      <c r="E966" s="3"/>
      <c r="F966" s="3"/>
      <c r="G966" s="3"/>
      <c r="H966" s="3"/>
      <c r="I966" s="3"/>
      <c r="J966" s="3"/>
      <c r="K966" s="12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2:26" x14ac:dyDescent="0.25">
      <c r="B967" s="3"/>
      <c r="C967" s="3"/>
      <c r="D967" s="3"/>
      <c r="E967" s="3"/>
      <c r="F967" s="3"/>
      <c r="G967" s="3"/>
      <c r="H967" s="3"/>
      <c r="I967" s="3"/>
      <c r="J967" s="3"/>
      <c r="K967" s="12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2:26" x14ac:dyDescent="0.25">
      <c r="B968" s="3"/>
      <c r="C968" s="3"/>
      <c r="D968" s="3"/>
      <c r="E968" s="3"/>
      <c r="F968" s="3"/>
      <c r="G968" s="3"/>
      <c r="H968" s="3"/>
      <c r="I968" s="3"/>
      <c r="J968" s="3"/>
      <c r="K968" s="12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2:26" x14ac:dyDescent="0.25">
      <c r="B969" s="3"/>
      <c r="C969" s="3"/>
      <c r="D969" s="3"/>
      <c r="E969" s="3"/>
      <c r="F969" s="3"/>
      <c r="G969" s="3"/>
      <c r="H969" s="3"/>
      <c r="I969" s="3"/>
      <c r="J969" s="3"/>
      <c r="K969" s="12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2:26" x14ac:dyDescent="0.25">
      <c r="B970" s="3"/>
      <c r="C970" s="3"/>
      <c r="D970" s="3"/>
      <c r="E970" s="3"/>
      <c r="F970" s="3"/>
      <c r="G970" s="3"/>
      <c r="H970" s="3"/>
      <c r="I970" s="3"/>
      <c r="J970" s="3"/>
      <c r="K970" s="12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2:26" x14ac:dyDescent="0.25">
      <c r="B971" s="3"/>
      <c r="C971" s="3"/>
      <c r="D971" s="3"/>
      <c r="E971" s="3"/>
      <c r="F971" s="3"/>
      <c r="G971" s="3"/>
      <c r="H971" s="3"/>
      <c r="I971" s="3"/>
      <c r="J971" s="3"/>
      <c r="K971" s="12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2:26" x14ac:dyDescent="0.25">
      <c r="B972" s="3"/>
      <c r="C972" s="3"/>
      <c r="D972" s="3"/>
      <c r="E972" s="3"/>
      <c r="F972" s="3"/>
      <c r="G972" s="3"/>
      <c r="H972" s="3"/>
      <c r="I972" s="3"/>
      <c r="J972" s="3"/>
      <c r="K972" s="12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2:26" x14ac:dyDescent="0.25">
      <c r="B973" s="3"/>
      <c r="C973" s="3"/>
      <c r="D973" s="3"/>
      <c r="E973" s="3"/>
      <c r="F973" s="3"/>
      <c r="G973" s="3"/>
      <c r="H973" s="3"/>
      <c r="I973" s="3"/>
      <c r="J973" s="3"/>
      <c r="K973" s="12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2:26" x14ac:dyDescent="0.25">
      <c r="B974" s="3"/>
      <c r="C974" s="3"/>
      <c r="D974" s="3"/>
      <c r="E974" s="3"/>
      <c r="F974" s="3"/>
      <c r="G974" s="3"/>
      <c r="H974" s="3"/>
      <c r="I974" s="3"/>
      <c r="J974" s="3"/>
      <c r="K974" s="12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2:26" x14ac:dyDescent="0.25">
      <c r="B975" s="3"/>
      <c r="C975" s="3"/>
      <c r="D975" s="3"/>
      <c r="E975" s="3"/>
      <c r="F975" s="3"/>
      <c r="G975" s="3"/>
      <c r="H975" s="3"/>
      <c r="I975" s="3"/>
      <c r="J975" s="3"/>
      <c r="K975" s="12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2:26" x14ac:dyDescent="0.25">
      <c r="B976" s="3"/>
      <c r="C976" s="3"/>
      <c r="D976" s="3"/>
      <c r="E976" s="3"/>
      <c r="F976" s="3"/>
      <c r="G976" s="3"/>
      <c r="H976" s="3"/>
      <c r="I976" s="3"/>
      <c r="J976" s="3"/>
      <c r="K976" s="12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2:26" x14ac:dyDescent="0.25">
      <c r="B977" s="3"/>
      <c r="C977" s="3"/>
      <c r="D977" s="3"/>
      <c r="E977" s="3"/>
      <c r="F977" s="3"/>
      <c r="G977" s="3"/>
      <c r="H977" s="3"/>
      <c r="I977" s="3"/>
      <c r="J977" s="3"/>
      <c r="K977" s="12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2:26" x14ac:dyDescent="0.25">
      <c r="B978" s="3"/>
      <c r="C978" s="3"/>
      <c r="D978" s="3"/>
      <c r="E978" s="3"/>
      <c r="F978" s="3"/>
      <c r="G978" s="3"/>
      <c r="H978" s="3"/>
      <c r="I978" s="3"/>
      <c r="J978" s="3"/>
      <c r="K978" s="12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2:26" x14ac:dyDescent="0.25">
      <c r="B979" s="3"/>
      <c r="C979" s="3"/>
      <c r="D979" s="3"/>
      <c r="E979" s="3"/>
      <c r="F979" s="3"/>
      <c r="G979" s="3"/>
      <c r="H979" s="3"/>
      <c r="I979" s="3"/>
      <c r="J979" s="3"/>
      <c r="K979" s="12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2:26" x14ac:dyDescent="0.25">
      <c r="B980" s="3"/>
      <c r="C980" s="3"/>
      <c r="D980" s="3"/>
      <c r="E980" s="3"/>
      <c r="F980" s="3"/>
      <c r="G980" s="3"/>
      <c r="H980" s="3"/>
      <c r="I980" s="3"/>
      <c r="J980" s="3"/>
      <c r="K980" s="12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2:26" x14ac:dyDescent="0.25">
      <c r="B981" s="3"/>
      <c r="C981" s="3"/>
      <c r="D981" s="3"/>
      <c r="E981" s="3"/>
      <c r="F981" s="3"/>
      <c r="G981" s="3"/>
      <c r="H981" s="3"/>
      <c r="I981" s="3"/>
      <c r="J981" s="3"/>
      <c r="K981" s="12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2:26" x14ac:dyDescent="0.25">
      <c r="B982" s="3"/>
      <c r="C982" s="3"/>
      <c r="D982" s="3"/>
      <c r="E982" s="3"/>
      <c r="F982" s="3"/>
      <c r="G982" s="3"/>
      <c r="H982" s="3"/>
      <c r="I982" s="3"/>
      <c r="J982" s="3"/>
      <c r="K982" s="12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2:26" x14ac:dyDescent="0.25">
      <c r="B983" s="3"/>
      <c r="C983" s="3"/>
      <c r="D983" s="3"/>
      <c r="E983" s="3"/>
      <c r="F983" s="3"/>
      <c r="G983" s="3"/>
      <c r="H983" s="3"/>
      <c r="I983" s="3"/>
      <c r="J983" s="3"/>
      <c r="K983" s="12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2:26" x14ac:dyDescent="0.25">
      <c r="B984" s="3"/>
      <c r="C984" s="3"/>
      <c r="D984" s="3"/>
      <c r="E984" s="3"/>
      <c r="F984" s="3"/>
      <c r="G984" s="3"/>
      <c r="H984" s="3"/>
      <c r="I984" s="3"/>
      <c r="J984" s="3"/>
      <c r="K984" s="12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2:26" x14ac:dyDescent="0.25">
      <c r="B985" s="3"/>
      <c r="C985" s="3"/>
      <c r="D985" s="3"/>
      <c r="E985" s="3"/>
      <c r="F985" s="3"/>
      <c r="G985" s="3"/>
      <c r="H985" s="3"/>
      <c r="I985" s="3"/>
      <c r="J985" s="3"/>
      <c r="K985" s="12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2:26" x14ac:dyDescent="0.25">
      <c r="B986" s="3"/>
      <c r="C986" s="3"/>
      <c r="D986" s="3"/>
      <c r="E986" s="3"/>
      <c r="F986" s="3"/>
      <c r="G986" s="3"/>
      <c r="H986" s="3"/>
      <c r="I986" s="3"/>
      <c r="J986" s="3"/>
      <c r="K986" s="12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2:26" x14ac:dyDescent="0.25">
      <c r="B987" s="3"/>
      <c r="C987" s="3"/>
      <c r="D987" s="3"/>
      <c r="E987" s="3"/>
      <c r="F987" s="3"/>
      <c r="G987" s="3"/>
      <c r="H987" s="3"/>
      <c r="I987" s="3"/>
      <c r="J987" s="3"/>
      <c r="K987" s="12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2:26" x14ac:dyDescent="0.25">
      <c r="B988" s="3"/>
      <c r="C988" s="3"/>
      <c r="D988" s="3"/>
      <c r="E988" s="3"/>
      <c r="F988" s="3"/>
      <c r="G988" s="3"/>
      <c r="H988" s="3"/>
      <c r="I988" s="3"/>
      <c r="J988" s="3"/>
      <c r="K988" s="12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2:26" x14ac:dyDescent="0.25">
      <c r="B989" s="3"/>
      <c r="C989" s="3"/>
      <c r="D989" s="3"/>
      <c r="E989" s="3"/>
      <c r="F989" s="3"/>
      <c r="G989" s="3"/>
      <c r="H989" s="3"/>
      <c r="I989" s="3"/>
      <c r="J989" s="3"/>
      <c r="K989" s="12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2:26" x14ac:dyDescent="0.25">
      <c r="B990" s="3"/>
      <c r="C990" s="3"/>
      <c r="D990" s="3"/>
      <c r="E990" s="3"/>
      <c r="F990" s="3"/>
      <c r="G990" s="3"/>
      <c r="H990" s="3"/>
      <c r="I990" s="3"/>
      <c r="J990" s="3"/>
      <c r="K990" s="12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2:26" x14ac:dyDescent="0.25">
      <c r="B991" s="3"/>
      <c r="C991" s="3"/>
      <c r="D991" s="3"/>
      <c r="E991" s="3"/>
      <c r="F991" s="3"/>
      <c r="G991" s="3"/>
      <c r="H991" s="3"/>
      <c r="I991" s="3"/>
      <c r="J991" s="3"/>
      <c r="K991" s="12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2:26" x14ac:dyDescent="0.25">
      <c r="B992" s="3"/>
      <c r="C992" s="3"/>
      <c r="D992" s="3"/>
      <c r="E992" s="3"/>
      <c r="F992" s="3"/>
      <c r="G992" s="3"/>
      <c r="H992" s="3"/>
      <c r="I992" s="3"/>
      <c r="J992" s="3"/>
      <c r="K992" s="12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2:26" x14ac:dyDescent="0.25">
      <c r="B993" s="3"/>
      <c r="C993" s="3"/>
      <c r="D993" s="3"/>
      <c r="E993" s="3"/>
      <c r="F993" s="3"/>
      <c r="G993" s="3"/>
      <c r="H993" s="3"/>
      <c r="I993" s="3"/>
      <c r="J993" s="3"/>
      <c r="K993" s="12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2:26" x14ac:dyDescent="0.25">
      <c r="B994" s="3"/>
      <c r="C994" s="3"/>
      <c r="D994" s="3"/>
      <c r="E994" s="3"/>
      <c r="F994" s="3"/>
      <c r="G994" s="3"/>
      <c r="H994" s="3"/>
      <c r="I994" s="3"/>
      <c r="J994" s="3"/>
      <c r="K994" s="12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2:26" x14ac:dyDescent="0.25">
      <c r="B995" s="3"/>
      <c r="C995" s="3"/>
      <c r="D995" s="3"/>
      <c r="E995" s="3"/>
      <c r="F995" s="3"/>
      <c r="G995" s="3"/>
      <c r="H995" s="3"/>
      <c r="I995" s="3"/>
      <c r="J995" s="3"/>
      <c r="K995" s="12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2:26" x14ac:dyDescent="0.25">
      <c r="B996" s="3"/>
      <c r="C996" s="3"/>
      <c r="D996" s="3"/>
      <c r="E996" s="3"/>
      <c r="F996" s="3"/>
      <c r="G996" s="3"/>
      <c r="H996" s="3"/>
      <c r="I996" s="3"/>
      <c r="J996" s="3"/>
      <c r="K996" s="12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2:26" x14ac:dyDescent="0.25">
      <c r="B997" s="3"/>
      <c r="C997" s="3"/>
      <c r="D997" s="3"/>
      <c r="E997" s="3"/>
      <c r="F997" s="3"/>
      <c r="G997" s="3"/>
      <c r="H997" s="3"/>
      <c r="I997" s="3"/>
      <c r="J997" s="3"/>
      <c r="K997" s="12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2:26" x14ac:dyDescent="0.25">
      <c r="B998" s="3"/>
      <c r="C998" s="3"/>
      <c r="D998" s="3"/>
      <c r="E998" s="3"/>
      <c r="F998" s="3"/>
      <c r="G998" s="3"/>
      <c r="H998" s="3"/>
      <c r="I998" s="3"/>
      <c r="J998" s="3"/>
      <c r="K998" s="12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2:26" x14ac:dyDescent="0.25">
      <c r="B999" s="3"/>
      <c r="C999" s="3"/>
      <c r="D999" s="3"/>
      <c r="E999" s="3"/>
      <c r="F999" s="3"/>
      <c r="G999" s="3"/>
      <c r="H999" s="3"/>
      <c r="I999" s="3"/>
      <c r="J999" s="3"/>
      <c r="K999" s="12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2:26" x14ac:dyDescent="0.25">
      <c r="B1000" s="3"/>
      <c r="C1000" s="3"/>
      <c r="D1000" s="3"/>
      <c r="E1000" s="3"/>
      <c r="F1000" s="3"/>
      <c r="G1000" s="3"/>
      <c r="H1000" s="3"/>
      <c r="I1000" s="3"/>
      <c r="J1000" s="3"/>
      <c r="K1000" s="12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2:26" x14ac:dyDescent="0.25">
      <c r="B1001" s="3"/>
      <c r="C1001" s="3"/>
      <c r="D1001" s="3"/>
      <c r="E1001" s="3"/>
      <c r="F1001" s="3"/>
      <c r="G1001" s="3"/>
      <c r="H1001" s="3"/>
      <c r="I1001" s="3"/>
      <c r="J1001" s="3"/>
      <c r="K1001" s="12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2:26" x14ac:dyDescent="0.25">
      <c r="B1002" s="3"/>
      <c r="C1002" s="3"/>
      <c r="D1002" s="3"/>
      <c r="E1002" s="3"/>
      <c r="F1002" s="3"/>
      <c r="G1002" s="3"/>
      <c r="H1002" s="3"/>
      <c r="I1002" s="3"/>
      <c r="J1002" s="3"/>
      <c r="K1002" s="12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2:26" x14ac:dyDescent="0.25">
      <c r="B1003" s="3"/>
      <c r="C1003" s="3"/>
      <c r="D1003" s="3"/>
      <c r="E1003" s="3"/>
      <c r="F1003" s="3"/>
      <c r="G1003" s="3"/>
      <c r="H1003" s="3"/>
      <c r="I1003" s="3"/>
      <c r="J1003" s="3"/>
      <c r="K1003" s="12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2:26" x14ac:dyDescent="0.25">
      <c r="B1004" s="3"/>
      <c r="C1004" s="3"/>
      <c r="D1004" s="3"/>
      <c r="E1004" s="3"/>
      <c r="F1004" s="3"/>
      <c r="G1004" s="3"/>
      <c r="H1004" s="3"/>
      <c r="I1004" s="3"/>
      <c r="J1004" s="3"/>
      <c r="K1004" s="12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2:26" x14ac:dyDescent="0.25">
      <c r="B1005" s="3"/>
      <c r="C1005" s="3"/>
      <c r="D1005" s="3"/>
      <c r="E1005" s="3"/>
      <c r="F1005" s="3"/>
      <c r="G1005" s="3"/>
      <c r="H1005" s="3"/>
      <c r="I1005" s="3"/>
      <c r="J1005" s="3"/>
      <c r="K1005" s="12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2:26" x14ac:dyDescent="0.25">
      <c r="B1006" s="3"/>
      <c r="C1006" s="3"/>
      <c r="D1006" s="3"/>
      <c r="E1006" s="3"/>
      <c r="F1006" s="3"/>
      <c r="G1006" s="3"/>
      <c r="H1006" s="3"/>
      <c r="I1006" s="3"/>
      <c r="J1006" s="3"/>
      <c r="K1006" s="12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2:26" x14ac:dyDescent="0.25">
      <c r="B1007" s="3"/>
      <c r="C1007" s="3"/>
      <c r="D1007" s="3"/>
      <c r="E1007" s="3"/>
      <c r="F1007" s="3"/>
      <c r="G1007" s="3"/>
      <c r="H1007" s="3"/>
      <c r="I1007" s="3"/>
      <c r="J1007" s="3"/>
      <c r="K1007" s="12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2:26" x14ac:dyDescent="0.25">
      <c r="B1008" s="3"/>
      <c r="C1008" s="3"/>
      <c r="D1008" s="3"/>
      <c r="E1008" s="3"/>
      <c r="F1008" s="3"/>
      <c r="G1008" s="3"/>
      <c r="H1008" s="3"/>
      <c r="I1008" s="3"/>
      <c r="J1008" s="3"/>
      <c r="K1008" s="12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2:26" x14ac:dyDescent="0.25">
      <c r="B1009" s="3"/>
      <c r="C1009" s="3"/>
      <c r="D1009" s="3"/>
      <c r="E1009" s="3"/>
      <c r="F1009" s="3"/>
      <c r="G1009" s="3"/>
      <c r="H1009" s="3"/>
      <c r="I1009" s="3"/>
      <c r="J1009" s="3"/>
      <c r="K1009" s="12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2:26" x14ac:dyDescent="0.25">
      <c r="B1010" s="3"/>
      <c r="C1010" s="3"/>
      <c r="D1010" s="3"/>
      <c r="E1010" s="3"/>
      <c r="F1010" s="3"/>
      <c r="G1010" s="3"/>
      <c r="H1010" s="3"/>
      <c r="I1010" s="3"/>
      <c r="J1010" s="3"/>
      <c r="K1010" s="12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2:26" x14ac:dyDescent="0.25">
      <c r="B1011" s="3"/>
      <c r="C1011" s="3"/>
      <c r="D1011" s="3"/>
      <c r="E1011" s="3"/>
      <c r="F1011" s="3"/>
      <c r="G1011" s="3"/>
      <c r="H1011" s="3"/>
      <c r="I1011" s="3"/>
      <c r="J1011" s="3"/>
      <c r="K1011" s="12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2:26" x14ac:dyDescent="0.25">
      <c r="B1012" s="3"/>
      <c r="C1012" s="3"/>
      <c r="D1012" s="3"/>
      <c r="E1012" s="3"/>
      <c r="F1012" s="3"/>
      <c r="G1012" s="3"/>
      <c r="H1012" s="3"/>
      <c r="I1012" s="3"/>
      <c r="J1012" s="3"/>
      <c r="K1012" s="12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2:26" x14ac:dyDescent="0.25">
      <c r="B1013" s="3"/>
      <c r="C1013" s="3"/>
      <c r="D1013" s="3"/>
      <c r="E1013" s="3"/>
      <c r="F1013" s="3"/>
      <c r="G1013" s="3"/>
      <c r="H1013" s="3"/>
      <c r="I1013" s="3"/>
      <c r="J1013" s="3"/>
      <c r="K1013" s="12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2:26" x14ac:dyDescent="0.25">
      <c r="B1014" s="3"/>
      <c r="C1014" s="3"/>
      <c r="D1014" s="3"/>
      <c r="E1014" s="3"/>
      <c r="F1014" s="3"/>
      <c r="G1014" s="3"/>
      <c r="H1014" s="3"/>
      <c r="I1014" s="3"/>
      <c r="J1014" s="3"/>
      <c r="K1014" s="12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2:26" x14ac:dyDescent="0.25">
      <c r="B1015" s="3"/>
      <c r="C1015" s="3"/>
      <c r="D1015" s="3"/>
      <c r="E1015" s="3"/>
      <c r="F1015" s="3"/>
      <c r="G1015" s="3"/>
      <c r="H1015" s="3"/>
      <c r="I1015" s="3"/>
      <c r="J1015" s="3"/>
      <c r="K1015" s="12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2:26" x14ac:dyDescent="0.25">
      <c r="B1016" s="3"/>
      <c r="C1016" s="3"/>
      <c r="D1016" s="3"/>
      <c r="E1016" s="3"/>
      <c r="F1016" s="3"/>
      <c r="G1016" s="3"/>
      <c r="H1016" s="3"/>
      <c r="I1016" s="3"/>
      <c r="J1016" s="3"/>
      <c r="K1016" s="12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2:26" x14ac:dyDescent="0.25">
      <c r="B1017" s="3"/>
      <c r="C1017" s="3"/>
      <c r="D1017" s="3"/>
      <c r="E1017" s="3"/>
      <c r="F1017" s="3"/>
      <c r="G1017" s="3"/>
      <c r="H1017" s="3"/>
      <c r="I1017" s="3"/>
      <c r="J1017" s="3"/>
      <c r="K1017" s="12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2:26" x14ac:dyDescent="0.25">
      <c r="B1018" s="3"/>
      <c r="C1018" s="3"/>
      <c r="D1018" s="3"/>
      <c r="E1018" s="3"/>
      <c r="F1018" s="3"/>
      <c r="G1018" s="3"/>
      <c r="H1018" s="3"/>
      <c r="I1018" s="3"/>
      <c r="J1018" s="3"/>
      <c r="K1018" s="12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2:26" x14ac:dyDescent="0.25">
      <c r="B1019" s="3"/>
      <c r="C1019" s="3"/>
      <c r="D1019" s="3"/>
      <c r="E1019" s="3"/>
      <c r="F1019" s="3"/>
      <c r="G1019" s="3"/>
      <c r="H1019" s="3"/>
      <c r="I1019" s="3"/>
      <c r="J1019" s="3"/>
      <c r="K1019" s="12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2:26" x14ac:dyDescent="0.25">
      <c r="B1020" s="3"/>
      <c r="C1020" s="3"/>
      <c r="D1020" s="3"/>
      <c r="E1020" s="3"/>
      <c r="F1020" s="3"/>
      <c r="G1020" s="3"/>
      <c r="H1020" s="3"/>
      <c r="I1020" s="3"/>
      <c r="J1020" s="3"/>
      <c r="K1020" s="12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2:26" x14ac:dyDescent="0.25">
      <c r="B1021" s="3"/>
      <c r="C1021" s="3"/>
      <c r="D1021" s="3"/>
      <c r="E1021" s="3"/>
      <c r="F1021" s="3"/>
      <c r="G1021" s="3"/>
      <c r="H1021" s="3"/>
      <c r="I1021" s="3"/>
      <c r="J1021" s="3"/>
      <c r="K1021" s="12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2:26" x14ac:dyDescent="0.25">
      <c r="B1022" s="3"/>
      <c r="C1022" s="3"/>
      <c r="D1022" s="3"/>
      <c r="E1022" s="3"/>
      <c r="F1022" s="3"/>
      <c r="G1022" s="3"/>
      <c r="H1022" s="3"/>
      <c r="I1022" s="3"/>
      <c r="J1022" s="3"/>
      <c r="K1022" s="12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2:26" x14ac:dyDescent="0.25">
      <c r="B1023" s="3"/>
      <c r="C1023" s="3"/>
      <c r="D1023" s="3"/>
      <c r="E1023" s="3"/>
      <c r="F1023" s="3"/>
      <c r="G1023" s="3"/>
      <c r="H1023" s="3"/>
      <c r="I1023" s="3"/>
      <c r="J1023" s="3"/>
      <c r="K1023" s="12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2:26" x14ac:dyDescent="0.25">
      <c r="B1024" s="3"/>
      <c r="C1024" s="3"/>
      <c r="D1024" s="3"/>
      <c r="E1024" s="3"/>
      <c r="F1024" s="3"/>
      <c r="G1024" s="3"/>
      <c r="H1024" s="3"/>
      <c r="I1024" s="3"/>
      <c r="J1024" s="3"/>
      <c r="K1024" s="12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2:26" x14ac:dyDescent="0.25">
      <c r="B1025" s="3"/>
      <c r="C1025" s="3"/>
      <c r="D1025" s="3"/>
      <c r="E1025" s="3"/>
      <c r="F1025" s="3"/>
      <c r="G1025" s="3"/>
      <c r="H1025" s="3"/>
      <c r="I1025" s="3"/>
      <c r="J1025" s="3"/>
      <c r="K1025" s="12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2:26" x14ac:dyDescent="0.25">
      <c r="B1026" s="3"/>
      <c r="C1026" s="3"/>
      <c r="D1026" s="3"/>
      <c r="E1026" s="3"/>
      <c r="F1026" s="3"/>
      <c r="G1026" s="3"/>
      <c r="H1026" s="3"/>
      <c r="I1026" s="3"/>
      <c r="J1026" s="3"/>
      <c r="K1026" s="12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2:26" x14ac:dyDescent="0.25">
      <c r="B1027" s="3"/>
      <c r="C1027" s="3"/>
      <c r="D1027" s="3"/>
      <c r="E1027" s="3"/>
      <c r="F1027" s="3"/>
      <c r="G1027" s="3"/>
      <c r="H1027" s="3"/>
      <c r="I1027" s="3"/>
      <c r="J1027" s="3"/>
      <c r="K1027" s="12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2:26" x14ac:dyDescent="0.25">
      <c r="B1028" s="3"/>
      <c r="C1028" s="3"/>
      <c r="D1028" s="3"/>
      <c r="E1028" s="3"/>
      <c r="F1028" s="3"/>
      <c r="G1028" s="3"/>
      <c r="H1028" s="3"/>
      <c r="I1028" s="3"/>
      <c r="J1028" s="3"/>
      <c r="K1028" s="12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2:26" x14ac:dyDescent="0.25">
      <c r="B1029" s="3"/>
      <c r="C1029" s="3"/>
      <c r="D1029" s="3"/>
      <c r="E1029" s="3"/>
      <c r="F1029" s="3"/>
      <c r="G1029" s="3"/>
      <c r="H1029" s="3"/>
      <c r="I1029" s="3"/>
      <c r="J1029" s="3"/>
      <c r="K1029" s="12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2:26" x14ac:dyDescent="0.25">
      <c r="B1030" s="3"/>
      <c r="C1030" s="3"/>
      <c r="D1030" s="3"/>
      <c r="E1030" s="3"/>
      <c r="F1030" s="3"/>
      <c r="G1030" s="3"/>
      <c r="H1030" s="3"/>
      <c r="I1030" s="3"/>
      <c r="J1030" s="3"/>
      <c r="K1030" s="12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2:26" x14ac:dyDescent="0.25">
      <c r="B1031" s="3"/>
      <c r="C1031" s="3"/>
      <c r="D1031" s="3"/>
      <c r="E1031" s="3"/>
      <c r="F1031" s="3"/>
      <c r="G1031" s="3"/>
      <c r="H1031" s="3"/>
      <c r="I1031" s="3"/>
      <c r="J1031" s="3"/>
      <c r="K1031" s="12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2:26" x14ac:dyDescent="0.25">
      <c r="B1032" s="3"/>
      <c r="C1032" s="3"/>
      <c r="D1032" s="3"/>
      <c r="E1032" s="3"/>
      <c r="F1032" s="3"/>
      <c r="G1032" s="3"/>
      <c r="H1032" s="3"/>
      <c r="I1032" s="3"/>
      <c r="J1032" s="3"/>
      <c r="K1032" s="12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2:26" x14ac:dyDescent="0.25">
      <c r="B1033" s="3"/>
      <c r="C1033" s="3"/>
      <c r="D1033" s="3"/>
      <c r="E1033" s="3"/>
      <c r="F1033" s="3"/>
      <c r="G1033" s="3"/>
      <c r="H1033" s="3"/>
      <c r="I1033" s="3"/>
      <c r="J1033" s="3"/>
      <c r="K1033" s="12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2:26" x14ac:dyDescent="0.25">
      <c r="B1034" s="3"/>
      <c r="C1034" s="3"/>
      <c r="D1034" s="3"/>
      <c r="E1034" s="3"/>
      <c r="F1034" s="3"/>
      <c r="G1034" s="3"/>
      <c r="H1034" s="3"/>
      <c r="I1034" s="3"/>
      <c r="J1034" s="3"/>
      <c r="K1034" s="12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2:26" x14ac:dyDescent="0.25">
      <c r="B1035" s="3"/>
      <c r="C1035" s="3"/>
      <c r="D1035" s="3"/>
      <c r="E1035" s="3"/>
      <c r="F1035" s="3"/>
      <c r="G1035" s="3"/>
      <c r="H1035" s="3"/>
      <c r="I1035" s="3"/>
      <c r="J1035" s="3"/>
      <c r="K1035" s="12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2:26" x14ac:dyDescent="0.25">
      <c r="B1036" s="3"/>
      <c r="C1036" s="3"/>
      <c r="D1036" s="3"/>
      <c r="E1036" s="3"/>
      <c r="F1036" s="3"/>
      <c r="G1036" s="3"/>
      <c r="H1036" s="3"/>
      <c r="I1036" s="3"/>
      <c r="J1036" s="3"/>
      <c r="K1036" s="12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2:26" x14ac:dyDescent="0.25">
      <c r="B1037" s="3"/>
      <c r="C1037" s="3"/>
      <c r="D1037" s="3"/>
      <c r="E1037" s="3"/>
      <c r="F1037" s="3"/>
      <c r="G1037" s="3"/>
      <c r="H1037" s="3"/>
      <c r="I1037" s="3"/>
      <c r="J1037" s="3"/>
      <c r="K1037" s="12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2:26" x14ac:dyDescent="0.25">
      <c r="B1038" s="3"/>
      <c r="C1038" s="3"/>
      <c r="D1038" s="3"/>
      <c r="E1038" s="3"/>
      <c r="F1038" s="3"/>
      <c r="G1038" s="3"/>
      <c r="H1038" s="3"/>
      <c r="I1038" s="3"/>
      <c r="J1038" s="3"/>
      <c r="K1038" s="12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2:26" x14ac:dyDescent="0.25">
      <c r="B1039" s="3"/>
      <c r="C1039" s="3"/>
      <c r="D1039" s="3"/>
      <c r="E1039" s="3"/>
      <c r="F1039" s="3"/>
      <c r="G1039" s="3"/>
      <c r="H1039" s="3"/>
      <c r="I1039" s="3"/>
      <c r="J1039" s="3"/>
      <c r="K1039" s="12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2:26" x14ac:dyDescent="0.25">
      <c r="B1040" s="3"/>
      <c r="C1040" s="3"/>
      <c r="D1040" s="3"/>
      <c r="E1040" s="3"/>
      <c r="F1040" s="3"/>
      <c r="G1040" s="3"/>
      <c r="H1040" s="3"/>
      <c r="I1040" s="3"/>
      <c r="J1040" s="3"/>
      <c r="K1040" s="12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2:26" x14ac:dyDescent="0.25">
      <c r="B1041" s="3"/>
      <c r="C1041" s="3"/>
      <c r="D1041" s="3"/>
      <c r="E1041" s="3"/>
      <c r="F1041" s="3"/>
      <c r="G1041" s="3"/>
      <c r="H1041" s="3"/>
      <c r="I1041" s="3"/>
      <c r="J1041" s="3"/>
      <c r="K1041" s="12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2:26" x14ac:dyDescent="0.25">
      <c r="B1042" s="3"/>
      <c r="C1042" s="3"/>
      <c r="D1042" s="3"/>
      <c r="E1042" s="3"/>
      <c r="F1042" s="3"/>
      <c r="G1042" s="3"/>
      <c r="H1042" s="3"/>
      <c r="I1042" s="3"/>
      <c r="J1042" s="3"/>
      <c r="K1042" s="12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2:26" x14ac:dyDescent="0.25">
      <c r="B1043" s="3"/>
      <c r="C1043" s="3"/>
      <c r="D1043" s="3"/>
      <c r="E1043" s="3"/>
      <c r="F1043" s="3"/>
      <c r="G1043" s="3"/>
      <c r="H1043" s="3"/>
      <c r="I1043" s="3"/>
      <c r="J1043" s="3"/>
      <c r="K1043" s="12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2:26" x14ac:dyDescent="0.25">
      <c r="B1044" s="3"/>
      <c r="C1044" s="3"/>
      <c r="D1044" s="3"/>
      <c r="E1044" s="3"/>
      <c r="F1044" s="3"/>
      <c r="G1044" s="3"/>
      <c r="H1044" s="3"/>
      <c r="I1044" s="3"/>
      <c r="J1044" s="3"/>
      <c r="K1044" s="12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2:26" x14ac:dyDescent="0.25">
      <c r="B1045" s="3"/>
      <c r="C1045" s="3"/>
      <c r="D1045" s="3"/>
      <c r="E1045" s="3"/>
      <c r="F1045" s="3"/>
      <c r="G1045" s="3"/>
      <c r="H1045" s="3"/>
      <c r="I1045" s="3"/>
      <c r="J1045" s="3"/>
      <c r="K1045" s="12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2:26" x14ac:dyDescent="0.25">
      <c r="B1046" s="3"/>
      <c r="C1046" s="3"/>
      <c r="D1046" s="3"/>
      <c r="E1046" s="3"/>
      <c r="F1046" s="3"/>
      <c r="G1046" s="3"/>
      <c r="H1046" s="3"/>
      <c r="I1046" s="3"/>
      <c r="J1046" s="3"/>
      <c r="K1046" s="12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2:26" x14ac:dyDescent="0.25">
      <c r="B1047" s="3"/>
      <c r="C1047" s="3"/>
      <c r="D1047" s="3"/>
      <c r="E1047" s="3"/>
      <c r="F1047" s="3"/>
      <c r="G1047" s="3"/>
      <c r="H1047" s="3"/>
      <c r="I1047" s="3"/>
      <c r="J1047" s="3"/>
      <c r="K1047" s="12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2:26" x14ac:dyDescent="0.25">
      <c r="B1048" s="3"/>
      <c r="C1048" s="3"/>
      <c r="D1048" s="3"/>
      <c r="E1048" s="3"/>
      <c r="F1048" s="3"/>
      <c r="G1048" s="3"/>
      <c r="H1048" s="3"/>
      <c r="I1048" s="3"/>
      <c r="J1048" s="3"/>
      <c r="K1048" s="12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2:26" x14ac:dyDescent="0.25">
      <c r="B1049" s="3"/>
      <c r="C1049" s="3"/>
      <c r="D1049" s="3"/>
      <c r="E1049" s="3"/>
      <c r="F1049" s="3"/>
      <c r="G1049" s="3"/>
      <c r="H1049" s="3"/>
      <c r="I1049" s="3"/>
      <c r="J1049" s="3"/>
      <c r="K1049" s="12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2:26" x14ac:dyDescent="0.25">
      <c r="B1050" s="3"/>
      <c r="C1050" s="3"/>
      <c r="D1050" s="3"/>
      <c r="E1050" s="3"/>
      <c r="F1050" s="3"/>
      <c r="G1050" s="3"/>
      <c r="H1050" s="3"/>
      <c r="I1050" s="3"/>
      <c r="J1050" s="3"/>
      <c r="K1050" s="12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2:26" x14ac:dyDescent="0.25">
      <c r="B1051" s="3"/>
      <c r="C1051" s="3"/>
      <c r="D1051" s="3"/>
      <c r="E1051" s="3"/>
      <c r="F1051" s="3"/>
      <c r="G1051" s="3"/>
      <c r="H1051" s="3"/>
      <c r="I1051" s="3"/>
      <c r="J1051" s="3"/>
      <c r="K1051" s="12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2:26" x14ac:dyDescent="0.25">
      <c r="B1052" s="3"/>
      <c r="C1052" s="3"/>
      <c r="D1052" s="3"/>
      <c r="E1052" s="3"/>
      <c r="F1052" s="3"/>
      <c r="G1052" s="3"/>
      <c r="H1052" s="3"/>
      <c r="I1052" s="3"/>
      <c r="J1052" s="3"/>
      <c r="K1052" s="12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2:26" x14ac:dyDescent="0.25">
      <c r="B1053" s="3"/>
      <c r="C1053" s="3"/>
      <c r="D1053" s="3"/>
      <c r="E1053" s="3"/>
      <c r="F1053" s="3"/>
      <c r="G1053" s="3"/>
      <c r="H1053" s="3"/>
      <c r="I1053" s="3"/>
      <c r="J1053" s="3"/>
      <c r="K1053" s="12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2:26" x14ac:dyDescent="0.25">
      <c r="B1054" s="3"/>
      <c r="C1054" s="3"/>
      <c r="D1054" s="3"/>
      <c r="E1054" s="3"/>
      <c r="F1054" s="3"/>
      <c r="G1054" s="3"/>
      <c r="H1054" s="3"/>
      <c r="I1054" s="3"/>
      <c r="J1054" s="3"/>
      <c r="K1054" s="12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2:26" x14ac:dyDescent="0.25">
      <c r="B1055" s="3"/>
      <c r="C1055" s="3"/>
      <c r="D1055" s="3"/>
      <c r="E1055" s="3"/>
      <c r="F1055" s="3"/>
      <c r="G1055" s="3"/>
      <c r="H1055" s="3"/>
      <c r="I1055" s="3"/>
      <c r="J1055" s="3"/>
      <c r="K1055" s="12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2:26" x14ac:dyDescent="0.25">
      <c r="B1056" s="3"/>
      <c r="C1056" s="3"/>
      <c r="D1056" s="3"/>
      <c r="E1056" s="3"/>
      <c r="F1056" s="3"/>
      <c r="G1056" s="3"/>
      <c r="H1056" s="3"/>
      <c r="I1056" s="3"/>
      <c r="J1056" s="3"/>
      <c r="K1056" s="12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2:26" x14ac:dyDescent="0.25">
      <c r="B1057" s="3"/>
      <c r="C1057" s="3"/>
      <c r="D1057" s="3"/>
      <c r="E1057" s="3"/>
      <c r="F1057" s="3"/>
      <c r="G1057" s="3"/>
      <c r="H1057" s="3"/>
      <c r="I1057" s="3"/>
      <c r="J1057" s="3"/>
      <c r="K1057" s="12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2:26" x14ac:dyDescent="0.25">
      <c r="B1058" s="3"/>
      <c r="C1058" s="3"/>
      <c r="D1058" s="3"/>
      <c r="E1058" s="3"/>
      <c r="F1058" s="3"/>
      <c r="G1058" s="3"/>
      <c r="H1058" s="3"/>
      <c r="I1058" s="3"/>
      <c r="J1058" s="3"/>
      <c r="K1058" s="12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2:26" x14ac:dyDescent="0.25">
      <c r="B1059" s="3"/>
      <c r="C1059" s="3"/>
      <c r="D1059" s="3"/>
      <c r="E1059" s="3"/>
      <c r="F1059" s="3"/>
      <c r="G1059" s="3"/>
      <c r="H1059" s="3"/>
      <c r="I1059" s="3"/>
      <c r="J1059" s="3"/>
      <c r="K1059" s="12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2:26" x14ac:dyDescent="0.25">
      <c r="B1060" s="3"/>
      <c r="C1060" s="3"/>
      <c r="D1060" s="3"/>
      <c r="E1060" s="3"/>
      <c r="F1060" s="3"/>
      <c r="G1060" s="3"/>
      <c r="H1060" s="3"/>
      <c r="I1060" s="3"/>
      <c r="J1060" s="3"/>
      <c r="K1060" s="12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2:26" x14ac:dyDescent="0.25">
      <c r="B1061" s="3"/>
      <c r="C1061" s="3"/>
      <c r="D1061" s="3"/>
      <c r="E1061" s="3"/>
      <c r="F1061" s="3"/>
      <c r="G1061" s="3"/>
      <c r="H1061" s="3"/>
      <c r="I1061" s="3"/>
      <c r="J1061" s="3"/>
      <c r="K1061" s="12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2:26" x14ac:dyDescent="0.25">
      <c r="B1062" s="3"/>
      <c r="C1062" s="3"/>
      <c r="D1062" s="3"/>
      <c r="E1062" s="3"/>
      <c r="F1062" s="3"/>
      <c r="G1062" s="3"/>
      <c r="H1062" s="3"/>
      <c r="I1062" s="3"/>
      <c r="J1062" s="3"/>
      <c r="K1062" s="12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2:26" x14ac:dyDescent="0.25">
      <c r="B1063" s="3"/>
      <c r="C1063" s="3"/>
      <c r="D1063" s="3"/>
      <c r="E1063" s="3"/>
      <c r="F1063" s="3"/>
      <c r="G1063" s="3"/>
      <c r="H1063" s="3"/>
      <c r="I1063" s="3"/>
      <c r="J1063" s="3"/>
      <c r="K1063" s="12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2:26" x14ac:dyDescent="0.25">
      <c r="B1064" s="3"/>
      <c r="C1064" s="3"/>
      <c r="D1064" s="3"/>
      <c r="E1064" s="3"/>
      <c r="F1064" s="3"/>
      <c r="G1064" s="3"/>
      <c r="H1064" s="3"/>
      <c r="I1064" s="3"/>
      <c r="J1064" s="3"/>
      <c r="K1064" s="12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2:26" x14ac:dyDescent="0.25">
      <c r="B1065" s="3"/>
      <c r="C1065" s="3"/>
      <c r="D1065" s="3"/>
      <c r="E1065" s="3"/>
      <c r="F1065" s="3"/>
      <c r="G1065" s="3"/>
      <c r="H1065" s="3"/>
      <c r="I1065" s="3"/>
      <c r="J1065" s="3"/>
      <c r="K1065" s="12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2:26" x14ac:dyDescent="0.25">
      <c r="B1066" s="3"/>
      <c r="C1066" s="3"/>
      <c r="D1066" s="3"/>
      <c r="E1066" s="3"/>
      <c r="F1066" s="3"/>
      <c r="G1066" s="3"/>
      <c r="H1066" s="3"/>
      <c r="I1066" s="3"/>
      <c r="J1066" s="3"/>
      <c r="K1066" s="12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2:26" x14ac:dyDescent="0.25">
      <c r="B1067" s="3"/>
      <c r="C1067" s="3"/>
      <c r="D1067" s="3"/>
      <c r="E1067" s="3"/>
      <c r="F1067" s="3"/>
      <c r="G1067" s="3"/>
      <c r="H1067" s="3"/>
      <c r="I1067" s="3"/>
      <c r="J1067" s="3"/>
      <c r="K1067" s="12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2:26" x14ac:dyDescent="0.25">
      <c r="B1068" s="3"/>
      <c r="C1068" s="3"/>
      <c r="D1068" s="3"/>
      <c r="E1068" s="3"/>
      <c r="F1068" s="3"/>
      <c r="G1068" s="3"/>
      <c r="H1068" s="3"/>
      <c r="I1068" s="3"/>
      <c r="J1068" s="3"/>
      <c r="K1068" s="12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2:26" x14ac:dyDescent="0.25">
      <c r="B1069" s="3"/>
      <c r="C1069" s="3"/>
      <c r="D1069" s="3"/>
      <c r="E1069" s="3"/>
      <c r="F1069" s="3"/>
      <c r="G1069" s="3"/>
      <c r="H1069" s="3"/>
      <c r="I1069" s="3"/>
      <c r="J1069" s="3"/>
      <c r="K1069" s="12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2:26" x14ac:dyDescent="0.25">
      <c r="B1070" s="3"/>
      <c r="C1070" s="3"/>
      <c r="D1070" s="3"/>
      <c r="E1070" s="3"/>
      <c r="F1070" s="3"/>
      <c r="G1070" s="3"/>
      <c r="H1070" s="3"/>
      <c r="I1070" s="3"/>
      <c r="J1070" s="3"/>
      <c r="K1070" s="12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2:26" x14ac:dyDescent="0.25">
      <c r="B1071" s="3"/>
      <c r="C1071" s="3"/>
      <c r="D1071" s="3"/>
      <c r="E1071" s="3"/>
      <c r="F1071" s="3"/>
      <c r="G1071" s="3"/>
      <c r="H1071" s="3"/>
      <c r="I1071" s="3"/>
      <c r="J1071" s="3"/>
      <c r="K1071" s="12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2:26" x14ac:dyDescent="0.25">
      <c r="B1072" s="3"/>
      <c r="C1072" s="3"/>
      <c r="D1072" s="3"/>
      <c r="E1072" s="3"/>
      <c r="F1072" s="3"/>
      <c r="G1072" s="3"/>
      <c r="H1072" s="3"/>
      <c r="I1072" s="3"/>
      <c r="J1072" s="3"/>
      <c r="K1072" s="12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2:26" x14ac:dyDescent="0.25">
      <c r="B1073" s="3"/>
      <c r="C1073" s="3"/>
      <c r="D1073" s="3"/>
      <c r="E1073" s="3"/>
      <c r="F1073" s="3"/>
      <c r="G1073" s="3"/>
      <c r="H1073" s="3"/>
      <c r="I1073" s="3"/>
      <c r="J1073" s="3"/>
      <c r="K1073" s="12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2:26" x14ac:dyDescent="0.25">
      <c r="B1074" s="3"/>
      <c r="C1074" s="3"/>
      <c r="D1074" s="3"/>
      <c r="E1074" s="3"/>
      <c r="F1074" s="3"/>
      <c r="G1074" s="3"/>
      <c r="H1074" s="3"/>
      <c r="I1074" s="3"/>
      <c r="J1074" s="3"/>
      <c r="K1074" s="12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2:26" x14ac:dyDescent="0.25">
      <c r="B1075" s="3"/>
      <c r="C1075" s="3"/>
      <c r="D1075" s="3"/>
      <c r="E1075" s="3"/>
      <c r="F1075" s="3"/>
      <c r="G1075" s="3"/>
      <c r="H1075" s="3"/>
      <c r="I1075" s="3"/>
      <c r="J1075" s="3"/>
      <c r="K1075" s="12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2:26" x14ac:dyDescent="0.25">
      <c r="B1076" s="3"/>
      <c r="C1076" s="3"/>
      <c r="D1076" s="3"/>
      <c r="E1076" s="3"/>
      <c r="F1076" s="3"/>
      <c r="G1076" s="3"/>
      <c r="H1076" s="3"/>
      <c r="I1076" s="3"/>
      <c r="J1076" s="3"/>
      <c r="K1076" s="12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2:26" x14ac:dyDescent="0.25">
      <c r="B1077" s="3"/>
      <c r="C1077" s="3"/>
      <c r="D1077" s="3"/>
      <c r="E1077" s="3"/>
      <c r="F1077" s="3"/>
      <c r="G1077" s="3"/>
      <c r="H1077" s="3"/>
      <c r="I1077" s="3"/>
      <c r="J1077" s="3"/>
      <c r="K1077" s="12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2:26" x14ac:dyDescent="0.25">
      <c r="B1078" s="3"/>
      <c r="C1078" s="3"/>
      <c r="D1078" s="3"/>
      <c r="E1078" s="3"/>
      <c r="F1078" s="3"/>
      <c r="G1078" s="3"/>
      <c r="H1078" s="3"/>
      <c r="I1078" s="3"/>
      <c r="J1078" s="3"/>
      <c r="K1078" s="12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2:26" x14ac:dyDescent="0.25">
      <c r="B1079" s="3"/>
      <c r="C1079" s="3"/>
      <c r="D1079" s="3"/>
      <c r="E1079" s="3"/>
      <c r="F1079" s="3"/>
      <c r="G1079" s="3"/>
      <c r="H1079" s="3"/>
      <c r="I1079" s="3"/>
      <c r="J1079" s="3"/>
      <c r="K1079" s="12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2:26" x14ac:dyDescent="0.25">
      <c r="B1080" s="3"/>
      <c r="C1080" s="3"/>
      <c r="D1080" s="3"/>
      <c r="E1080" s="3"/>
      <c r="F1080" s="3"/>
      <c r="G1080" s="3"/>
      <c r="H1080" s="3"/>
      <c r="I1080" s="3"/>
      <c r="J1080" s="3"/>
      <c r="K1080" s="12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2:26" x14ac:dyDescent="0.25">
      <c r="B1081" s="3"/>
      <c r="C1081" s="3"/>
      <c r="D1081" s="3"/>
      <c r="E1081" s="3"/>
      <c r="F1081" s="3"/>
      <c r="G1081" s="3"/>
      <c r="H1081" s="3"/>
      <c r="I1081" s="3"/>
      <c r="J1081" s="3"/>
      <c r="K1081" s="12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2:26" x14ac:dyDescent="0.25">
      <c r="B1082" s="3"/>
      <c r="C1082" s="3"/>
      <c r="D1082" s="3"/>
      <c r="E1082" s="3"/>
      <c r="F1082" s="3"/>
      <c r="G1082" s="3"/>
      <c r="H1082" s="3"/>
      <c r="I1082" s="3"/>
      <c r="J1082" s="3"/>
      <c r="K1082" s="12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2:26" x14ac:dyDescent="0.25">
      <c r="B1083" s="3"/>
      <c r="C1083" s="3"/>
      <c r="D1083" s="3"/>
      <c r="E1083" s="3"/>
      <c r="F1083" s="3"/>
      <c r="G1083" s="3"/>
      <c r="H1083" s="3"/>
      <c r="I1083" s="3"/>
      <c r="J1083" s="3"/>
      <c r="K1083" s="12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2:26" x14ac:dyDescent="0.25">
      <c r="B1084" s="3"/>
      <c r="C1084" s="3"/>
      <c r="D1084" s="3"/>
      <c r="E1084" s="3"/>
      <c r="F1084" s="3"/>
      <c r="G1084" s="3"/>
      <c r="H1084" s="3"/>
      <c r="I1084" s="3"/>
      <c r="J1084" s="3"/>
      <c r="K1084" s="12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2:26" x14ac:dyDescent="0.25">
      <c r="B1085" s="3"/>
      <c r="C1085" s="3"/>
      <c r="D1085" s="3"/>
      <c r="E1085" s="3"/>
      <c r="F1085" s="3"/>
      <c r="G1085" s="3"/>
      <c r="H1085" s="3"/>
      <c r="I1085" s="3"/>
      <c r="J1085" s="3"/>
      <c r="K1085" s="12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2:26" x14ac:dyDescent="0.25">
      <c r="B1086" s="3"/>
      <c r="C1086" s="3"/>
      <c r="D1086" s="3"/>
      <c r="E1086" s="3"/>
      <c r="F1086" s="3"/>
      <c r="G1086" s="3"/>
      <c r="H1086" s="3"/>
      <c r="I1086" s="3"/>
      <c r="J1086" s="3"/>
      <c r="K1086" s="12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2:26" x14ac:dyDescent="0.25">
      <c r="B1087" s="3"/>
      <c r="C1087" s="3"/>
      <c r="D1087" s="3"/>
      <c r="E1087" s="3"/>
      <c r="F1087" s="3"/>
      <c r="G1087" s="3"/>
      <c r="H1087" s="3"/>
      <c r="I1087" s="3"/>
      <c r="J1087" s="3"/>
      <c r="K1087" s="12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2:26" x14ac:dyDescent="0.25">
      <c r="B1088" s="3"/>
      <c r="C1088" s="3"/>
      <c r="D1088" s="3"/>
      <c r="E1088" s="3"/>
      <c r="F1088" s="3"/>
      <c r="G1088" s="3"/>
      <c r="H1088" s="3"/>
      <c r="I1088" s="3"/>
      <c r="J1088" s="3"/>
      <c r="K1088" s="12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2:26" x14ac:dyDescent="0.25">
      <c r="B1089" s="3"/>
      <c r="C1089" s="3"/>
      <c r="D1089" s="3"/>
      <c r="E1089" s="3"/>
      <c r="F1089" s="3"/>
      <c r="G1089" s="3"/>
      <c r="H1089" s="3"/>
      <c r="I1089" s="3"/>
      <c r="J1089" s="3"/>
      <c r="K1089" s="12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2:26" x14ac:dyDescent="0.25">
      <c r="B1090" s="3"/>
      <c r="C1090" s="3"/>
      <c r="D1090" s="3"/>
      <c r="E1090" s="3"/>
      <c r="F1090" s="3"/>
      <c r="G1090" s="3"/>
      <c r="H1090" s="3"/>
      <c r="I1090" s="3"/>
      <c r="J1090" s="3"/>
      <c r="K1090" s="12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2:26" x14ac:dyDescent="0.25">
      <c r="B1091" s="3"/>
      <c r="C1091" s="3"/>
      <c r="D1091" s="3"/>
      <c r="E1091" s="3"/>
      <c r="F1091" s="3"/>
      <c r="G1091" s="3"/>
      <c r="H1091" s="3"/>
      <c r="I1091" s="3"/>
      <c r="J1091" s="3"/>
      <c r="K1091" s="12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2:26" x14ac:dyDescent="0.25">
      <c r="B1092" s="3"/>
      <c r="C1092" s="3"/>
      <c r="D1092" s="3"/>
      <c r="E1092" s="3"/>
      <c r="F1092" s="3"/>
      <c r="G1092" s="3"/>
      <c r="H1092" s="3"/>
      <c r="I1092" s="3"/>
      <c r="J1092" s="3"/>
      <c r="K1092" s="12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2:26" x14ac:dyDescent="0.25">
      <c r="B1093" s="3"/>
      <c r="C1093" s="3"/>
      <c r="D1093" s="3"/>
      <c r="E1093" s="3"/>
      <c r="F1093" s="3"/>
      <c r="G1093" s="3"/>
      <c r="H1093" s="3"/>
      <c r="I1093" s="3"/>
      <c r="J1093" s="3"/>
      <c r="K1093" s="12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2:26" x14ac:dyDescent="0.25">
      <c r="B1094" s="3"/>
      <c r="C1094" s="3"/>
      <c r="D1094" s="3"/>
      <c r="E1094" s="3"/>
      <c r="F1094" s="3"/>
      <c r="G1094" s="3"/>
      <c r="H1094" s="3"/>
      <c r="I1094" s="3"/>
      <c r="J1094" s="3"/>
      <c r="K1094" s="12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2:26" x14ac:dyDescent="0.25">
      <c r="B1095" s="3"/>
      <c r="C1095" s="3"/>
      <c r="D1095" s="3"/>
      <c r="E1095" s="3"/>
      <c r="F1095" s="3"/>
      <c r="G1095" s="3"/>
      <c r="H1095" s="3"/>
      <c r="I1095" s="3"/>
      <c r="J1095" s="3"/>
      <c r="K1095" s="12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2:26" x14ac:dyDescent="0.25">
      <c r="B1096" s="3"/>
      <c r="C1096" s="3"/>
      <c r="D1096" s="3"/>
      <c r="E1096" s="3"/>
      <c r="F1096" s="3"/>
      <c r="G1096" s="3"/>
      <c r="H1096" s="3"/>
      <c r="I1096" s="3"/>
      <c r="J1096" s="3"/>
      <c r="K1096" s="12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2:26" x14ac:dyDescent="0.25">
      <c r="B1097" s="3"/>
      <c r="C1097" s="3"/>
      <c r="D1097" s="3"/>
      <c r="E1097" s="3"/>
      <c r="F1097" s="3"/>
      <c r="G1097" s="3"/>
      <c r="H1097" s="3"/>
      <c r="I1097" s="3"/>
      <c r="J1097" s="3"/>
      <c r="K1097" s="12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2:26" x14ac:dyDescent="0.25">
      <c r="B1098" s="3"/>
      <c r="C1098" s="3"/>
      <c r="D1098" s="3"/>
      <c r="E1098" s="3"/>
      <c r="F1098" s="3"/>
      <c r="G1098" s="3"/>
      <c r="H1098" s="3"/>
      <c r="I1098" s="3"/>
      <c r="J1098" s="3"/>
      <c r="K1098" s="12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2:26" x14ac:dyDescent="0.25">
      <c r="B1099" s="3"/>
      <c r="C1099" s="3"/>
      <c r="D1099" s="3"/>
      <c r="E1099" s="3"/>
      <c r="F1099" s="3"/>
      <c r="G1099" s="3"/>
      <c r="H1099" s="3"/>
      <c r="I1099" s="3"/>
      <c r="J1099" s="3"/>
      <c r="K1099" s="12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2:26" x14ac:dyDescent="0.25">
      <c r="B1100" s="3"/>
      <c r="C1100" s="3"/>
      <c r="D1100" s="3"/>
      <c r="E1100" s="3"/>
      <c r="F1100" s="3"/>
      <c r="G1100" s="3"/>
      <c r="H1100" s="3"/>
      <c r="I1100" s="3"/>
      <c r="J1100" s="3"/>
      <c r="K1100" s="12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2:26" x14ac:dyDescent="0.25">
      <c r="B1101" s="3"/>
      <c r="C1101" s="3"/>
      <c r="D1101" s="3"/>
      <c r="E1101" s="3"/>
      <c r="F1101" s="3"/>
      <c r="G1101" s="3"/>
      <c r="H1101" s="3"/>
      <c r="I1101" s="3"/>
      <c r="J1101" s="3"/>
      <c r="K1101" s="12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2:26" x14ac:dyDescent="0.25">
      <c r="B1102" s="3"/>
      <c r="C1102" s="3"/>
      <c r="D1102" s="3"/>
      <c r="E1102" s="3"/>
      <c r="F1102" s="3"/>
      <c r="G1102" s="3"/>
      <c r="H1102" s="3"/>
      <c r="I1102" s="3"/>
      <c r="J1102" s="3"/>
      <c r="K1102" s="12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2:26" x14ac:dyDescent="0.25">
      <c r="B1103" s="3"/>
      <c r="C1103" s="3"/>
      <c r="D1103" s="3"/>
      <c r="E1103" s="3"/>
      <c r="F1103" s="3"/>
      <c r="G1103" s="3"/>
      <c r="H1103" s="3"/>
      <c r="I1103" s="3"/>
      <c r="J1103" s="3"/>
      <c r="K1103" s="12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2:26" x14ac:dyDescent="0.25">
      <c r="B1104" s="3"/>
      <c r="C1104" s="3"/>
      <c r="D1104" s="3"/>
      <c r="E1104" s="3"/>
      <c r="F1104" s="3"/>
      <c r="G1104" s="3"/>
      <c r="H1104" s="3"/>
      <c r="I1104" s="3"/>
      <c r="J1104" s="3"/>
      <c r="K1104" s="12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2:26" x14ac:dyDescent="0.25">
      <c r="B1105" s="3"/>
      <c r="C1105" s="3"/>
      <c r="D1105" s="3"/>
      <c r="E1105" s="3"/>
      <c r="F1105" s="3"/>
      <c r="G1105" s="3"/>
      <c r="H1105" s="3"/>
      <c r="I1105" s="3"/>
      <c r="J1105" s="3"/>
      <c r="K1105" s="12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2:26" x14ac:dyDescent="0.25">
      <c r="B1106" s="3"/>
      <c r="C1106" s="3"/>
      <c r="D1106" s="3"/>
      <c r="E1106" s="3"/>
      <c r="F1106" s="3"/>
      <c r="G1106" s="3"/>
      <c r="H1106" s="3"/>
      <c r="I1106" s="3"/>
      <c r="J1106" s="3"/>
      <c r="K1106" s="12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2:26" x14ac:dyDescent="0.25">
      <c r="B1107" s="3"/>
      <c r="C1107" s="3"/>
      <c r="D1107" s="3"/>
      <c r="E1107" s="3"/>
      <c r="F1107" s="3"/>
      <c r="G1107" s="3"/>
      <c r="H1107" s="3"/>
      <c r="I1107" s="3"/>
      <c r="J1107" s="3"/>
      <c r="K1107" s="12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2:26" x14ac:dyDescent="0.25">
      <c r="B1108" s="3"/>
      <c r="C1108" s="3"/>
      <c r="D1108" s="3"/>
      <c r="E1108" s="3"/>
      <c r="F1108" s="3"/>
      <c r="G1108" s="3"/>
      <c r="H1108" s="3"/>
      <c r="I1108" s="3"/>
      <c r="J1108" s="3"/>
      <c r="K1108" s="12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2:26" x14ac:dyDescent="0.25">
      <c r="B1109" s="3"/>
      <c r="C1109" s="3"/>
      <c r="D1109" s="3"/>
      <c r="E1109" s="3"/>
      <c r="F1109" s="3"/>
      <c r="G1109" s="3"/>
      <c r="H1109" s="3"/>
      <c r="I1109" s="3"/>
      <c r="J1109" s="3"/>
      <c r="K1109" s="12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2:26" x14ac:dyDescent="0.25">
      <c r="B1110" s="3"/>
      <c r="C1110" s="3"/>
      <c r="D1110" s="3"/>
      <c r="E1110" s="3"/>
      <c r="F1110" s="3"/>
      <c r="G1110" s="3"/>
      <c r="H1110" s="3"/>
      <c r="I1110" s="3"/>
      <c r="J1110" s="3"/>
      <c r="K1110" s="12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2:26" x14ac:dyDescent="0.25">
      <c r="B1111" s="3"/>
      <c r="C1111" s="3"/>
      <c r="D1111" s="3"/>
      <c r="E1111" s="3"/>
      <c r="F1111" s="3"/>
      <c r="G1111" s="3"/>
      <c r="H1111" s="3"/>
      <c r="I1111" s="3"/>
      <c r="J1111" s="3"/>
      <c r="K1111" s="12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2:26" x14ac:dyDescent="0.25">
      <c r="B1112" s="3"/>
      <c r="C1112" s="3"/>
      <c r="D1112" s="3"/>
      <c r="E1112" s="3"/>
      <c r="F1112" s="3"/>
      <c r="G1112" s="3"/>
      <c r="H1112" s="3"/>
      <c r="I1112" s="3"/>
      <c r="J1112" s="3"/>
      <c r="K1112" s="12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2:26" x14ac:dyDescent="0.25">
      <c r="B1113" s="3"/>
      <c r="C1113" s="3"/>
      <c r="D1113" s="3"/>
      <c r="E1113" s="3"/>
      <c r="F1113" s="3"/>
      <c r="G1113" s="3"/>
      <c r="H1113" s="3"/>
      <c r="I1113" s="3"/>
      <c r="J1113" s="3"/>
      <c r="K1113" s="12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2:26" x14ac:dyDescent="0.25">
      <c r="B1114" s="3"/>
      <c r="C1114" s="3"/>
      <c r="D1114" s="3"/>
      <c r="E1114" s="3"/>
      <c r="F1114" s="3"/>
      <c r="G1114" s="3"/>
      <c r="H1114" s="3"/>
      <c r="I1114" s="3"/>
      <c r="J1114" s="3"/>
      <c r="K1114" s="12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2:26" x14ac:dyDescent="0.25">
      <c r="B1115" s="3"/>
      <c r="C1115" s="3"/>
      <c r="D1115" s="3"/>
      <c r="E1115" s="3"/>
      <c r="F1115" s="3"/>
      <c r="G1115" s="3"/>
      <c r="H1115" s="3"/>
      <c r="I1115" s="3"/>
      <c r="J1115" s="3"/>
      <c r="K1115" s="12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2:26" x14ac:dyDescent="0.25">
      <c r="B1116" s="3"/>
      <c r="C1116" s="3"/>
      <c r="D1116" s="3"/>
      <c r="E1116" s="3"/>
      <c r="F1116" s="3"/>
      <c r="G1116" s="3"/>
      <c r="H1116" s="3"/>
      <c r="I1116" s="3"/>
      <c r="J1116" s="3"/>
      <c r="K1116" s="12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2:26" x14ac:dyDescent="0.25">
      <c r="B1117" s="3"/>
      <c r="C1117" s="3"/>
      <c r="D1117" s="3"/>
      <c r="E1117" s="3"/>
      <c r="F1117" s="3"/>
      <c r="G1117" s="3"/>
      <c r="H1117" s="3"/>
      <c r="I1117" s="3"/>
      <c r="J1117" s="3"/>
      <c r="K1117" s="12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2:26" x14ac:dyDescent="0.25">
      <c r="B1118" s="3"/>
      <c r="C1118" s="3"/>
      <c r="D1118" s="3"/>
      <c r="E1118" s="3"/>
      <c r="F1118" s="3"/>
      <c r="G1118" s="3"/>
      <c r="H1118" s="3"/>
      <c r="I1118" s="3"/>
      <c r="J1118" s="3"/>
      <c r="K1118" s="12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2:26" x14ac:dyDescent="0.25">
      <c r="B1119" s="3"/>
      <c r="C1119" s="3"/>
      <c r="D1119" s="3"/>
      <c r="E1119" s="3"/>
      <c r="F1119" s="3"/>
      <c r="G1119" s="3"/>
      <c r="H1119" s="3"/>
      <c r="I1119" s="3"/>
      <c r="J1119" s="3"/>
      <c r="K1119" s="12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2:26" x14ac:dyDescent="0.25">
      <c r="B1120" s="3"/>
      <c r="C1120" s="3"/>
      <c r="D1120" s="3"/>
      <c r="E1120" s="3"/>
      <c r="F1120" s="3"/>
      <c r="G1120" s="3"/>
      <c r="H1120" s="3"/>
      <c r="I1120" s="3"/>
      <c r="J1120" s="3"/>
      <c r="K1120" s="12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2:26" x14ac:dyDescent="0.25">
      <c r="B1121" s="3"/>
      <c r="C1121" s="3"/>
      <c r="D1121" s="3"/>
      <c r="E1121" s="3"/>
      <c r="F1121" s="3"/>
      <c r="G1121" s="3"/>
      <c r="H1121" s="3"/>
      <c r="I1121" s="3"/>
      <c r="J1121" s="3"/>
      <c r="K1121" s="12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2:26" x14ac:dyDescent="0.25">
      <c r="B1122" s="3"/>
      <c r="C1122" s="3"/>
      <c r="D1122" s="3"/>
      <c r="E1122" s="3"/>
      <c r="F1122" s="3"/>
      <c r="G1122" s="3"/>
      <c r="H1122" s="3"/>
      <c r="I1122" s="3"/>
      <c r="J1122" s="3"/>
      <c r="K1122" s="12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2:26" x14ac:dyDescent="0.25">
      <c r="B1123" s="3"/>
      <c r="C1123" s="3"/>
      <c r="D1123" s="3"/>
      <c r="E1123" s="3"/>
      <c r="F1123" s="3"/>
      <c r="G1123" s="3"/>
      <c r="H1123" s="3"/>
      <c r="I1123" s="3"/>
      <c r="J1123" s="3"/>
      <c r="K1123" s="12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2:26" x14ac:dyDescent="0.25">
      <c r="B1124" s="3"/>
      <c r="C1124" s="3"/>
      <c r="D1124" s="3"/>
      <c r="E1124" s="3"/>
      <c r="F1124" s="3"/>
      <c r="G1124" s="3"/>
      <c r="H1124" s="3"/>
      <c r="I1124" s="3"/>
      <c r="J1124" s="3"/>
      <c r="K1124" s="12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2:26" x14ac:dyDescent="0.25">
      <c r="B1125" s="3"/>
      <c r="C1125" s="3"/>
      <c r="D1125" s="3"/>
      <c r="E1125" s="3"/>
      <c r="F1125" s="3"/>
      <c r="G1125" s="3"/>
      <c r="H1125" s="3"/>
      <c r="I1125" s="3"/>
      <c r="J1125" s="3"/>
      <c r="K1125" s="12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2:26" x14ac:dyDescent="0.25">
      <c r="B1126" s="3"/>
      <c r="C1126" s="3"/>
      <c r="D1126" s="3"/>
      <c r="E1126" s="3"/>
      <c r="F1126" s="3"/>
      <c r="G1126" s="3"/>
      <c r="H1126" s="3"/>
      <c r="I1126" s="3"/>
      <c r="J1126" s="3"/>
      <c r="K1126" s="12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2:26" x14ac:dyDescent="0.25">
      <c r="B1127" s="3"/>
      <c r="C1127" s="3"/>
      <c r="D1127" s="3"/>
      <c r="E1127" s="3"/>
      <c r="F1127" s="3"/>
      <c r="G1127" s="3"/>
      <c r="H1127" s="3"/>
      <c r="I1127" s="3"/>
      <c r="J1127" s="3"/>
      <c r="K1127" s="12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2:26" x14ac:dyDescent="0.25">
      <c r="B1128" s="3"/>
      <c r="C1128" s="3"/>
      <c r="D1128" s="3"/>
      <c r="E1128" s="3"/>
      <c r="F1128" s="3"/>
      <c r="G1128" s="3"/>
      <c r="H1128" s="3"/>
      <c r="I1128" s="3"/>
      <c r="J1128" s="3"/>
      <c r="K1128" s="12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2:26" x14ac:dyDescent="0.25">
      <c r="B1129" s="3"/>
      <c r="C1129" s="3"/>
      <c r="D1129" s="3"/>
      <c r="E1129" s="3"/>
      <c r="F1129" s="3"/>
      <c r="G1129" s="3"/>
      <c r="H1129" s="3"/>
      <c r="I1129" s="3"/>
      <c r="J1129" s="3"/>
      <c r="K1129" s="12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spans="2:26" x14ac:dyDescent="0.25">
      <c r="B1130" s="3"/>
      <c r="C1130" s="3"/>
      <c r="D1130" s="3"/>
      <c r="E1130" s="3"/>
      <c r="F1130" s="3"/>
      <c r="G1130" s="3"/>
      <c r="H1130" s="3"/>
      <c r="I1130" s="3"/>
      <c r="J1130" s="3"/>
      <c r="K1130" s="12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2:26" x14ac:dyDescent="0.25">
      <c r="B1131" s="3"/>
      <c r="C1131" s="3"/>
      <c r="D1131" s="3"/>
      <c r="E1131" s="3"/>
      <c r="F1131" s="3"/>
      <c r="G1131" s="3"/>
      <c r="H1131" s="3"/>
      <c r="I1131" s="3"/>
      <c r="J1131" s="3"/>
      <c r="K1131" s="12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spans="2:26" x14ac:dyDescent="0.25">
      <c r="B1132" s="3"/>
      <c r="C1132" s="3"/>
      <c r="D1132" s="3"/>
      <c r="E1132" s="3"/>
      <c r="F1132" s="3"/>
      <c r="G1132" s="3"/>
      <c r="H1132" s="3"/>
      <c r="I1132" s="3"/>
      <c r="J1132" s="3"/>
      <c r="K1132" s="12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2:26" x14ac:dyDescent="0.25">
      <c r="B1133" s="3"/>
      <c r="C1133" s="3"/>
      <c r="D1133" s="3"/>
      <c r="E1133" s="3"/>
      <c r="F1133" s="3"/>
      <c r="G1133" s="3"/>
      <c r="H1133" s="3"/>
      <c r="I1133" s="3"/>
      <c r="J1133" s="3"/>
      <c r="K1133" s="12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spans="2:26" x14ac:dyDescent="0.25">
      <c r="B1134" s="3"/>
      <c r="C1134" s="3"/>
      <c r="D1134" s="3"/>
      <c r="E1134" s="3"/>
      <c r="F1134" s="3"/>
      <c r="G1134" s="3"/>
      <c r="H1134" s="3"/>
      <c r="I1134" s="3"/>
      <c r="J1134" s="3"/>
      <c r="K1134" s="12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2:26" x14ac:dyDescent="0.25">
      <c r="B1135" s="3"/>
      <c r="C1135" s="3"/>
      <c r="D1135" s="3"/>
      <c r="E1135" s="3"/>
      <c r="F1135" s="3"/>
      <c r="G1135" s="3"/>
      <c r="H1135" s="3"/>
      <c r="I1135" s="3"/>
      <c r="J1135" s="3"/>
      <c r="K1135" s="12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spans="2:26" x14ac:dyDescent="0.25">
      <c r="B1136" s="3"/>
      <c r="C1136" s="3"/>
      <c r="D1136" s="3"/>
      <c r="E1136" s="3"/>
      <c r="F1136" s="3"/>
      <c r="G1136" s="3"/>
      <c r="H1136" s="3"/>
      <c r="I1136" s="3"/>
      <c r="J1136" s="3"/>
      <c r="K1136" s="12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2:26" x14ac:dyDescent="0.25">
      <c r="B1137" s="3"/>
      <c r="C1137" s="3"/>
      <c r="D1137" s="3"/>
      <c r="E1137" s="3"/>
      <c r="F1137" s="3"/>
      <c r="G1137" s="3"/>
      <c r="H1137" s="3"/>
      <c r="I1137" s="3"/>
      <c r="J1137" s="3"/>
      <c r="K1137" s="12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spans="2:26" x14ac:dyDescent="0.25">
      <c r="B1138" s="3"/>
      <c r="C1138" s="3"/>
      <c r="D1138" s="3"/>
      <c r="E1138" s="3"/>
      <c r="F1138" s="3"/>
      <c r="G1138" s="3"/>
      <c r="H1138" s="3"/>
      <c r="I1138" s="3"/>
      <c r="J1138" s="3"/>
      <c r="K1138" s="12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2:26" x14ac:dyDescent="0.25">
      <c r="B1139" s="3"/>
      <c r="C1139" s="3"/>
      <c r="D1139" s="3"/>
      <c r="E1139" s="3"/>
      <c r="F1139" s="3"/>
      <c r="G1139" s="3"/>
      <c r="H1139" s="3"/>
      <c r="I1139" s="3"/>
      <c r="J1139" s="3"/>
      <c r="K1139" s="12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2:26" x14ac:dyDescent="0.25">
      <c r="B1140" s="3"/>
      <c r="C1140" s="3"/>
      <c r="D1140" s="3"/>
      <c r="E1140" s="3"/>
      <c r="F1140" s="3"/>
      <c r="G1140" s="3"/>
      <c r="H1140" s="3"/>
      <c r="I1140" s="3"/>
      <c r="J1140" s="3"/>
      <c r="K1140" s="12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2:26" x14ac:dyDescent="0.25">
      <c r="B1141" s="3"/>
      <c r="C1141" s="3"/>
      <c r="D1141" s="3"/>
      <c r="E1141" s="3"/>
      <c r="F1141" s="3"/>
      <c r="G1141" s="3"/>
      <c r="H1141" s="3"/>
      <c r="I1141" s="3"/>
      <c r="J1141" s="3"/>
      <c r="K1141" s="12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2:26" x14ac:dyDescent="0.25">
      <c r="B1142" s="3"/>
      <c r="C1142" s="3"/>
      <c r="D1142" s="3"/>
      <c r="E1142" s="3"/>
      <c r="F1142" s="3"/>
      <c r="G1142" s="3"/>
      <c r="H1142" s="3"/>
      <c r="I1142" s="3"/>
      <c r="J1142" s="3"/>
      <c r="K1142" s="12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2:26" x14ac:dyDescent="0.25">
      <c r="B1143" s="3"/>
      <c r="C1143" s="3"/>
      <c r="D1143" s="3"/>
      <c r="E1143" s="3"/>
      <c r="F1143" s="3"/>
      <c r="G1143" s="3"/>
      <c r="H1143" s="3"/>
      <c r="I1143" s="3"/>
      <c r="J1143" s="3"/>
      <c r="K1143" s="12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2:26" x14ac:dyDescent="0.25">
      <c r="B1144" s="3"/>
      <c r="C1144" s="3"/>
      <c r="D1144" s="3"/>
      <c r="E1144" s="3"/>
      <c r="F1144" s="3"/>
      <c r="G1144" s="3"/>
      <c r="H1144" s="3"/>
      <c r="I1144" s="3"/>
      <c r="J1144" s="3"/>
      <c r="K1144" s="12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2:26" x14ac:dyDescent="0.25">
      <c r="B1145" s="3"/>
      <c r="C1145" s="3"/>
      <c r="D1145" s="3"/>
      <c r="E1145" s="3"/>
      <c r="F1145" s="3"/>
      <c r="G1145" s="3"/>
      <c r="H1145" s="3"/>
      <c r="I1145" s="3"/>
      <c r="J1145" s="3"/>
      <c r="K1145" s="12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2:26" x14ac:dyDescent="0.25">
      <c r="B1146" s="3"/>
      <c r="C1146" s="3"/>
      <c r="D1146" s="3"/>
      <c r="E1146" s="3"/>
      <c r="F1146" s="3"/>
      <c r="G1146" s="3"/>
      <c r="H1146" s="3"/>
      <c r="I1146" s="3"/>
      <c r="J1146" s="3"/>
      <c r="K1146" s="12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spans="2:26" x14ac:dyDescent="0.25">
      <c r="B1147" s="3"/>
      <c r="C1147" s="3"/>
      <c r="D1147" s="3"/>
      <c r="E1147" s="3"/>
      <c r="F1147" s="3"/>
      <c r="G1147" s="3"/>
      <c r="H1147" s="3"/>
      <c r="I1147" s="3"/>
      <c r="J1147" s="3"/>
      <c r="K1147" s="12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2:26" x14ac:dyDescent="0.25">
      <c r="B1148" s="3"/>
      <c r="C1148" s="3"/>
      <c r="D1148" s="3"/>
      <c r="E1148" s="3"/>
      <c r="F1148" s="3"/>
      <c r="G1148" s="3"/>
      <c r="H1148" s="3"/>
      <c r="I1148" s="3"/>
      <c r="J1148" s="3"/>
      <c r="K1148" s="12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spans="2:26" x14ac:dyDescent="0.25">
      <c r="B1149" s="3"/>
      <c r="C1149" s="3"/>
      <c r="D1149" s="3"/>
      <c r="E1149" s="3"/>
      <c r="F1149" s="3"/>
      <c r="G1149" s="3"/>
      <c r="H1149" s="3"/>
      <c r="I1149" s="3"/>
      <c r="J1149" s="3"/>
      <c r="K1149" s="12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2:26" x14ac:dyDescent="0.25">
      <c r="B1150" s="3"/>
      <c r="C1150" s="3"/>
      <c r="D1150" s="3"/>
      <c r="E1150" s="3"/>
      <c r="F1150" s="3"/>
      <c r="G1150" s="3"/>
      <c r="H1150" s="3"/>
      <c r="I1150" s="3"/>
      <c r="J1150" s="3"/>
      <c r="K1150" s="12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spans="2:26" x14ac:dyDescent="0.25">
      <c r="B1151" s="3"/>
      <c r="C1151" s="3"/>
      <c r="D1151" s="3"/>
      <c r="E1151" s="3"/>
      <c r="F1151" s="3"/>
      <c r="G1151" s="3"/>
      <c r="H1151" s="3"/>
      <c r="I1151" s="3"/>
      <c r="J1151" s="3"/>
      <c r="K1151" s="12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2:26" x14ac:dyDescent="0.25">
      <c r="B1152" s="3"/>
      <c r="C1152" s="3"/>
      <c r="D1152" s="3"/>
      <c r="E1152" s="3"/>
      <c r="F1152" s="3"/>
      <c r="G1152" s="3"/>
      <c r="H1152" s="3"/>
      <c r="I1152" s="3"/>
      <c r="J1152" s="3"/>
      <c r="K1152" s="12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2:26" x14ac:dyDescent="0.25">
      <c r="B1153" s="3"/>
      <c r="C1153" s="3"/>
      <c r="D1153" s="3"/>
      <c r="E1153" s="3"/>
      <c r="F1153" s="3"/>
      <c r="G1153" s="3"/>
      <c r="H1153" s="3"/>
      <c r="I1153" s="3"/>
      <c r="J1153" s="3"/>
      <c r="K1153" s="12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24</vt:i4>
      </vt:variant>
    </vt:vector>
  </HeadingPairs>
  <TitlesOfParts>
    <vt:vector size="34" baseType="lpstr">
      <vt:lpstr>BGER-12D-Road.rpt</vt:lpstr>
      <vt:lpstr>BGER-12D-Culverts.rpt</vt:lpstr>
      <vt:lpstr>1d_nwk-import</vt:lpstr>
      <vt:lpstr>PointsTidy -from 1dnwk</vt:lpstr>
      <vt:lpstr>PointsTidy - 12D</vt:lpstr>
      <vt:lpstr>ProcessAngle</vt:lpstr>
      <vt:lpstr>PointsTidy - master</vt:lpstr>
      <vt:lpstr>2d_bc</vt:lpstr>
      <vt:lpstr>2d_zsh</vt:lpstr>
      <vt:lpstr>1d_nwk</vt:lpstr>
      <vt:lpstr>a</vt:lpstr>
      <vt:lpstr>b</vt:lpstr>
      <vt:lpstr>Connection</vt:lpstr>
      <vt:lpstr>d</vt:lpstr>
      <vt:lpstr>dZ</vt:lpstr>
      <vt:lpstr>External</vt:lpstr>
      <vt:lpstr>f</vt:lpstr>
      <vt:lpstr>Flags</vt:lpstr>
      <vt:lpstr>grid_factor</vt:lpstr>
      <vt:lpstr>grid_size</vt:lpstr>
      <vt:lpstr>LengthFactor</vt:lpstr>
      <vt:lpstr>max_width</vt:lpstr>
      <vt:lpstr>min_width</vt:lpstr>
      <vt:lpstr>MinLength</vt:lpstr>
      <vt:lpstr>Name</vt:lpstr>
      <vt:lpstr>PaddingFactor</vt:lpstr>
      <vt:lpstr>pipe_factor</vt:lpstr>
      <vt:lpstr>PipeEnds</vt:lpstr>
      <vt:lpstr>PipeSpacing</vt:lpstr>
      <vt:lpstr>Shape_Options</vt:lpstr>
      <vt:lpstr>Shape_width_or_dMax</vt:lpstr>
      <vt:lpstr>td</vt:lpstr>
      <vt:lpstr>WidthFactor</vt:lpstr>
      <vt:lpstr>Z_shift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Brook</dc:creator>
  <cp:lastModifiedBy>Ryan Brook</cp:lastModifiedBy>
  <dcterms:created xsi:type="dcterms:W3CDTF">2018-07-31T09:09:15Z</dcterms:created>
  <dcterms:modified xsi:type="dcterms:W3CDTF">2024-03-20T09:36:51Z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2024-03-20T07:43:50Z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d3c0d71c-0375-4e7c-8194-35c953f312bf</vt:lpwstr>
  </property>
  <property fmtid="{D5CDD505-2E9C-101B-9397-08002B2CF9AE}" pid="7" name="MSIP_Label_defa4170-0d19-0005-0004-bc88714345d2_ActionId">
    <vt:lpwstr>1808686e-96cf-4302-96a2-c728174cd8c7</vt:lpwstr>
  </property>
  <property fmtid="{D5CDD505-2E9C-101B-9397-08002B2CF9AE}" pid="8" name="MSIP_Label_defa4170-0d19-0005-0004-bc88714345d2_ContentBits">
    <vt:lpwstr>0</vt:lpwstr>
  </property>
</Properties>
</file>