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Sheet1!$A$1:$F$135</definedName>
  </definedNames>
  <calcPr/>
</workbook>
</file>

<file path=xl/sharedStrings.xml><?xml version="1.0" encoding="utf-8"?>
<sst xmlns="http://schemas.openxmlformats.org/spreadsheetml/2006/main" count="778" uniqueCount="361">
  <si>
    <t>Surname</t>
  </si>
  <si>
    <t>Given Name</t>
  </si>
  <si>
    <t>Othername</t>
  </si>
  <si>
    <t>Gender</t>
  </si>
  <si>
    <t>University</t>
  </si>
  <si>
    <t>Year of Engamenet</t>
  </si>
  <si>
    <t>KANYESIGYE</t>
  </si>
  <si>
    <t>GIFT</t>
  </si>
  <si>
    <t>Female</t>
  </si>
  <si>
    <t>Uganda Martyrs University</t>
  </si>
  <si>
    <t>KUSEMERERWA</t>
  </si>
  <si>
    <t>HENRY</t>
  </si>
  <si>
    <t>Male</t>
  </si>
  <si>
    <t>NOWAMANI</t>
  </si>
  <si>
    <t>ETHRA</t>
  </si>
  <si>
    <t>BECKAMOUS</t>
  </si>
  <si>
    <t>Kyambogo University</t>
  </si>
  <si>
    <t>AGAYA</t>
  </si>
  <si>
    <t>PATIENCE</t>
  </si>
  <si>
    <t>BUSOBOZI</t>
  </si>
  <si>
    <t>METOD</t>
  </si>
  <si>
    <t>AKANCUNGURA</t>
  </si>
  <si>
    <t>CAROLINE</t>
  </si>
  <si>
    <t>KALIKO</t>
  </si>
  <si>
    <t>JUMIA</t>
  </si>
  <si>
    <t>Metropolitan University</t>
  </si>
  <si>
    <t>HASSAN</t>
  </si>
  <si>
    <t>JOSEPH</t>
  </si>
  <si>
    <t>TABAN</t>
  </si>
  <si>
    <t>JAMES</t>
  </si>
  <si>
    <t>ALEX</t>
  </si>
  <si>
    <t>AKOTH</t>
  </si>
  <si>
    <t>SARAH</t>
  </si>
  <si>
    <t>Makerere University</t>
  </si>
  <si>
    <t>ACERO</t>
  </si>
  <si>
    <t>FORTUNATE</t>
  </si>
  <si>
    <t>NEPILU</t>
  </si>
  <si>
    <t>NAIRUBA</t>
  </si>
  <si>
    <t>SANDRAH</t>
  </si>
  <si>
    <t>TUNANUKYE</t>
  </si>
  <si>
    <t>IVAN</t>
  </si>
  <si>
    <t>NALUBUUKA</t>
  </si>
  <si>
    <t>ROSEMARY</t>
  </si>
  <si>
    <t>ODONG</t>
  </si>
  <si>
    <t>ALUPA</t>
  </si>
  <si>
    <t>Bugema University</t>
  </si>
  <si>
    <t>SSENTONGO</t>
  </si>
  <si>
    <t>ALENI</t>
  </si>
  <si>
    <t>VANESSA</t>
  </si>
  <si>
    <t>OBAA</t>
  </si>
  <si>
    <t>MAKAYI</t>
  </si>
  <si>
    <t>KHAITSA</t>
  </si>
  <si>
    <t>SHABOHURIRA</t>
  </si>
  <si>
    <t>MARYAMU</t>
  </si>
  <si>
    <t>APIMA</t>
  </si>
  <si>
    <t>DONALD</t>
  </si>
  <si>
    <t>MULONDA</t>
  </si>
  <si>
    <t>JOHN</t>
  </si>
  <si>
    <t>PUAL</t>
  </si>
  <si>
    <t>TAYEBWA</t>
  </si>
  <si>
    <t>COLLEB</t>
  </si>
  <si>
    <t>AMWINE</t>
  </si>
  <si>
    <t>AMOS</t>
  </si>
  <si>
    <t>BYENGOMA</t>
  </si>
  <si>
    <t>COLLINS</t>
  </si>
  <si>
    <t>KANKUPA</t>
  </si>
  <si>
    <t>JOLLY</t>
  </si>
  <si>
    <t>NUWAGABA</t>
  </si>
  <si>
    <t>ADONIA</t>
  </si>
  <si>
    <t>WASSWA</t>
  </si>
  <si>
    <t>K</t>
  </si>
  <si>
    <t>WANI</t>
  </si>
  <si>
    <t>ROBERT</t>
  </si>
  <si>
    <t>THIOPLUS</t>
  </si>
  <si>
    <t>Bukalasa Agricultural College</t>
  </si>
  <si>
    <t>OKETA</t>
  </si>
  <si>
    <t>PETER</t>
  </si>
  <si>
    <t>ELLIOT</t>
  </si>
  <si>
    <t>FEBIAN</t>
  </si>
  <si>
    <t>ADEMUN</t>
  </si>
  <si>
    <t>WHITNEY</t>
  </si>
  <si>
    <t>MARTHA</t>
  </si>
  <si>
    <t>ARIDAN</t>
  </si>
  <si>
    <t>ALISU</t>
  </si>
  <si>
    <t>DANIEL</t>
  </si>
  <si>
    <t>SENJAWUZI</t>
  </si>
  <si>
    <t>SOLOMON</t>
  </si>
  <si>
    <t>MWESIGWA</t>
  </si>
  <si>
    <t>MAXIMA</t>
  </si>
  <si>
    <t>MUGUGWA</t>
  </si>
  <si>
    <t>ALLAN</t>
  </si>
  <si>
    <t>TAMALE</t>
  </si>
  <si>
    <t>JULIUS</t>
  </si>
  <si>
    <t>OPOLOT</t>
  </si>
  <si>
    <t>CALVIN</t>
  </si>
  <si>
    <t>NANSUBUGA</t>
  </si>
  <si>
    <t>DOROTHY</t>
  </si>
  <si>
    <t>ONENCAN</t>
  </si>
  <si>
    <t>EMMANUEL</t>
  </si>
  <si>
    <t>NABUNYA</t>
  </si>
  <si>
    <t>AISHA</t>
  </si>
  <si>
    <t>YAKANI</t>
  </si>
  <si>
    <t>JUMA</t>
  </si>
  <si>
    <t>CHILEGEYA</t>
  </si>
  <si>
    <t>MUHAMMED</t>
  </si>
  <si>
    <t>AMANIA</t>
  </si>
  <si>
    <t>RUTH</t>
  </si>
  <si>
    <t>LEKU</t>
  </si>
  <si>
    <t>RAHPEAL</t>
  </si>
  <si>
    <t>ABURE</t>
  </si>
  <si>
    <t>SAMUEL</t>
  </si>
  <si>
    <t>MASIIKA</t>
  </si>
  <si>
    <t>AMELIA</t>
  </si>
  <si>
    <t>PROMISE</t>
  </si>
  <si>
    <t>PATRICIA</t>
  </si>
  <si>
    <t>ARINDA</t>
  </si>
  <si>
    <t>RODRICK</t>
  </si>
  <si>
    <t>MARTHER</t>
  </si>
  <si>
    <t>SSENYONYI</t>
  </si>
  <si>
    <t>RAYMOND</t>
  </si>
  <si>
    <t>BALITA</t>
  </si>
  <si>
    <t>ACKOM</t>
  </si>
  <si>
    <t>Busitema University</t>
  </si>
  <si>
    <t>MIRRO</t>
  </si>
  <si>
    <t>NASSIB</t>
  </si>
  <si>
    <t>OLIVER</t>
  </si>
  <si>
    <t>NAYIGAGA</t>
  </si>
  <si>
    <t>ALICE</t>
  </si>
  <si>
    <t>SSABAKUKI</t>
  </si>
  <si>
    <t>ASHRAF</t>
  </si>
  <si>
    <t>NATAMBA</t>
  </si>
  <si>
    <t>TALENT</t>
  </si>
  <si>
    <t>MAYEKU</t>
  </si>
  <si>
    <t>BENARD</t>
  </si>
  <si>
    <t>ALYAO</t>
  </si>
  <si>
    <t>AINOMUGISHA</t>
  </si>
  <si>
    <t>SHALLOT</t>
  </si>
  <si>
    <t>TUGUME</t>
  </si>
  <si>
    <t>KEVINE</t>
  </si>
  <si>
    <t>MAKWERA</t>
  </si>
  <si>
    <t>BAKATA</t>
  </si>
  <si>
    <t>MICHEAL</t>
  </si>
  <si>
    <t>INNOCENT</t>
  </si>
  <si>
    <t>LUMORI</t>
  </si>
  <si>
    <t>VUNI</t>
  </si>
  <si>
    <t>ANDREW</t>
  </si>
  <si>
    <t>CANDIGA</t>
  </si>
  <si>
    <t>VICTOR</t>
  </si>
  <si>
    <t>NATASHA</t>
  </si>
  <si>
    <t>ALBRIGHT</t>
  </si>
  <si>
    <t>JEMIMA</t>
  </si>
  <si>
    <t>NAKAZIBWE</t>
  </si>
  <si>
    <t>NAMUGENYI</t>
  </si>
  <si>
    <t>LYDIA</t>
  </si>
  <si>
    <t>ABER</t>
  </si>
  <si>
    <t>SCOVIA</t>
  </si>
  <si>
    <t>KALE</t>
  </si>
  <si>
    <t>JOB</t>
  </si>
  <si>
    <t>AYEBALE</t>
  </si>
  <si>
    <t>HONESTY</t>
  </si>
  <si>
    <t>NAGYEMBE</t>
  </si>
  <si>
    <t>ESTHER</t>
  </si>
  <si>
    <t>NAMUSOKE</t>
  </si>
  <si>
    <t>CLAIRE</t>
  </si>
  <si>
    <t>KUNIHIRA</t>
  </si>
  <si>
    <t>SOPHIA</t>
  </si>
  <si>
    <t>NANONO</t>
  </si>
  <si>
    <t>BRENDAH</t>
  </si>
  <si>
    <t>FACY</t>
  </si>
  <si>
    <t>AGABA</t>
  </si>
  <si>
    <t>Kabugho</t>
  </si>
  <si>
    <t>Dougla</t>
  </si>
  <si>
    <t>Cornelie</t>
  </si>
  <si>
    <t>Luanda</t>
  </si>
  <si>
    <t>Jason</t>
  </si>
  <si>
    <t>Ahadi</t>
  </si>
  <si>
    <t>Nzabara</t>
  </si>
  <si>
    <t>Synthia</t>
  </si>
  <si>
    <t>Machozi</t>
  </si>
  <si>
    <t>Sarah</t>
  </si>
  <si>
    <t>Jama</t>
  </si>
  <si>
    <t>Ahmed</t>
  </si>
  <si>
    <t>Dahir</t>
  </si>
  <si>
    <t>Twikirize</t>
  </si>
  <si>
    <t>Edvinah</t>
  </si>
  <si>
    <t>Nakanyike</t>
  </si>
  <si>
    <t>Ruth</t>
  </si>
  <si>
    <t>Kakooza</t>
  </si>
  <si>
    <t>Marvin</t>
  </si>
  <si>
    <t>Christophe</t>
  </si>
  <si>
    <t>Nakisozi</t>
  </si>
  <si>
    <t>Hildah</t>
  </si>
  <si>
    <t>Katusiime</t>
  </si>
  <si>
    <t>Moreen</t>
  </si>
  <si>
    <t>Iranga</t>
  </si>
  <si>
    <t>Mulume</t>
  </si>
  <si>
    <t>Marinette</t>
  </si>
  <si>
    <t>Alira</t>
  </si>
  <si>
    <t>Robina</t>
  </si>
  <si>
    <t>Onyinge</t>
  </si>
  <si>
    <t>Jonathan</t>
  </si>
  <si>
    <t>Lamaro</t>
  </si>
  <si>
    <t>Patra</t>
  </si>
  <si>
    <t>Godlive</t>
  </si>
  <si>
    <t>Luwita</t>
  </si>
  <si>
    <t>Ivan</t>
  </si>
  <si>
    <t>Okidi</t>
  </si>
  <si>
    <t>Jurugo</t>
  </si>
  <si>
    <t>James</t>
  </si>
  <si>
    <t>Wampula</t>
  </si>
  <si>
    <t>Hamis</t>
  </si>
  <si>
    <t>Trevis</t>
  </si>
  <si>
    <t>Martin</t>
  </si>
  <si>
    <t>Wamanghe</t>
  </si>
  <si>
    <t>Nantongo</t>
  </si>
  <si>
    <t>Fatuma</t>
  </si>
  <si>
    <t>Nsubuga</t>
  </si>
  <si>
    <t>Nasser</t>
  </si>
  <si>
    <t>Kembabazi</t>
  </si>
  <si>
    <t>Jacinta</t>
  </si>
  <si>
    <t>Nansubuga</t>
  </si>
  <si>
    <t>Sumayiah</t>
  </si>
  <si>
    <t>Woja</t>
  </si>
  <si>
    <t>Nicholas</t>
  </si>
  <si>
    <t>Taban</t>
  </si>
  <si>
    <t>Nabukenya</t>
  </si>
  <si>
    <t>Mariam</t>
  </si>
  <si>
    <t>Katwere</t>
  </si>
  <si>
    <t>Joseph</t>
  </si>
  <si>
    <t>Aringo</t>
  </si>
  <si>
    <t>Kamanya</t>
  </si>
  <si>
    <t>Abdul</t>
  </si>
  <si>
    <t>Hussein</t>
  </si>
  <si>
    <t>Mubiru</t>
  </si>
  <si>
    <t>Leonard</t>
  </si>
  <si>
    <t>Gesera</t>
  </si>
  <si>
    <t>Arnold</t>
  </si>
  <si>
    <t>Muzira</t>
  </si>
  <si>
    <t>Daniel</t>
  </si>
  <si>
    <t>Chelangat</t>
  </si>
  <si>
    <t>Ashura</t>
  </si>
  <si>
    <t>Makerere Institute of Technology</t>
  </si>
  <si>
    <t>Sambazi</t>
  </si>
  <si>
    <t>Racheal</t>
  </si>
  <si>
    <t>Bali</t>
  </si>
  <si>
    <t>lmmaculate</t>
  </si>
  <si>
    <t>Namulondo</t>
  </si>
  <si>
    <t>Ssentamu</t>
  </si>
  <si>
    <t>Shaban</t>
  </si>
  <si>
    <t>Jimmy</t>
  </si>
  <si>
    <t>Luyinda</t>
  </si>
  <si>
    <t>KARUNGI</t>
  </si>
  <si>
    <t>HELLEN</t>
  </si>
  <si>
    <t>Kawala</t>
  </si>
  <si>
    <t>Lynet</t>
  </si>
  <si>
    <t>Precious</t>
  </si>
  <si>
    <t>MICHAEL</t>
  </si>
  <si>
    <t>KIBAZE</t>
  </si>
  <si>
    <t>AIJUKA</t>
  </si>
  <si>
    <t>DERRICK</t>
  </si>
  <si>
    <t>JACOB</t>
  </si>
  <si>
    <t>Ssekandi</t>
  </si>
  <si>
    <t>Julius</t>
  </si>
  <si>
    <t>Balungi</t>
  </si>
  <si>
    <t>peace</t>
  </si>
  <si>
    <t>Marion</t>
  </si>
  <si>
    <t>Nakeeya</t>
  </si>
  <si>
    <t>Daphine</t>
  </si>
  <si>
    <t>Nakitende</t>
  </si>
  <si>
    <t>Sharon</t>
  </si>
  <si>
    <t>Ayebazibwe</t>
  </si>
  <si>
    <t>Jennifer</t>
  </si>
  <si>
    <t>Lady Valeria Vocational &amp; Business College</t>
  </si>
  <si>
    <t>Babra</t>
  </si>
  <si>
    <t>Nakasumba</t>
  </si>
  <si>
    <t>Naggita</t>
  </si>
  <si>
    <t>Olivia</t>
  </si>
  <si>
    <t>Omollo</t>
  </si>
  <si>
    <t>Nuwasiima</t>
  </si>
  <si>
    <t>Brena</t>
  </si>
  <si>
    <t>Tuhaise</t>
  </si>
  <si>
    <t>Lyton</t>
  </si>
  <si>
    <t>Rose</t>
  </si>
  <si>
    <t>Wejuli</t>
  </si>
  <si>
    <t>Jacob</t>
  </si>
  <si>
    <t>Malaba</t>
  </si>
  <si>
    <t>Agua</t>
  </si>
  <si>
    <t>Jaliah</t>
  </si>
  <si>
    <t>Gift</t>
  </si>
  <si>
    <t>Nabaakoza</t>
  </si>
  <si>
    <t>Florence</t>
  </si>
  <si>
    <t>Name</t>
  </si>
  <si>
    <t>Institution</t>
  </si>
  <si>
    <t>Course</t>
  </si>
  <si>
    <t>Sex</t>
  </si>
  <si>
    <t>Kabugho Dougla</t>
  </si>
  <si>
    <t>Bachelor Of Agribusiness In Innovation Management</t>
  </si>
  <si>
    <t>Cornelie Luanda</t>
  </si>
  <si>
    <t>Jason Ahadi Nzabara</t>
  </si>
  <si>
    <t>Synthia Machozi Sarah</t>
  </si>
  <si>
    <t>Jama Ahmed Dahir</t>
  </si>
  <si>
    <t>Twikirize Edvinah</t>
  </si>
  <si>
    <t>Nakanyike Ruth</t>
  </si>
  <si>
    <t>Kakooza Marvin Christophe</t>
  </si>
  <si>
    <t xml:space="preserve">Bachelor Of Agribusiness </t>
  </si>
  <si>
    <t>Nakisozi Hildah</t>
  </si>
  <si>
    <t>Katusiime Moreen</t>
  </si>
  <si>
    <t>Agribusiness Management</t>
  </si>
  <si>
    <t>Iranga Mulume Marinette</t>
  </si>
  <si>
    <t>Bachelor In Agricultural Economics And Agribusiness Management</t>
  </si>
  <si>
    <t>Alira Robina</t>
  </si>
  <si>
    <t>Onyinge Jonathan</t>
  </si>
  <si>
    <t>Lamaro Patra Godlive</t>
  </si>
  <si>
    <t>Luwita Ivan Okidi</t>
  </si>
  <si>
    <t>Jurugo James</t>
  </si>
  <si>
    <t>Wampula Hamis Trevis</t>
  </si>
  <si>
    <t>Martin Wamanghe</t>
  </si>
  <si>
    <t>Bachelor's degree In Electrical Engineering</t>
  </si>
  <si>
    <t>Nantongo Fatuma</t>
  </si>
  <si>
    <t>Diploma In Agribusiness Management</t>
  </si>
  <si>
    <t>Nsubuga Nasser</t>
  </si>
  <si>
    <t>Kembabazi Jacinta</t>
  </si>
  <si>
    <t>Nansubuga Sumayiah</t>
  </si>
  <si>
    <t>Woja Nicholas Taban</t>
  </si>
  <si>
    <t>Nabukenya Mariam</t>
  </si>
  <si>
    <t>Katwere Joseph</t>
  </si>
  <si>
    <t>Diploma In Horticuture</t>
  </si>
  <si>
    <t>Aringo Sarah</t>
  </si>
  <si>
    <t>Kamanya Abdul Hussein</t>
  </si>
  <si>
    <t>Mubiru Leonard</t>
  </si>
  <si>
    <t>Gesera Arnold</t>
  </si>
  <si>
    <t>Muzira Daniel</t>
  </si>
  <si>
    <t>Chelangat Ashura</t>
  </si>
  <si>
    <t>Diploma in Business Administration</t>
  </si>
  <si>
    <t>Sambazi Racheal</t>
  </si>
  <si>
    <t>Certificate in Business Administration</t>
  </si>
  <si>
    <t xml:space="preserve">Bali lmmaculate Namulondo </t>
  </si>
  <si>
    <t>National Certificate in Agribusiness Management</t>
  </si>
  <si>
    <t>Ssentamu Shaban Hamis</t>
  </si>
  <si>
    <t>Jimmy Luyinda</t>
  </si>
  <si>
    <t>KARUNGI HELLEN</t>
  </si>
  <si>
    <t xml:space="preserve">Kawala Lynet Precious </t>
  </si>
  <si>
    <t>TAMALE MICHAEL KIBAZE</t>
  </si>
  <si>
    <t>AIJUKA DERRICK JACOB</t>
  </si>
  <si>
    <t>Ssekandi Julius</t>
  </si>
  <si>
    <t>Balungi peace Marion</t>
  </si>
  <si>
    <t>Nakeeya Daphine</t>
  </si>
  <si>
    <t xml:space="preserve">Nakitende Sharon </t>
  </si>
  <si>
    <t>Ayebazibwe Jennifer</t>
  </si>
  <si>
    <t>National in Certificate  Accounting and Finance</t>
  </si>
  <si>
    <t>Babra Nakasumba</t>
  </si>
  <si>
    <t>Naggita Olivia</t>
  </si>
  <si>
    <t>National Certificate Iin Buiness Administration</t>
  </si>
  <si>
    <t>Omollo Leonard</t>
  </si>
  <si>
    <t>Bachelor of Arts in Economics</t>
  </si>
  <si>
    <t>Nuwasiima Brena</t>
  </si>
  <si>
    <t>Bachelor of Agribusiness</t>
  </si>
  <si>
    <t>Tuhaise Lyton Rose</t>
  </si>
  <si>
    <t>Wejuli Jacob Malaba</t>
  </si>
  <si>
    <t>Agua Jaliah Gift</t>
  </si>
  <si>
    <t>Nabaakoza Florence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</si>
</sst>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rgb="FF434343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FC499"/>
        <bgColor rgb="FFFFC499"/>
      </patternFill>
    </fill>
    <fill>
      <patternFill patternType="solid">
        <fgColor rgb="FF8FD7DC"/>
        <bgColor rgb="FF8FD7DC"/>
      </patternFill>
    </fill>
    <fill>
      <patternFill patternType="solid">
        <fgColor rgb="FFA6E3B6"/>
        <bgColor rgb="FFA6E3B6"/>
      </patternFill>
    </fill>
    <fill>
      <patternFill patternType="solid">
        <fgColor rgb="FF4A86E8"/>
        <bgColor rgb="FF4A86E8"/>
      </patternFill>
    </fill>
    <fill>
      <patternFill patternType="solid">
        <fgColor rgb="FFFCD668"/>
        <bgColor rgb="FFFCD668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8F9FA"/>
        <bgColor rgb="FFF8F9FA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3" numFmtId="14" xfId="0" applyFont="1" applyNumberFormat="1"/>
    <xf borderId="1" fillId="0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" fillId="2" fontId="5" numFmtId="0" xfId="0" applyAlignment="1" applyBorder="1" applyFill="1" applyFont="1">
      <alignment vertical="bottom"/>
    </xf>
    <xf borderId="1" fillId="2" fontId="6" numFmtId="0" xfId="0" applyAlignment="1" applyBorder="1" applyFont="1">
      <alignment vertical="bottom"/>
    </xf>
    <xf borderId="1" fillId="2" fontId="5" numFmtId="14" xfId="0" applyAlignment="1" applyBorder="1" applyFont="1" applyNumberFormat="1">
      <alignment vertical="bottom"/>
    </xf>
    <xf borderId="0" fillId="0" fontId="5" numFmtId="0" xfId="0" applyAlignment="1" applyFont="1">
      <alignment horizontal="right" vertical="bottom"/>
    </xf>
    <xf borderId="1" fillId="3" fontId="5" numFmtId="0" xfId="0" applyAlignment="1" applyBorder="1" applyFill="1" applyFont="1">
      <alignment vertical="bottom"/>
    </xf>
    <xf borderId="1" fillId="3" fontId="6" numFmtId="0" xfId="0" applyAlignment="1" applyBorder="1" applyFont="1">
      <alignment vertical="bottom"/>
    </xf>
    <xf borderId="1" fillId="3" fontId="5" numFmtId="14" xfId="0" applyAlignment="1" applyBorder="1" applyFont="1" applyNumberFormat="1">
      <alignment vertical="bottom"/>
    </xf>
    <xf borderId="1" fillId="4" fontId="5" numFmtId="0" xfId="0" applyAlignment="1" applyBorder="1" applyFill="1" applyFont="1">
      <alignment vertical="bottom"/>
    </xf>
    <xf borderId="1" fillId="4" fontId="6" numFmtId="0" xfId="0" applyAlignment="1" applyBorder="1" applyFont="1">
      <alignment vertical="bottom"/>
    </xf>
    <xf borderId="1" fillId="4" fontId="5" numFmtId="14" xfId="0" applyAlignment="1" applyBorder="1" applyFont="1" applyNumberFormat="1">
      <alignment vertical="bottom"/>
    </xf>
    <xf borderId="2" fillId="5" fontId="5" numFmtId="0" xfId="0" applyAlignment="1" applyBorder="1" applyFill="1" applyFont="1">
      <alignment vertical="bottom"/>
    </xf>
    <xf borderId="2" fillId="5" fontId="5" numFmtId="0" xfId="0" applyAlignment="1" applyBorder="1" applyFont="1">
      <alignment horizontal="right" vertical="bottom"/>
    </xf>
    <xf borderId="1" fillId="6" fontId="5" numFmtId="0" xfId="0" applyAlignment="1" applyBorder="1" applyFill="1" applyFont="1">
      <alignment vertical="bottom"/>
    </xf>
    <xf borderId="1" fillId="6" fontId="6" numFmtId="0" xfId="0" applyAlignment="1" applyBorder="1" applyFont="1">
      <alignment vertical="bottom"/>
    </xf>
    <xf borderId="1" fillId="6" fontId="5" numFmtId="14" xfId="0" applyAlignment="1" applyBorder="1" applyFont="1" applyNumberFormat="1">
      <alignment vertical="bottom"/>
    </xf>
    <xf borderId="2" fillId="7" fontId="5" numFmtId="0" xfId="0" applyAlignment="1" applyBorder="1" applyFill="1" applyFont="1">
      <alignment vertical="bottom"/>
    </xf>
    <xf borderId="3" fillId="8" fontId="7" numFmtId="0" xfId="0" applyAlignment="1" applyBorder="1" applyFill="1" applyFont="1">
      <alignment vertical="bottom"/>
    </xf>
    <xf borderId="1" fillId="8" fontId="5" numFmtId="0" xfId="0" applyAlignment="1" applyBorder="1" applyFont="1">
      <alignment vertical="bottom"/>
    </xf>
    <xf borderId="2" fillId="8" fontId="5" numFmtId="0" xfId="0" applyAlignment="1" applyBorder="1" applyFont="1">
      <alignment vertical="bottom"/>
    </xf>
    <xf borderId="2" fillId="9" fontId="5" numFmtId="0" xfId="0" applyAlignment="1" applyBorder="1" applyFill="1" applyFont="1">
      <alignment vertical="bottom"/>
    </xf>
    <xf borderId="2" fillId="9" fontId="5" numFmtId="0" xfId="0" applyAlignment="1" applyBorder="1" applyFont="1">
      <alignment horizontal="right" vertical="bottom"/>
    </xf>
    <xf borderId="4" fillId="10" fontId="7" numFmtId="0" xfId="0" applyAlignment="1" applyBorder="1" applyFill="1" applyFont="1">
      <alignment vertical="bottom"/>
    </xf>
    <xf borderId="1" fillId="10" fontId="5" numFmtId="0" xfId="0" applyAlignment="1" applyBorder="1" applyFont="1">
      <alignment vertical="bottom"/>
    </xf>
    <xf borderId="2" fillId="10" fontId="5" numFmtId="0" xfId="0" applyAlignment="1" applyBorder="1" applyFont="1">
      <alignment vertical="bottom"/>
    </xf>
    <xf borderId="2" fillId="11" fontId="5" numFmtId="0" xfId="0" applyAlignment="1" applyBorder="1" applyFill="1" applyFont="1">
      <alignment vertical="bottom"/>
    </xf>
    <xf borderId="2" fillId="2" fontId="5" numFmtId="0" xfId="0" applyAlignment="1" applyBorder="1" applyFont="1">
      <alignment vertical="bottom"/>
    </xf>
    <xf borderId="2" fillId="12" fontId="5" numFmtId="0" xfId="0" applyAlignment="1" applyBorder="1" applyFill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2" pivot="0" name="Sheet2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4:E43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/>
      <c r="D2" s="2" t="s">
        <v>8</v>
      </c>
      <c r="E2" s="3" t="s">
        <v>9</v>
      </c>
      <c r="F2" s="4">
        <v>2021.0</v>
      </c>
    </row>
    <row r="3">
      <c r="A3" s="2" t="s">
        <v>10</v>
      </c>
      <c r="B3" s="2" t="s">
        <v>11</v>
      </c>
      <c r="C3" s="2"/>
      <c r="D3" s="2" t="s">
        <v>12</v>
      </c>
      <c r="E3" s="2" t="s">
        <v>9</v>
      </c>
      <c r="F3" s="4">
        <v>2021.0</v>
      </c>
    </row>
    <row r="4">
      <c r="A4" s="2" t="s">
        <v>13</v>
      </c>
      <c r="B4" s="2" t="s">
        <v>14</v>
      </c>
      <c r="C4" s="2" t="s">
        <v>15</v>
      </c>
      <c r="D4" s="2" t="s">
        <v>12</v>
      </c>
      <c r="E4" s="2" t="s">
        <v>16</v>
      </c>
      <c r="F4" s="4">
        <v>2022.0</v>
      </c>
    </row>
    <row r="5">
      <c r="A5" s="2" t="s">
        <v>17</v>
      </c>
      <c r="B5" s="2" t="s">
        <v>18</v>
      </c>
      <c r="C5" s="2"/>
      <c r="D5" s="2" t="s">
        <v>8</v>
      </c>
      <c r="E5" s="2" t="s">
        <v>9</v>
      </c>
      <c r="F5" s="4">
        <v>2021.0</v>
      </c>
    </row>
    <row r="6">
      <c r="A6" s="2" t="s">
        <v>19</v>
      </c>
      <c r="B6" s="2" t="s">
        <v>20</v>
      </c>
      <c r="C6" s="2"/>
      <c r="D6" s="2" t="s">
        <v>12</v>
      </c>
      <c r="E6" s="2" t="s">
        <v>9</v>
      </c>
      <c r="F6" s="4">
        <v>2021.0</v>
      </c>
    </row>
    <row r="7">
      <c r="A7" s="2" t="s">
        <v>17</v>
      </c>
      <c r="B7" s="2" t="s">
        <v>18</v>
      </c>
      <c r="C7" s="2"/>
      <c r="D7" s="2" t="s">
        <v>8</v>
      </c>
      <c r="E7" s="2" t="s">
        <v>9</v>
      </c>
      <c r="F7" s="4">
        <v>2021.0</v>
      </c>
    </row>
    <row r="8">
      <c r="A8" s="2" t="s">
        <v>21</v>
      </c>
      <c r="B8" s="2" t="s">
        <v>22</v>
      </c>
      <c r="C8" s="2"/>
      <c r="D8" s="2" t="s">
        <v>8</v>
      </c>
      <c r="E8" s="2" t="s">
        <v>16</v>
      </c>
      <c r="F8" s="4">
        <v>2022.0</v>
      </c>
    </row>
    <row r="9">
      <c r="A9" s="2" t="s">
        <v>23</v>
      </c>
      <c r="B9" s="2" t="s">
        <v>24</v>
      </c>
      <c r="C9" s="2"/>
      <c r="D9" s="2" t="s">
        <v>8</v>
      </c>
      <c r="E9" s="2" t="s">
        <v>25</v>
      </c>
      <c r="F9" s="4">
        <v>2021.0</v>
      </c>
    </row>
    <row r="10">
      <c r="A10" s="2" t="s">
        <v>26</v>
      </c>
      <c r="B10" s="2" t="s">
        <v>27</v>
      </c>
      <c r="C10" s="2"/>
      <c r="D10" s="2" t="s">
        <v>12</v>
      </c>
      <c r="E10" s="2" t="s">
        <v>9</v>
      </c>
      <c r="F10" s="4">
        <v>2021.0</v>
      </c>
    </row>
    <row r="11">
      <c r="A11" s="2" t="s">
        <v>28</v>
      </c>
      <c r="B11" s="2" t="s">
        <v>29</v>
      </c>
      <c r="C11" s="2" t="s">
        <v>30</v>
      </c>
      <c r="D11" s="2" t="s">
        <v>12</v>
      </c>
      <c r="E11" s="2" t="s">
        <v>9</v>
      </c>
      <c r="F11" s="4">
        <v>2021.0</v>
      </c>
    </row>
    <row r="12">
      <c r="A12" s="2" t="s">
        <v>31</v>
      </c>
      <c r="B12" s="2" t="s">
        <v>32</v>
      </c>
      <c r="C12" s="2"/>
      <c r="D12" s="2" t="s">
        <v>8</v>
      </c>
      <c r="E12" s="2" t="s">
        <v>33</v>
      </c>
      <c r="F12" s="4">
        <v>2021.0</v>
      </c>
    </row>
    <row r="13">
      <c r="A13" s="2" t="s">
        <v>34</v>
      </c>
      <c r="B13" s="2" t="s">
        <v>35</v>
      </c>
      <c r="C13" s="2" t="s">
        <v>36</v>
      </c>
      <c r="D13" s="2" t="s">
        <v>8</v>
      </c>
      <c r="E13" s="2" t="s">
        <v>25</v>
      </c>
      <c r="F13" s="4">
        <v>2021.0</v>
      </c>
    </row>
    <row r="14">
      <c r="A14" s="2" t="s">
        <v>37</v>
      </c>
      <c r="B14" s="2" t="s">
        <v>38</v>
      </c>
      <c r="C14" s="2"/>
      <c r="D14" s="2" t="s">
        <v>8</v>
      </c>
      <c r="E14" s="2" t="s">
        <v>33</v>
      </c>
      <c r="F14" s="4">
        <v>2021.0</v>
      </c>
    </row>
    <row r="15">
      <c r="A15" s="2" t="s">
        <v>39</v>
      </c>
      <c r="B15" s="2" t="s">
        <v>40</v>
      </c>
      <c r="C15" s="2"/>
      <c r="D15" s="2" t="s">
        <v>12</v>
      </c>
      <c r="E15" s="2" t="s">
        <v>16</v>
      </c>
      <c r="F15" s="4">
        <v>2021.0</v>
      </c>
    </row>
    <row r="16">
      <c r="A16" s="2" t="s">
        <v>41</v>
      </c>
      <c r="B16" s="2" t="s">
        <v>42</v>
      </c>
      <c r="C16" s="2"/>
      <c r="D16" s="2" t="s">
        <v>8</v>
      </c>
      <c r="E16" s="2" t="s">
        <v>25</v>
      </c>
      <c r="F16" s="4">
        <v>2021.0</v>
      </c>
    </row>
    <row r="17">
      <c r="A17" s="2" t="s">
        <v>43</v>
      </c>
      <c r="B17" s="2" t="s">
        <v>44</v>
      </c>
      <c r="C17" s="2"/>
      <c r="D17" s="2" t="s">
        <v>12</v>
      </c>
      <c r="E17" s="2" t="s">
        <v>45</v>
      </c>
      <c r="F17" s="4">
        <v>2021.0</v>
      </c>
    </row>
    <row r="18">
      <c r="A18" s="2" t="s">
        <v>46</v>
      </c>
      <c r="B18" s="2" t="s">
        <v>11</v>
      </c>
      <c r="C18" s="2"/>
      <c r="D18" s="2" t="s">
        <v>12</v>
      </c>
      <c r="E18" s="2" t="s">
        <v>33</v>
      </c>
      <c r="F18" s="4">
        <v>2021.0</v>
      </c>
    </row>
    <row r="19">
      <c r="A19" s="2" t="s">
        <v>47</v>
      </c>
      <c r="B19" s="2" t="s">
        <v>48</v>
      </c>
      <c r="C19" s="2" t="s">
        <v>49</v>
      </c>
      <c r="D19" s="2" t="s">
        <v>8</v>
      </c>
      <c r="E19" s="2" t="s">
        <v>33</v>
      </c>
      <c r="F19" s="4">
        <v>2021.0</v>
      </c>
    </row>
    <row r="20">
      <c r="A20" s="2" t="s">
        <v>50</v>
      </c>
      <c r="B20" s="2" t="s">
        <v>18</v>
      </c>
      <c r="C20" s="2" t="s">
        <v>51</v>
      </c>
      <c r="D20" s="2" t="s">
        <v>8</v>
      </c>
      <c r="E20" s="2" t="s">
        <v>16</v>
      </c>
      <c r="F20" s="4">
        <v>2022.0</v>
      </c>
    </row>
    <row r="21">
      <c r="A21" s="2" t="s">
        <v>52</v>
      </c>
      <c r="B21" s="2" t="s">
        <v>53</v>
      </c>
      <c r="C21" s="2"/>
      <c r="D21" s="2" t="s">
        <v>8</v>
      </c>
      <c r="E21" s="2" t="s">
        <v>33</v>
      </c>
      <c r="F21" s="4">
        <v>2021.0</v>
      </c>
    </row>
    <row r="22">
      <c r="A22" s="2" t="s">
        <v>54</v>
      </c>
      <c r="B22" s="2" t="s">
        <v>55</v>
      </c>
      <c r="C22" s="2"/>
      <c r="D22" s="2" t="s">
        <v>12</v>
      </c>
      <c r="E22" s="2" t="s">
        <v>33</v>
      </c>
      <c r="F22" s="4">
        <v>2021.0</v>
      </c>
    </row>
    <row r="23">
      <c r="A23" s="2" t="s">
        <v>56</v>
      </c>
      <c r="B23" s="2" t="s">
        <v>57</v>
      </c>
      <c r="C23" s="2" t="s">
        <v>58</v>
      </c>
      <c r="D23" s="2" t="s">
        <v>12</v>
      </c>
      <c r="E23" s="2" t="s">
        <v>33</v>
      </c>
      <c r="F23" s="4">
        <v>2021.0</v>
      </c>
    </row>
    <row r="24">
      <c r="A24" s="2" t="s">
        <v>59</v>
      </c>
      <c r="B24" s="2" t="s">
        <v>60</v>
      </c>
      <c r="C24" s="2"/>
      <c r="D24" s="2" t="s">
        <v>12</v>
      </c>
      <c r="E24" s="2" t="s">
        <v>33</v>
      </c>
      <c r="F24" s="4">
        <v>2021.0</v>
      </c>
    </row>
    <row r="25">
      <c r="A25" s="2" t="s">
        <v>61</v>
      </c>
      <c r="B25" s="2" t="s">
        <v>62</v>
      </c>
      <c r="C25" s="2"/>
      <c r="D25" s="2" t="s">
        <v>12</v>
      </c>
      <c r="E25" s="2" t="s">
        <v>33</v>
      </c>
      <c r="F25" s="4">
        <v>2021.0</v>
      </c>
    </row>
    <row r="26">
      <c r="A26" s="2" t="s">
        <v>63</v>
      </c>
      <c r="B26" s="2" t="s">
        <v>64</v>
      </c>
      <c r="C26" s="2"/>
      <c r="D26" s="2" t="s">
        <v>12</v>
      </c>
      <c r="E26" s="2" t="s">
        <v>33</v>
      </c>
      <c r="F26" s="4">
        <v>2021.0</v>
      </c>
    </row>
    <row r="27">
      <c r="A27" s="2" t="s">
        <v>65</v>
      </c>
      <c r="B27" s="2" t="s">
        <v>66</v>
      </c>
      <c r="C27" s="2"/>
      <c r="D27" s="2" t="s">
        <v>8</v>
      </c>
      <c r="E27" s="2" t="s">
        <v>33</v>
      </c>
      <c r="F27" s="4">
        <v>2021.0</v>
      </c>
    </row>
    <row r="28">
      <c r="A28" s="2" t="s">
        <v>67</v>
      </c>
      <c r="B28" s="2" t="s">
        <v>68</v>
      </c>
      <c r="C28" s="2"/>
      <c r="D28" s="2" t="s">
        <v>8</v>
      </c>
      <c r="E28" s="2" t="s">
        <v>33</v>
      </c>
      <c r="F28" s="4">
        <v>2021.0</v>
      </c>
    </row>
    <row r="29">
      <c r="A29" s="2" t="s">
        <v>69</v>
      </c>
      <c r="B29" s="2" t="s">
        <v>27</v>
      </c>
      <c r="C29" s="2" t="s">
        <v>70</v>
      </c>
      <c r="D29" s="2" t="s">
        <v>12</v>
      </c>
      <c r="E29" s="2" t="s">
        <v>33</v>
      </c>
      <c r="F29" s="4">
        <v>2021.0</v>
      </c>
    </row>
    <row r="30">
      <c r="A30" s="2" t="s">
        <v>71</v>
      </c>
      <c r="B30" s="2" t="s">
        <v>72</v>
      </c>
      <c r="C30" s="2" t="s">
        <v>73</v>
      </c>
      <c r="D30" s="2" t="s">
        <v>12</v>
      </c>
      <c r="E30" s="5" t="s">
        <v>74</v>
      </c>
      <c r="F30" s="4">
        <v>2021.0</v>
      </c>
    </row>
    <row r="31">
      <c r="A31" s="2" t="s">
        <v>75</v>
      </c>
      <c r="B31" s="2" t="s">
        <v>76</v>
      </c>
      <c r="C31" s="2"/>
      <c r="D31" s="2" t="s">
        <v>12</v>
      </c>
      <c r="E31" s="5" t="s">
        <v>74</v>
      </c>
      <c r="F31" s="4">
        <v>2021.0</v>
      </c>
    </row>
    <row r="32">
      <c r="A32" s="2" t="s">
        <v>77</v>
      </c>
      <c r="B32" s="2" t="s">
        <v>78</v>
      </c>
      <c r="C32" s="2"/>
      <c r="D32" s="2" t="s">
        <v>12</v>
      </c>
      <c r="E32" s="5" t="s">
        <v>74</v>
      </c>
      <c r="F32" s="4">
        <v>2021.0</v>
      </c>
    </row>
    <row r="33">
      <c r="A33" s="2" t="s">
        <v>79</v>
      </c>
      <c r="B33" s="2" t="s">
        <v>80</v>
      </c>
      <c r="C33" s="2" t="s">
        <v>81</v>
      </c>
      <c r="D33" s="2" t="s">
        <v>8</v>
      </c>
      <c r="E33" s="5" t="s">
        <v>74</v>
      </c>
      <c r="F33" s="4">
        <v>2021.0</v>
      </c>
    </row>
    <row r="34">
      <c r="A34" s="2" t="s">
        <v>82</v>
      </c>
      <c r="B34" s="2" t="s">
        <v>27</v>
      </c>
      <c r="C34" s="2"/>
      <c r="D34" s="2" t="s">
        <v>12</v>
      </c>
      <c r="E34" s="5" t="s">
        <v>74</v>
      </c>
      <c r="F34" s="4">
        <v>2021.0</v>
      </c>
    </row>
    <row r="35">
      <c r="A35" s="2" t="s">
        <v>83</v>
      </c>
      <c r="B35" s="2" t="s">
        <v>84</v>
      </c>
      <c r="C35" s="2"/>
      <c r="D35" s="2" t="s">
        <v>12</v>
      </c>
      <c r="E35" s="5" t="s">
        <v>74</v>
      </c>
      <c r="F35" s="4">
        <v>2021.0</v>
      </c>
    </row>
    <row r="36">
      <c r="A36" s="2" t="s">
        <v>85</v>
      </c>
      <c r="B36" s="2" t="s">
        <v>86</v>
      </c>
      <c r="C36" s="2"/>
      <c r="D36" s="2" t="s">
        <v>12</v>
      </c>
      <c r="E36" s="5" t="s">
        <v>74</v>
      </c>
      <c r="F36" s="4">
        <v>2021.0</v>
      </c>
    </row>
    <row r="37">
      <c r="A37" s="2" t="s">
        <v>87</v>
      </c>
      <c r="B37" s="2" t="s">
        <v>88</v>
      </c>
      <c r="C37" s="2"/>
      <c r="D37" s="2" t="s">
        <v>12</v>
      </c>
      <c r="E37" s="5" t="s">
        <v>74</v>
      </c>
      <c r="F37" s="4">
        <v>2021.0</v>
      </c>
    </row>
    <row r="38">
      <c r="A38" s="2" t="s">
        <v>89</v>
      </c>
      <c r="B38" s="2" t="s">
        <v>90</v>
      </c>
      <c r="C38" s="2"/>
      <c r="D38" s="2" t="s">
        <v>12</v>
      </c>
      <c r="E38" s="5" t="s">
        <v>74</v>
      </c>
      <c r="F38" s="4">
        <v>2021.0</v>
      </c>
    </row>
    <row r="39">
      <c r="A39" s="2" t="s">
        <v>91</v>
      </c>
      <c r="B39" s="2" t="s">
        <v>92</v>
      </c>
      <c r="C39" s="2"/>
      <c r="D39" s="2" t="s">
        <v>12</v>
      </c>
      <c r="E39" s="5" t="s">
        <v>74</v>
      </c>
      <c r="F39" s="4">
        <v>2021.0</v>
      </c>
    </row>
    <row r="40">
      <c r="A40" s="2" t="s">
        <v>93</v>
      </c>
      <c r="B40" s="2" t="s">
        <v>94</v>
      </c>
      <c r="C40" s="2"/>
      <c r="D40" s="2" t="s">
        <v>12</v>
      </c>
      <c r="E40" s="5" t="s">
        <v>74</v>
      </c>
      <c r="F40" s="4">
        <v>2021.0</v>
      </c>
    </row>
    <row r="41">
      <c r="A41" s="2" t="s">
        <v>95</v>
      </c>
      <c r="B41" s="2" t="s">
        <v>96</v>
      </c>
      <c r="C41" s="2"/>
      <c r="D41" s="2" t="s">
        <v>8</v>
      </c>
      <c r="E41" s="2" t="s">
        <v>33</v>
      </c>
      <c r="F41" s="4">
        <v>2021.0</v>
      </c>
    </row>
    <row r="42">
      <c r="A42" s="2" t="s">
        <v>97</v>
      </c>
      <c r="B42" s="2" t="s">
        <v>98</v>
      </c>
      <c r="C42" s="2"/>
      <c r="D42" s="2" t="s">
        <v>12</v>
      </c>
      <c r="E42" s="2" t="s">
        <v>33</v>
      </c>
      <c r="F42" s="4">
        <v>2021.0</v>
      </c>
    </row>
    <row r="43">
      <c r="A43" s="2" t="s">
        <v>99</v>
      </c>
      <c r="B43" s="2" t="s">
        <v>100</v>
      </c>
      <c r="C43" s="2"/>
      <c r="D43" s="2" t="s">
        <v>8</v>
      </c>
      <c r="E43" s="2" t="s">
        <v>45</v>
      </c>
      <c r="F43" s="4">
        <v>2021.0</v>
      </c>
    </row>
    <row r="44">
      <c r="A44" s="2" t="s">
        <v>101</v>
      </c>
      <c r="B44" s="2" t="s">
        <v>102</v>
      </c>
      <c r="C44" s="2"/>
      <c r="D44" s="2" t="s">
        <v>12</v>
      </c>
      <c r="E44" s="2" t="s">
        <v>45</v>
      </c>
      <c r="F44" s="4">
        <v>2021.0</v>
      </c>
    </row>
    <row r="45">
      <c r="A45" s="2" t="s">
        <v>103</v>
      </c>
      <c r="B45" s="2" t="s">
        <v>104</v>
      </c>
      <c r="C45" s="2"/>
      <c r="D45" s="2" t="s">
        <v>12</v>
      </c>
      <c r="E45" s="5" t="s">
        <v>74</v>
      </c>
      <c r="F45" s="4">
        <v>2021.0</v>
      </c>
    </row>
    <row r="46">
      <c r="A46" s="2" t="s">
        <v>105</v>
      </c>
      <c r="B46" s="2" t="s">
        <v>106</v>
      </c>
      <c r="C46" s="2"/>
      <c r="D46" s="2" t="s">
        <v>8</v>
      </c>
      <c r="E46" s="2" t="s">
        <v>45</v>
      </c>
      <c r="F46" s="4">
        <v>2021.0</v>
      </c>
    </row>
    <row r="47">
      <c r="A47" s="2" t="s">
        <v>107</v>
      </c>
      <c r="B47" s="2" t="s">
        <v>108</v>
      </c>
      <c r="C47" s="2"/>
      <c r="D47" s="2" t="s">
        <v>12</v>
      </c>
      <c r="E47" s="2" t="s">
        <v>9</v>
      </c>
      <c r="F47" s="4">
        <v>2022.0</v>
      </c>
    </row>
    <row r="48">
      <c r="A48" s="2" t="s">
        <v>109</v>
      </c>
      <c r="B48" s="2" t="s">
        <v>110</v>
      </c>
      <c r="C48" s="2"/>
      <c r="D48" s="2" t="s">
        <v>12</v>
      </c>
      <c r="E48" s="2" t="s">
        <v>9</v>
      </c>
      <c r="F48" s="4">
        <v>2022.0</v>
      </c>
    </row>
    <row r="49">
      <c r="A49" s="2" t="s">
        <v>111</v>
      </c>
      <c r="B49" s="2" t="s">
        <v>112</v>
      </c>
      <c r="C49" s="2"/>
      <c r="D49" s="2" t="s">
        <v>8</v>
      </c>
      <c r="E49" s="2" t="s">
        <v>9</v>
      </c>
      <c r="F49" s="4">
        <v>2022.0</v>
      </c>
    </row>
    <row r="50">
      <c r="A50" s="2" t="s">
        <v>71</v>
      </c>
      <c r="B50" s="2" t="s">
        <v>110</v>
      </c>
      <c r="C50" s="2"/>
      <c r="D50" s="2" t="s">
        <v>12</v>
      </c>
      <c r="E50" s="2" t="s">
        <v>9</v>
      </c>
      <c r="F50" s="4">
        <v>2022.0</v>
      </c>
    </row>
    <row r="51">
      <c r="A51" s="2" t="s">
        <v>113</v>
      </c>
      <c r="B51" s="2"/>
      <c r="C51" s="2"/>
      <c r="D51" s="2" t="s">
        <v>8</v>
      </c>
      <c r="E51" s="2" t="s">
        <v>9</v>
      </c>
      <c r="F51" s="4">
        <v>2022.0</v>
      </c>
    </row>
    <row r="52">
      <c r="A52" s="2" t="s">
        <v>114</v>
      </c>
      <c r="B52" s="2"/>
      <c r="C52" s="2"/>
      <c r="D52" s="2" t="s">
        <v>8</v>
      </c>
      <c r="E52" s="2" t="s">
        <v>16</v>
      </c>
      <c r="F52" s="4">
        <v>2022.0</v>
      </c>
    </row>
    <row r="53">
      <c r="A53" s="2" t="s">
        <v>115</v>
      </c>
      <c r="B53" s="2" t="s">
        <v>116</v>
      </c>
      <c r="C53" s="2"/>
      <c r="D53" s="2" t="s">
        <v>12</v>
      </c>
      <c r="E53" s="2" t="s">
        <v>16</v>
      </c>
      <c r="F53" s="4">
        <v>2022.0</v>
      </c>
    </row>
    <row r="54">
      <c r="A54" s="2" t="s">
        <v>117</v>
      </c>
      <c r="B54" s="2"/>
      <c r="C54" s="2"/>
      <c r="D54" s="2" t="s">
        <v>8</v>
      </c>
      <c r="E54" s="2" t="s">
        <v>16</v>
      </c>
      <c r="F54" s="4">
        <v>2022.0</v>
      </c>
    </row>
    <row r="55">
      <c r="A55" s="2" t="s">
        <v>118</v>
      </c>
      <c r="B55" s="2"/>
      <c r="C55" s="2"/>
      <c r="D55" s="2" t="s">
        <v>12</v>
      </c>
      <c r="E55" s="2" t="s">
        <v>16</v>
      </c>
      <c r="F55" s="4">
        <v>2022.0</v>
      </c>
    </row>
    <row r="56">
      <c r="A56" s="2" t="s">
        <v>119</v>
      </c>
      <c r="B56" s="2"/>
      <c r="C56" s="2"/>
      <c r="D56" s="2" t="s">
        <v>12</v>
      </c>
      <c r="E56" s="2" t="s">
        <v>16</v>
      </c>
      <c r="F56" s="4">
        <v>2022.0</v>
      </c>
    </row>
    <row r="57">
      <c r="A57" s="2" t="s">
        <v>120</v>
      </c>
      <c r="B57" s="2"/>
      <c r="C57" s="2"/>
      <c r="D57" s="2" t="s">
        <v>12</v>
      </c>
      <c r="E57" s="2" t="s">
        <v>16</v>
      </c>
      <c r="F57" s="4">
        <v>2022.0</v>
      </c>
    </row>
    <row r="58">
      <c r="A58" s="2" t="s">
        <v>121</v>
      </c>
      <c r="B58" s="2" t="s">
        <v>18</v>
      </c>
      <c r="C58" s="2"/>
      <c r="D58" s="2" t="s">
        <v>8</v>
      </c>
      <c r="E58" s="2" t="s">
        <v>122</v>
      </c>
      <c r="F58" s="4">
        <v>2021.0</v>
      </c>
    </row>
    <row r="59">
      <c r="A59" s="2" t="s">
        <v>123</v>
      </c>
      <c r="B59" s="2" t="s">
        <v>124</v>
      </c>
      <c r="C59" s="2"/>
      <c r="D59" s="2" t="s">
        <v>12</v>
      </c>
      <c r="E59" s="2" t="s">
        <v>122</v>
      </c>
      <c r="F59" s="4">
        <v>2021.0</v>
      </c>
    </row>
    <row r="60">
      <c r="A60" s="2" t="s">
        <v>37</v>
      </c>
      <c r="B60" s="2" t="s">
        <v>125</v>
      </c>
      <c r="C60" s="2"/>
      <c r="D60" s="2" t="s">
        <v>8</v>
      </c>
      <c r="E60" s="2" t="s">
        <v>122</v>
      </c>
      <c r="F60" s="4">
        <v>2021.0</v>
      </c>
    </row>
    <row r="61">
      <c r="A61" s="2" t="s">
        <v>126</v>
      </c>
      <c r="B61" s="2" t="s">
        <v>127</v>
      </c>
      <c r="C61" s="2"/>
      <c r="D61" s="2" t="s">
        <v>8</v>
      </c>
      <c r="E61" s="2" t="s">
        <v>122</v>
      </c>
      <c r="F61" s="4">
        <v>2021.0</v>
      </c>
    </row>
    <row r="62">
      <c r="A62" s="2" t="s">
        <v>128</v>
      </c>
      <c r="B62" s="2" t="s">
        <v>129</v>
      </c>
      <c r="C62" s="2"/>
      <c r="D62" s="2" t="s">
        <v>12</v>
      </c>
      <c r="E62" s="2" t="s">
        <v>122</v>
      </c>
      <c r="F62" s="4">
        <v>2021.0</v>
      </c>
    </row>
    <row r="63">
      <c r="A63" s="2" t="s">
        <v>130</v>
      </c>
      <c r="B63" s="2" t="s">
        <v>131</v>
      </c>
      <c r="C63" s="2"/>
      <c r="D63" s="2" t="s">
        <v>8</v>
      </c>
      <c r="E63" s="2" t="s">
        <v>33</v>
      </c>
      <c r="F63" s="4">
        <v>2021.0</v>
      </c>
    </row>
    <row r="64">
      <c r="A64" s="2" t="s">
        <v>132</v>
      </c>
      <c r="B64" s="2" t="s">
        <v>133</v>
      </c>
      <c r="C64" s="2"/>
      <c r="D64" s="2" t="s">
        <v>12</v>
      </c>
      <c r="E64" s="5" t="s">
        <v>74</v>
      </c>
      <c r="F64" s="4">
        <v>2021.0</v>
      </c>
    </row>
    <row r="65">
      <c r="A65" s="2" t="s">
        <v>134</v>
      </c>
      <c r="B65" s="2" t="s">
        <v>98</v>
      </c>
      <c r="C65" s="2"/>
      <c r="D65" s="2" t="s">
        <v>12</v>
      </c>
      <c r="E65" s="2" t="s">
        <v>25</v>
      </c>
      <c r="F65" s="4">
        <v>2021.0</v>
      </c>
    </row>
    <row r="66">
      <c r="A66" s="2" t="s">
        <v>135</v>
      </c>
      <c r="B66" s="2" t="s">
        <v>136</v>
      </c>
      <c r="C66" s="2"/>
      <c r="D66" s="2" t="s">
        <v>8</v>
      </c>
      <c r="E66" s="2" t="s">
        <v>33</v>
      </c>
      <c r="F66" s="4">
        <v>2021.0</v>
      </c>
    </row>
    <row r="67">
      <c r="A67" s="2" t="s">
        <v>137</v>
      </c>
      <c r="B67" s="2" t="s">
        <v>40</v>
      </c>
      <c r="C67" s="2"/>
      <c r="D67" s="2" t="s">
        <v>12</v>
      </c>
      <c r="E67" s="2" t="s">
        <v>33</v>
      </c>
      <c r="F67" s="4">
        <v>2021.0</v>
      </c>
    </row>
    <row r="68">
      <c r="A68" s="2" t="s">
        <v>138</v>
      </c>
      <c r="B68" s="2" t="s">
        <v>139</v>
      </c>
      <c r="C68" s="2"/>
      <c r="D68" s="2" t="s">
        <v>12</v>
      </c>
      <c r="E68" s="2" t="s">
        <v>33</v>
      </c>
      <c r="F68" s="4">
        <v>2021.0</v>
      </c>
    </row>
    <row r="69">
      <c r="A69" s="2" t="s">
        <v>76</v>
      </c>
      <c r="B69" s="2" t="s">
        <v>140</v>
      </c>
      <c r="C69" s="2" t="s">
        <v>27</v>
      </c>
      <c r="D69" s="2" t="s">
        <v>12</v>
      </c>
      <c r="E69" s="5" t="s">
        <v>74</v>
      </c>
      <c r="F69" s="4">
        <v>2022.0</v>
      </c>
    </row>
    <row r="70">
      <c r="A70" s="2" t="s">
        <v>141</v>
      </c>
      <c r="B70" s="2" t="s">
        <v>142</v>
      </c>
      <c r="C70" s="2" t="s">
        <v>143</v>
      </c>
      <c r="D70" s="2" t="s">
        <v>12</v>
      </c>
      <c r="E70" s="5" t="s">
        <v>74</v>
      </c>
      <c r="F70" s="4">
        <v>2022.0</v>
      </c>
    </row>
    <row r="71">
      <c r="A71" s="2" t="s">
        <v>144</v>
      </c>
      <c r="B71" s="2" t="s">
        <v>145</v>
      </c>
      <c r="C71" s="2"/>
      <c r="D71" s="2" t="s">
        <v>12</v>
      </c>
      <c r="E71" s="5" t="s">
        <v>74</v>
      </c>
      <c r="F71" s="4">
        <v>2022.0</v>
      </c>
    </row>
    <row r="72">
      <c r="A72" s="2" t="s">
        <v>146</v>
      </c>
      <c r="B72" s="2" t="s">
        <v>147</v>
      </c>
      <c r="C72" s="2"/>
      <c r="D72" s="2" t="s">
        <v>12</v>
      </c>
      <c r="E72" s="5" t="s">
        <v>74</v>
      </c>
      <c r="F72" s="4">
        <v>2022.0</v>
      </c>
    </row>
    <row r="73">
      <c r="A73" s="2" t="s">
        <v>148</v>
      </c>
      <c r="B73" s="2" t="s">
        <v>149</v>
      </c>
      <c r="C73" s="2"/>
      <c r="D73" s="2" t="s">
        <v>8</v>
      </c>
      <c r="E73" s="5" t="s">
        <v>74</v>
      </c>
      <c r="F73" s="4">
        <v>2022.0</v>
      </c>
    </row>
    <row r="74">
      <c r="A74" s="2" t="s">
        <v>150</v>
      </c>
      <c r="B74" s="2" t="s">
        <v>151</v>
      </c>
      <c r="C74" s="2"/>
      <c r="D74" s="2" t="s">
        <v>8</v>
      </c>
      <c r="E74" s="5" t="s">
        <v>74</v>
      </c>
      <c r="F74" s="4">
        <v>2022.0</v>
      </c>
    </row>
    <row r="75">
      <c r="A75" s="2" t="s">
        <v>152</v>
      </c>
      <c r="B75" s="2" t="s">
        <v>153</v>
      </c>
      <c r="C75" s="2"/>
      <c r="D75" s="2" t="s">
        <v>8</v>
      </c>
      <c r="E75" s="5" t="s">
        <v>74</v>
      </c>
      <c r="F75" s="4">
        <v>2022.0</v>
      </c>
    </row>
    <row r="76">
      <c r="A76" s="2" t="s">
        <v>154</v>
      </c>
      <c r="B76" s="2" t="s">
        <v>155</v>
      </c>
      <c r="C76" s="2"/>
      <c r="D76" s="2" t="s">
        <v>8</v>
      </c>
      <c r="E76" s="5" t="s">
        <v>74</v>
      </c>
      <c r="F76" s="4">
        <v>2022.0</v>
      </c>
    </row>
    <row r="77">
      <c r="A77" s="2" t="s">
        <v>156</v>
      </c>
      <c r="B77" s="2" t="s">
        <v>157</v>
      </c>
      <c r="C77" s="2"/>
      <c r="D77" s="2" t="s">
        <v>12</v>
      </c>
      <c r="E77" s="5" t="s">
        <v>74</v>
      </c>
      <c r="F77" s="4">
        <v>2022.0</v>
      </c>
    </row>
    <row r="78">
      <c r="A78" s="2" t="s">
        <v>158</v>
      </c>
      <c r="B78" s="2" t="s">
        <v>159</v>
      </c>
      <c r="C78" s="2"/>
      <c r="D78" s="2" t="s">
        <v>8</v>
      </c>
      <c r="E78" s="2" t="s">
        <v>16</v>
      </c>
      <c r="F78" s="4">
        <v>2022.0</v>
      </c>
    </row>
    <row r="79">
      <c r="A79" s="2" t="s">
        <v>160</v>
      </c>
      <c r="B79" s="2" t="s">
        <v>161</v>
      </c>
      <c r="C79" s="2"/>
      <c r="D79" s="2" t="s">
        <v>8</v>
      </c>
      <c r="E79" s="2" t="s">
        <v>16</v>
      </c>
      <c r="F79" s="4">
        <v>2022.0</v>
      </c>
    </row>
    <row r="80">
      <c r="A80" s="2" t="s">
        <v>162</v>
      </c>
      <c r="B80" s="2" t="s">
        <v>163</v>
      </c>
      <c r="C80" s="2"/>
      <c r="D80" s="2" t="s">
        <v>8</v>
      </c>
      <c r="E80" s="2" t="s">
        <v>33</v>
      </c>
      <c r="F80" s="4">
        <v>2021.0</v>
      </c>
    </row>
    <row r="81">
      <c r="A81" s="2" t="s">
        <v>164</v>
      </c>
      <c r="B81" s="2" t="s">
        <v>165</v>
      </c>
      <c r="C81" s="2"/>
      <c r="D81" s="2" t="s">
        <v>8</v>
      </c>
      <c r="E81" s="2" t="s">
        <v>33</v>
      </c>
      <c r="F81" s="4">
        <v>2021.0</v>
      </c>
    </row>
    <row r="82">
      <c r="A82" s="2" t="s">
        <v>166</v>
      </c>
      <c r="B82" s="2" t="s">
        <v>167</v>
      </c>
      <c r="C82" s="2" t="s">
        <v>168</v>
      </c>
      <c r="D82" s="2" t="s">
        <v>8</v>
      </c>
      <c r="E82" s="2" t="s">
        <v>33</v>
      </c>
      <c r="F82" s="4">
        <v>2021.0</v>
      </c>
    </row>
    <row r="83">
      <c r="A83" s="2" t="s">
        <v>169</v>
      </c>
      <c r="B83" s="2"/>
      <c r="C83" s="2"/>
      <c r="D83" s="2" t="s">
        <v>12</v>
      </c>
      <c r="E83" s="2" t="s">
        <v>33</v>
      </c>
      <c r="F83" s="4">
        <v>2021.0</v>
      </c>
    </row>
    <row r="84">
      <c r="A84" s="5" t="s">
        <v>170</v>
      </c>
      <c r="B84" s="5" t="s">
        <v>171</v>
      </c>
      <c r="D84" s="6" t="s">
        <v>12</v>
      </c>
      <c r="E84" s="5" t="s">
        <v>45</v>
      </c>
      <c r="F84" s="5">
        <v>2024.0</v>
      </c>
    </row>
    <row r="85">
      <c r="A85" s="5" t="s">
        <v>172</v>
      </c>
      <c r="B85" s="5" t="s">
        <v>173</v>
      </c>
      <c r="D85" s="6" t="s">
        <v>8</v>
      </c>
      <c r="E85" s="5" t="s">
        <v>45</v>
      </c>
      <c r="F85" s="5">
        <v>2024.0</v>
      </c>
    </row>
    <row r="86">
      <c r="A86" s="5" t="s">
        <v>174</v>
      </c>
      <c r="B86" s="5" t="s">
        <v>175</v>
      </c>
      <c r="C86" s="5" t="s">
        <v>176</v>
      </c>
      <c r="D86" s="6" t="s">
        <v>12</v>
      </c>
      <c r="E86" s="5" t="s">
        <v>45</v>
      </c>
      <c r="F86" s="5">
        <v>2024.0</v>
      </c>
    </row>
    <row r="87">
      <c r="A87" s="5" t="s">
        <v>177</v>
      </c>
      <c r="B87" s="5" t="s">
        <v>178</v>
      </c>
      <c r="C87" s="5" t="s">
        <v>179</v>
      </c>
      <c r="D87" s="6" t="s">
        <v>8</v>
      </c>
      <c r="E87" s="5" t="s">
        <v>45</v>
      </c>
      <c r="F87" s="5">
        <v>2024.0</v>
      </c>
    </row>
    <row r="88">
      <c r="A88" s="5" t="s">
        <v>180</v>
      </c>
      <c r="B88" s="5" t="s">
        <v>181</v>
      </c>
      <c r="C88" s="5" t="s">
        <v>182</v>
      </c>
      <c r="D88" s="6" t="s">
        <v>12</v>
      </c>
      <c r="E88" s="5" t="s">
        <v>45</v>
      </c>
      <c r="F88" s="5">
        <v>2024.0</v>
      </c>
    </row>
    <row r="89">
      <c r="A89" s="5" t="s">
        <v>183</v>
      </c>
      <c r="B89" s="5" t="s">
        <v>184</v>
      </c>
      <c r="D89" s="6" t="s">
        <v>8</v>
      </c>
      <c r="E89" s="5" t="s">
        <v>45</v>
      </c>
      <c r="F89" s="5">
        <v>2024.0</v>
      </c>
    </row>
    <row r="90">
      <c r="A90" s="5" t="s">
        <v>185</v>
      </c>
      <c r="B90" s="5" t="s">
        <v>186</v>
      </c>
      <c r="D90" s="6" t="s">
        <v>8</v>
      </c>
      <c r="E90" s="5" t="s">
        <v>45</v>
      </c>
      <c r="F90" s="5">
        <v>2024.0</v>
      </c>
    </row>
    <row r="91">
      <c r="A91" s="5" t="s">
        <v>187</v>
      </c>
      <c r="B91" s="5" t="s">
        <v>188</v>
      </c>
      <c r="C91" s="5" t="s">
        <v>189</v>
      </c>
      <c r="D91" s="6" t="s">
        <v>12</v>
      </c>
      <c r="E91" s="5" t="s">
        <v>122</v>
      </c>
      <c r="F91" s="5">
        <v>2024.0</v>
      </c>
    </row>
    <row r="92">
      <c r="A92" s="5" t="s">
        <v>190</v>
      </c>
      <c r="B92" s="5" t="s">
        <v>191</v>
      </c>
      <c r="D92" s="6" t="s">
        <v>8</v>
      </c>
      <c r="E92" s="5" t="s">
        <v>122</v>
      </c>
      <c r="F92" s="5">
        <v>2024.0</v>
      </c>
    </row>
    <row r="93">
      <c r="A93" s="5" t="s">
        <v>192</v>
      </c>
      <c r="B93" s="5" t="s">
        <v>193</v>
      </c>
      <c r="D93" s="6" t="s">
        <v>8</v>
      </c>
      <c r="E93" s="5" t="s">
        <v>122</v>
      </c>
      <c r="F93" s="5">
        <v>2024.0</v>
      </c>
    </row>
    <row r="94">
      <c r="A94" s="5" t="s">
        <v>194</v>
      </c>
      <c r="B94" s="5" t="s">
        <v>195</v>
      </c>
      <c r="C94" s="5" t="s">
        <v>196</v>
      </c>
      <c r="D94" s="6" t="s">
        <v>8</v>
      </c>
      <c r="E94" s="5" t="s">
        <v>9</v>
      </c>
      <c r="F94" s="5">
        <v>2024.0</v>
      </c>
    </row>
    <row r="95">
      <c r="A95" s="5" t="s">
        <v>197</v>
      </c>
      <c r="B95" s="5" t="s">
        <v>198</v>
      </c>
      <c r="D95" s="6" t="s">
        <v>8</v>
      </c>
      <c r="E95" s="5" t="s">
        <v>9</v>
      </c>
      <c r="F95" s="5">
        <v>2024.0</v>
      </c>
    </row>
    <row r="96">
      <c r="A96" s="5" t="s">
        <v>199</v>
      </c>
      <c r="B96" s="5" t="s">
        <v>200</v>
      </c>
      <c r="D96" s="6" t="s">
        <v>12</v>
      </c>
      <c r="E96" s="5" t="s">
        <v>9</v>
      </c>
      <c r="F96" s="5">
        <v>2024.0</v>
      </c>
    </row>
    <row r="97">
      <c r="A97" s="5" t="s">
        <v>201</v>
      </c>
      <c r="B97" s="5" t="s">
        <v>202</v>
      </c>
      <c r="C97" s="5" t="s">
        <v>203</v>
      </c>
      <c r="D97" s="6" t="s">
        <v>8</v>
      </c>
      <c r="E97" s="5" t="s">
        <v>9</v>
      </c>
      <c r="F97" s="5">
        <v>2024.0</v>
      </c>
    </row>
    <row r="98">
      <c r="A98" s="5" t="s">
        <v>204</v>
      </c>
      <c r="B98" s="5" t="s">
        <v>205</v>
      </c>
      <c r="C98" s="5" t="s">
        <v>206</v>
      </c>
      <c r="D98" s="6" t="s">
        <v>12</v>
      </c>
      <c r="E98" s="5" t="s">
        <v>9</v>
      </c>
      <c r="F98" s="5">
        <v>2024.0</v>
      </c>
    </row>
    <row r="99">
      <c r="A99" s="5" t="s">
        <v>207</v>
      </c>
      <c r="B99" s="5" t="s">
        <v>208</v>
      </c>
      <c r="D99" s="6" t="s">
        <v>12</v>
      </c>
      <c r="E99" s="5" t="s">
        <v>9</v>
      </c>
      <c r="F99" s="5">
        <v>2024.0</v>
      </c>
    </row>
    <row r="100">
      <c r="A100" s="5" t="s">
        <v>209</v>
      </c>
      <c r="B100" s="5" t="s">
        <v>210</v>
      </c>
      <c r="C100" s="5" t="s">
        <v>211</v>
      </c>
      <c r="D100" s="6" t="s">
        <v>12</v>
      </c>
      <c r="E100" s="5" t="s">
        <v>9</v>
      </c>
      <c r="F100" s="5">
        <v>2024.0</v>
      </c>
    </row>
    <row r="101">
      <c r="A101" s="5" t="s">
        <v>212</v>
      </c>
      <c r="B101" s="5" t="s">
        <v>213</v>
      </c>
      <c r="D101" s="5" t="s">
        <v>12</v>
      </c>
      <c r="E101" s="5" t="s">
        <v>16</v>
      </c>
      <c r="F101" s="5">
        <v>2024.0</v>
      </c>
    </row>
    <row r="102">
      <c r="A102" s="5" t="s">
        <v>214</v>
      </c>
      <c r="B102" s="5" t="s">
        <v>215</v>
      </c>
      <c r="D102" s="6" t="s">
        <v>8</v>
      </c>
      <c r="E102" s="5" t="s">
        <v>74</v>
      </c>
      <c r="F102" s="5">
        <v>2024.0</v>
      </c>
    </row>
    <row r="103">
      <c r="A103" s="5" t="s">
        <v>216</v>
      </c>
      <c r="B103" s="5" t="s">
        <v>217</v>
      </c>
      <c r="D103" s="6" t="s">
        <v>12</v>
      </c>
      <c r="E103" s="5" t="s">
        <v>74</v>
      </c>
      <c r="F103" s="5">
        <v>2024.0</v>
      </c>
    </row>
    <row r="104">
      <c r="A104" s="5" t="s">
        <v>218</v>
      </c>
      <c r="B104" s="5" t="s">
        <v>219</v>
      </c>
      <c r="D104" s="6" t="s">
        <v>8</v>
      </c>
      <c r="E104" s="5" t="s">
        <v>74</v>
      </c>
      <c r="F104" s="5">
        <v>2024.0</v>
      </c>
    </row>
    <row r="105">
      <c r="A105" s="5" t="s">
        <v>220</v>
      </c>
      <c r="B105" s="5" t="s">
        <v>221</v>
      </c>
      <c r="D105" s="6" t="s">
        <v>8</v>
      </c>
      <c r="E105" s="5" t="s">
        <v>74</v>
      </c>
      <c r="F105" s="5">
        <v>2024.0</v>
      </c>
    </row>
    <row r="106">
      <c r="A106" s="5" t="s">
        <v>222</v>
      </c>
      <c r="B106" s="5" t="s">
        <v>223</v>
      </c>
      <c r="C106" s="5" t="s">
        <v>224</v>
      </c>
      <c r="D106" s="6" t="s">
        <v>12</v>
      </c>
      <c r="E106" s="5" t="s">
        <v>74</v>
      </c>
      <c r="F106" s="5">
        <v>2024.0</v>
      </c>
    </row>
    <row r="107">
      <c r="A107" s="5" t="s">
        <v>225</v>
      </c>
      <c r="B107" s="5" t="s">
        <v>226</v>
      </c>
      <c r="D107" s="6" t="s">
        <v>8</v>
      </c>
      <c r="E107" s="5" t="s">
        <v>74</v>
      </c>
      <c r="F107" s="5">
        <v>2024.0</v>
      </c>
    </row>
    <row r="108">
      <c r="A108" s="5" t="s">
        <v>227</v>
      </c>
      <c r="B108" s="5" t="s">
        <v>228</v>
      </c>
      <c r="D108" s="6" t="s">
        <v>12</v>
      </c>
      <c r="E108" s="5" t="s">
        <v>74</v>
      </c>
      <c r="F108" s="5">
        <v>2024.0</v>
      </c>
    </row>
    <row r="109">
      <c r="A109" s="5" t="s">
        <v>229</v>
      </c>
      <c r="B109" s="5" t="s">
        <v>179</v>
      </c>
      <c r="D109" s="6" t="s">
        <v>8</v>
      </c>
      <c r="E109" s="5" t="s">
        <v>74</v>
      </c>
      <c r="F109" s="5">
        <v>2024.0</v>
      </c>
    </row>
    <row r="110">
      <c r="A110" s="5" t="s">
        <v>230</v>
      </c>
      <c r="B110" s="5" t="s">
        <v>231</v>
      </c>
      <c r="C110" s="5" t="s">
        <v>232</v>
      </c>
      <c r="D110" s="6" t="s">
        <v>12</v>
      </c>
      <c r="E110" s="5" t="s">
        <v>74</v>
      </c>
      <c r="F110" s="5">
        <v>2024.0</v>
      </c>
    </row>
    <row r="111">
      <c r="A111" s="5" t="s">
        <v>233</v>
      </c>
      <c r="B111" s="5" t="s">
        <v>234</v>
      </c>
      <c r="D111" s="6" t="s">
        <v>12</v>
      </c>
      <c r="E111" s="5" t="s">
        <v>74</v>
      </c>
      <c r="F111" s="5">
        <v>2024.0</v>
      </c>
    </row>
    <row r="112">
      <c r="A112" s="5" t="s">
        <v>235</v>
      </c>
      <c r="B112" s="5" t="s">
        <v>236</v>
      </c>
      <c r="D112" s="6" t="s">
        <v>12</v>
      </c>
      <c r="E112" s="5" t="s">
        <v>74</v>
      </c>
      <c r="F112" s="5">
        <v>2024.0</v>
      </c>
    </row>
    <row r="113">
      <c r="A113" s="5" t="s">
        <v>237</v>
      </c>
      <c r="B113" s="5" t="s">
        <v>238</v>
      </c>
      <c r="D113" s="6" t="s">
        <v>12</v>
      </c>
      <c r="E113" s="5" t="s">
        <v>74</v>
      </c>
      <c r="F113" s="5">
        <v>2024.0</v>
      </c>
    </row>
    <row r="114">
      <c r="A114" s="5" t="s">
        <v>239</v>
      </c>
      <c r="B114" s="5" t="s">
        <v>240</v>
      </c>
      <c r="D114" s="5" t="s">
        <v>8</v>
      </c>
      <c r="E114" s="5" t="s">
        <v>241</v>
      </c>
      <c r="F114" s="5">
        <v>2024.0</v>
      </c>
    </row>
    <row r="115">
      <c r="A115" s="5" t="s">
        <v>242</v>
      </c>
      <c r="B115" s="5" t="s">
        <v>243</v>
      </c>
      <c r="D115" s="5" t="s">
        <v>8</v>
      </c>
      <c r="E115" s="5" t="s">
        <v>241</v>
      </c>
      <c r="F115" s="5">
        <v>2024.0</v>
      </c>
    </row>
    <row r="116">
      <c r="A116" s="5" t="s">
        <v>244</v>
      </c>
      <c r="B116" s="5" t="s">
        <v>245</v>
      </c>
      <c r="C116" s="5" t="s">
        <v>246</v>
      </c>
      <c r="D116" s="5" t="s">
        <v>8</v>
      </c>
      <c r="E116" s="5" t="s">
        <v>74</v>
      </c>
      <c r="F116" s="5">
        <v>2025.0</v>
      </c>
    </row>
    <row r="117">
      <c r="A117" s="5" t="s">
        <v>247</v>
      </c>
      <c r="B117" s="5" t="s">
        <v>248</v>
      </c>
      <c r="C117" s="5" t="s">
        <v>210</v>
      </c>
      <c r="D117" s="5" t="s">
        <v>12</v>
      </c>
      <c r="E117" s="5" t="s">
        <v>74</v>
      </c>
      <c r="F117" s="5">
        <v>2025.0</v>
      </c>
    </row>
    <row r="118">
      <c r="A118" s="5" t="s">
        <v>249</v>
      </c>
      <c r="B118" s="5" t="s">
        <v>250</v>
      </c>
      <c r="D118" s="5" t="s">
        <v>12</v>
      </c>
      <c r="E118" s="5" t="s">
        <v>74</v>
      </c>
      <c r="F118" s="5">
        <v>2025.0</v>
      </c>
    </row>
    <row r="119">
      <c r="A119" s="5" t="s">
        <v>251</v>
      </c>
      <c r="B119" s="5" t="s">
        <v>252</v>
      </c>
      <c r="D119" s="5" t="s">
        <v>8</v>
      </c>
      <c r="E119" s="5" t="s">
        <v>74</v>
      </c>
      <c r="F119" s="5">
        <v>2025.0</v>
      </c>
    </row>
    <row r="120">
      <c r="A120" s="5" t="s">
        <v>253</v>
      </c>
      <c r="B120" s="5" t="s">
        <v>254</v>
      </c>
      <c r="C120" s="5" t="s">
        <v>255</v>
      </c>
      <c r="D120" s="5" t="s">
        <v>8</v>
      </c>
      <c r="E120" s="5" t="s">
        <v>74</v>
      </c>
      <c r="F120" s="5">
        <v>2025.0</v>
      </c>
    </row>
    <row r="121">
      <c r="A121" s="5" t="s">
        <v>91</v>
      </c>
      <c r="B121" s="5" t="s">
        <v>256</v>
      </c>
      <c r="C121" s="5" t="s">
        <v>257</v>
      </c>
      <c r="D121" s="5" t="s">
        <v>12</v>
      </c>
      <c r="E121" s="5" t="s">
        <v>74</v>
      </c>
      <c r="F121" s="5">
        <v>2025.0</v>
      </c>
    </row>
    <row r="122">
      <c r="A122" s="5" t="s">
        <v>258</v>
      </c>
      <c r="B122" s="5" t="s">
        <v>259</v>
      </c>
      <c r="C122" s="5" t="s">
        <v>260</v>
      </c>
      <c r="D122" s="5" t="s">
        <v>12</v>
      </c>
      <c r="E122" s="5" t="s">
        <v>74</v>
      </c>
      <c r="F122" s="5">
        <v>2025.0</v>
      </c>
    </row>
    <row r="123">
      <c r="A123" s="5" t="s">
        <v>261</v>
      </c>
      <c r="B123" s="5" t="s">
        <v>262</v>
      </c>
      <c r="D123" s="5" t="s">
        <v>12</v>
      </c>
      <c r="E123" s="5" t="s">
        <v>74</v>
      </c>
      <c r="F123" s="5">
        <v>2025.0</v>
      </c>
    </row>
    <row r="124">
      <c r="A124" s="5" t="s">
        <v>263</v>
      </c>
      <c r="B124" s="5" t="s">
        <v>264</v>
      </c>
      <c r="C124" s="5" t="s">
        <v>265</v>
      </c>
      <c r="D124" s="5" t="s">
        <v>8</v>
      </c>
      <c r="E124" s="5" t="s">
        <v>74</v>
      </c>
      <c r="F124" s="5">
        <v>2025.0</v>
      </c>
    </row>
    <row r="125">
      <c r="A125" s="5" t="s">
        <v>266</v>
      </c>
      <c r="B125" s="5" t="s">
        <v>267</v>
      </c>
      <c r="D125" s="5" t="s">
        <v>8</v>
      </c>
      <c r="E125" s="5" t="s">
        <v>74</v>
      </c>
      <c r="F125" s="5">
        <v>2025.0</v>
      </c>
    </row>
    <row r="126">
      <c r="A126" s="5" t="s">
        <v>268</v>
      </c>
      <c r="B126" s="5" t="s">
        <v>269</v>
      </c>
      <c r="D126" s="5" t="s">
        <v>8</v>
      </c>
      <c r="E126" s="5" t="s">
        <v>74</v>
      </c>
      <c r="F126" s="5">
        <v>2025.0</v>
      </c>
    </row>
    <row r="127">
      <c r="A127" s="5" t="s">
        <v>270</v>
      </c>
      <c r="B127" s="5" t="s">
        <v>271</v>
      </c>
      <c r="D127" s="5" t="s">
        <v>8</v>
      </c>
      <c r="E127" s="5" t="s">
        <v>272</v>
      </c>
      <c r="F127" s="5">
        <v>2025.0</v>
      </c>
    </row>
    <row r="128">
      <c r="A128" s="5" t="s">
        <v>273</v>
      </c>
      <c r="B128" s="5" t="s">
        <v>274</v>
      </c>
      <c r="D128" s="5" t="s">
        <v>8</v>
      </c>
      <c r="E128" s="5" t="s">
        <v>272</v>
      </c>
      <c r="F128" s="5">
        <v>2025.0</v>
      </c>
    </row>
    <row r="129">
      <c r="A129" s="5" t="s">
        <v>275</v>
      </c>
      <c r="B129" s="5" t="s">
        <v>276</v>
      </c>
      <c r="D129" s="5" t="s">
        <v>8</v>
      </c>
      <c r="E129" s="5" t="s">
        <v>272</v>
      </c>
      <c r="F129" s="5">
        <v>2025.0</v>
      </c>
    </row>
    <row r="130">
      <c r="A130" s="5" t="s">
        <v>277</v>
      </c>
      <c r="B130" s="5" t="s">
        <v>234</v>
      </c>
      <c r="D130" s="5" t="s">
        <v>12</v>
      </c>
      <c r="E130" s="5" t="s">
        <v>33</v>
      </c>
      <c r="F130" s="5">
        <v>2025.0</v>
      </c>
    </row>
    <row r="131">
      <c r="A131" s="5" t="s">
        <v>278</v>
      </c>
      <c r="B131" s="5" t="s">
        <v>279</v>
      </c>
      <c r="D131" s="5" t="s">
        <v>12</v>
      </c>
      <c r="E131" s="5" t="s">
        <v>122</v>
      </c>
      <c r="F131" s="5">
        <v>2025.0</v>
      </c>
    </row>
    <row r="132">
      <c r="A132" s="5" t="s">
        <v>280</v>
      </c>
      <c r="B132" s="5" t="s">
        <v>281</v>
      </c>
      <c r="C132" s="5" t="s">
        <v>282</v>
      </c>
      <c r="D132" s="5" t="s">
        <v>8</v>
      </c>
      <c r="E132" s="5" t="s">
        <v>122</v>
      </c>
      <c r="F132" s="5">
        <v>2025.0</v>
      </c>
    </row>
    <row r="133">
      <c r="A133" s="5" t="s">
        <v>283</v>
      </c>
      <c r="B133" s="5" t="s">
        <v>284</v>
      </c>
      <c r="C133" s="5" t="s">
        <v>285</v>
      </c>
      <c r="D133" s="5" t="s">
        <v>12</v>
      </c>
      <c r="E133" s="5" t="s">
        <v>122</v>
      </c>
      <c r="F133" s="5">
        <v>2025.0</v>
      </c>
    </row>
    <row r="134">
      <c r="A134" s="5" t="s">
        <v>286</v>
      </c>
      <c r="B134" s="5" t="s">
        <v>287</v>
      </c>
      <c r="C134" s="5" t="s">
        <v>288</v>
      </c>
      <c r="D134" s="5" t="s">
        <v>8</v>
      </c>
      <c r="E134" s="5" t="s">
        <v>122</v>
      </c>
      <c r="F134" s="5">
        <v>2025.0</v>
      </c>
    </row>
    <row r="135">
      <c r="A135" s="5" t="s">
        <v>289</v>
      </c>
      <c r="B135" s="5" t="s">
        <v>290</v>
      </c>
      <c r="D135" s="5" t="s">
        <v>8</v>
      </c>
      <c r="E135" s="5" t="s">
        <v>122</v>
      </c>
      <c r="F135" s="5">
        <v>2025.0</v>
      </c>
    </row>
  </sheetData>
  <autoFilter ref="$A$1:$F$13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291</v>
      </c>
      <c r="B1" s="7" t="s">
        <v>292</v>
      </c>
      <c r="C1" s="7" t="s">
        <v>293</v>
      </c>
      <c r="D1" s="7" t="s">
        <v>294</v>
      </c>
      <c r="E1" s="8"/>
    </row>
    <row r="2">
      <c r="A2" s="9" t="s">
        <v>295</v>
      </c>
      <c r="B2" s="9" t="s">
        <v>45</v>
      </c>
      <c r="C2" s="10" t="s">
        <v>296</v>
      </c>
      <c r="D2" s="11" t="s">
        <v>12</v>
      </c>
      <c r="E2" s="12">
        <v>2024.0</v>
      </c>
      <c r="F2" s="5" t="str">
        <f>IFERROR(__xludf.DUMMYFUNCTION("SPLIT(A2, "" "")"),"Kabugho")</f>
        <v>Kabugho</v>
      </c>
      <c r="G2" s="5" t="str">
        <f>IFERROR(__xludf.DUMMYFUNCTION("""COMPUTED_VALUE"""),"Dougla")</f>
        <v>Dougla</v>
      </c>
    </row>
    <row r="3">
      <c r="A3" s="9" t="s">
        <v>297</v>
      </c>
      <c r="B3" s="9" t="s">
        <v>45</v>
      </c>
      <c r="C3" s="10" t="s">
        <v>296</v>
      </c>
      <c r="D3" s="11" t="s">
        <v>8</v>
      </c>
      <c r="E3" s="12">
        <v>2024.0</v>
      </c>
      <c r="F3" s="5" t="str">
        <f>IFERROR(__xludf.DUMMYFUNCTION("SPLIT(A3, "" "")"),"Cornelie")</f>
        <v>Cornelie</v>
      </c>
      <c r="G3" s="5" t="str">
        <f>IFERROR(__xludf.DUMMYFUNCTION("""COMPUTED_VALUE"""),"Luanda")</f>
        <v>Luanda</v>
      </c>
    </row>
    <row r="4">
      <c r="A4" s="9" t="s">
        <v>298</v>
      </c>
      <c r="B4" s="9" t="s">
        <v>45</v>
      </c>
      <c r="C4" s="10" t="s">
        <v>296</v>
      </c>
      <c r="D4" s="11" t="s">
        <v>12</v>
      </c>
      <c r="E4" s="12">
        <v>2024.0</v>
      </c>
      <c r="F4" s="5" t="str">
        <f>IFERROR(__xludf.DUMMYFUNCTION("SPLIT(A4, "" "")"),"Jason")</f>
        <v>Jason</v>
      </c>
      <c r="G4" s="5" t="str">
        <f>IFERROR(__xludf.DUMMYFUNCTION("""COMPUTED_VALUE"""),"Ahadi")</f>
        <v>Ahadi</v>
      </c>
      <c r="H4" s="5" t="str">
        <f>IFERROR(__xludf.DUMMYFUNCTION("""COMPUTED_VALUE"""),"Nzabara")</f>
        <v>Nzabara</v>
      </c>
    </row>
    <row r="5">
      <c r="A5" s="9" t="s">
        <v>299</v>
      </c>
      <c r="B5" s="9" t="s">
        <v>45</v>
      </c>
      <c r="C5" s="10" t="s">
        <v>296</v>
      </c>
      <c r="D5" s="11" t="s">
        <v>8</v>
      </c>
      <c r="E5" s="12">
        <v>2024.0</v>
      </c>
      <c r="F5" s="5" t="str">
        <f>IFERROR(__xludf.DUMMYFUNCTION("SPLIT(A5, "" "")"),"Synthia")</f>
        <v>Synthia</v>
      </c>
      <c r="G5" s="5" t="str">
        <f>IFERROR(__xludf.DUMMYFUNCTION("""COMPUTED_VALUE"""),"Machozi")</f>
        <v>Machozi</v>
      </c>
      <c r="H5" s="5" t="str">
        <f>IFERROR(__xludf.DUMMYFUNCTION("""COMPUTED_VALUE"""),"Sarah")</f>
        <v>Sarah</v>
      </c>
    </row>
    <row r="6">
      <c r="A6" s="9" t="s">
        <v>300</v>
      </c>
      <c r="B6" s="9" t="s">
        <v>45</v>
      </c>
      <c r="C6" s="10" t="s">
        <v>296</v>
      </c>
      <c r="D6" s="11" t="s">
        <v>12</v>
      </c>
      <c r="E6" s="12">
        <v>2024.0</v>
      </c>
      <c r="F6" s="5" t="str">
        <f>IFERROR(__xludf.DUMMYFUNCTION("SPLIT(A6, "" "")"),"Jama")</f>
        <v>Jama</v>
      </c>
      <c r="G6" s="5" t="str">
        <f>IFERROR(__xludf.DUMMYFUNCTION("""COMPUTED_VALUE"""),"Ahmed")</f>
        <v>Ahmed</v>
      </c>
      <c r="H6" s="5" t="str">
        <f>IFERROR(__xludf.DUMMYFUNCTION("""COMPUTED_VALUE"""),"Dahir")</f>
        <v>Dahir</v>
      </c>
    </row>
    <row r="7">
      <c r="A7" s="9" t="s">
        <v>301</v>
      </c>
      <c r="B7" s="9" t="s">
        <v>45</v>
      </c>
      <c r="C7" s="10" t="s">
        <v>296</v>
      </c>
      <c r="D7" s="11" t="s">
        <v>8</v>
      </c>
      <c r="E7" s="12">
        <v>2024.0</v>
      </c>
      <c r="F7" s="5" t="str">
        <f>IFERROR(__xludf.DUMMYFUNCTION("SPLIT(A7, "" "")"),"Twikirize")</f>
        <v>Twikirize</v>
      </c>
      <c r="G7" s="5" t="str">
        <f>IFERROR(__xludf.DUMMYFUNCTION("""COMPUTED_VALUE"""),"Edvinah")</f>
        <v>Edvinah</v>
      </c>
    </row>
    <row r="8">
      <c r="A8" s="9" t="s">
        <v>302</v>
      </c>
      <c r="B8" s="9" t="s">
        <v>45</v>
      </c>
      <c r="C8" s="10" t="s">
        <v>296</v>
      </c>
      <c r="D8" s="11" t="s">
        <v>8</v>
      </c>
      <c r="E8" s="12">
        <v>2024.0</v>
      </c>
      <c r="F8" s="5" t="str">
        <f>IFERROR(__xludf.DUMMYFUNCTION("SPLIT(A8, "" "")"),"Nakanyike")</f>
        <v>Nakanyike</v>
      </c>
      <c r="G8" s="5" t="str">
        <f>IFERROR(__xludf.DUMMYFUNCTION("""COMPUTED_VALUE"""),"Ruth")</f>
        <v>Ruth</v>
      </c>
    </row>
    <row r="9">
      <c r="A9" s="13" t="s">
        <v>303</v>
      </c>
      <c r="B9" s="13" t="s">
        <v>122</v>
      </c>
      <c r="C9" s="14" t="s">
        <v>304</v>
      </c>
      <c r="D9" s="15" t="s">
        <v>12</v>
      </c>
      <c r="E9" s="12">
        <v>2024.0</v>
      </c>
      <c r="F9" s="5" t="str">
        <f>IFERROR(__xludf.DUMMYFUNCTION("SPLIT(A9, "" "")"),"Kakooza")</f>
        <v>Kakooza</v>
      </c>
      <c r="G9" s="5" t="str">
        <f>IFERROR(__xludf.DUMMYFUNCTION("""COMPUTED_VALUE"""),"Marvin")</f>
        <v>Marvin</v>
      </c>
      <c r="H9" s="5" t="str">
        <f>IFERROR(__xludf.DUMMYFUNCTION("""COMPUTED_VALUE"""),"Christophe")</f>
        <v>Christophe</v>
      </c>
    </row>
    <row r="10">
      <c r="A10" s="13" t="s">
        <v>305</v>
      </c>
      <c r="B10" s="13" t="s">
        <v>122</v>
      </c>
      <c r="C10" s="14" t="s">
        <v>304</v>
      </c>
      <c r="D10" s="15" t="s">
        <v>8</v>
      </c>
      <c r="E10" s="12">
        <v>2024.0</v>
      </c>
      <c r="F10" s="5" t="str">
        <f>IFERROR(__xludf.DUMMYFUNCTION("SPLIT(A10, "" "")"),"Nakisozi")</f>
        <v>Nakisozi</v>
      </c>
      <c r="G10" s="5" t="str">
        <f>IFERROR(__xludf.DUMMYFUNCTION("""COMPUTED_VALUE"""),"Hildah")</f>
        <v>Hildah</v>
      </c>
    </row>
    <row r="11">
      <c r="A11" s="13" t="s">
        <v>306</v>
      </c>
      <c r="B11" s="13" t="s">
        <v>122</v>
      </c>
      <c r="C11" s="14" t="s">
        <v>307</v>
      </c>
      <c r="D11" s="15" t="s">
        <v>8</v>
      </c>
      <c r="E11" s="12">
        <v>2024.0</v>
      </c>
      <c r="F11" s="5" t="str">
        <f>IFERROR(__xludf.DUMMYFUNCTION("SPLIT(A11, "" "")"),"Katusiime")</f>
        <v>Katusiime</v>
      </c>
      <c r="G11" s="5" t="str">
        <f>IFERROR(__xludf.DUMMYFUNCTION("""COMPUTED_VALUE"""),"Moreen")</f>
        <v>Moreen</v>
      </c>
    </row>
    <row r="12">
      <c r="A12" s="16" t="s">
        <v>308</v>
      </c>
      <c r="B12" s="16" t="s">
        <v>9</v>
      </c>
      <c r="C12" s="17" t="s">
        <v>309</v>
      </c>
      <c r="D12" s="18" t="s">
        <v>8</v>
      </c>
      <c r="E12" s="12">
        <v>2024.0</v>
      </c>
      <c r="F12" s="5" t="str">
        <f>IFERROR(__xludf.DUMMYFUNCTION("SPLIT(A12, "" "")"),"Iranga")</f>
        <v>Iranga</v>
      </c>
      <c r="G12" s="5" t="str">
        <f>IFERROR(__xludf.DUMMYFUNCTION("""COMPUTED_VALUE"""),"Mulume")</f>
        <v>Mulume</v>
      </c>
      <c r="H12" s="5" t="str">
        <f>IFERROR(__xludf.DUMMYFUNCTION("""COMPUTED_VALUE"""),"Marinette")</f>
        <v>Marinette</v>
      </c>
    </row>
    <row r="13">
      <c r="A13" s="16" t="s">
        <v>310</v>
      </c>
      <c r="B13" s="16" t="s">
        <v>9</v>
      </c>
      <c r="C13" s="17" t="s">
        <v>309</v>
      </c>
      <c r="D13" s="18" t="s">
        <v>8</v>
      </c>
      <c r="E13" s="12">
        <v>2024.0</v>
      </c>
      <c r="F13" s="5" t="str">
        <f>IFERROR(__xludf.DUMMYFUNCTION("SPLIT(A13, "" "")"),"Alira")</f>
        <v>Alira</v>
      </c>
      <c r="G13" s="5" t="str">
        <f>IFERROR(__xludf.DUMMYFUNCTION("""COMPUTED_VALUE"""),"Robina")</f>
        <v>Robina</v>
      </c>
    </row>
    <row r="14">
      <c r="A14" s="16" t="s">
        <v>311</v>
      </c>
      <c r="B14" s="16" t="s">
        <v>9</v>
      </c>
      <c r="C14" s="17" t="s">
        <v>309</v>
      </c>
      <c r="D14" s="18" t="s">
        <v>12</v>
      </c>
      <c r="E14" s="12">
        <v>2024.0</v>
      </c>
      <c r="F14" s="5" t="str">
        <f>IFERROR(__xludf.DUMMYFUNCTION("SPLIT(A14, "" "")"),"Onyinge")</f>
        <v>Onyinge</v>
      </c>
      <c r="G14" s="5" t="str">
        <f>IFERROR(__xludf.DUMMYFUNCTION("""COMPUTED_VALUE"""),"Jonathan")</f>
        <v>Jonathan</v>
      </c>
    </row>
    <row r="15">
      <c r="A15" s="16" t="s">
        <v>312</v>
      </c>
      <c r="B15" s="16" t="s">
        <v>9</v>
      </c>
      <c r="C15" s="17" t="s">
        <v>309</v>
      </c>
      <c r="D15" s="18" t="s">
        <v>8</v>
      </c>
      <c r="E15" s="12">
        <v>2024.0</v>
      </c>
      <c r="F15" s="5" t="str">
        <f>IFERROR(__xludf.DUMMYFUNCTION("SPLIT(A15, "" "")"),"Lamaro")</f>
        <v>Lamaro</v>
      </c>
      <c r="G15" s="5" t="str">
        <f>IFERROR(__xludf.DUMMYFUNCTION("""COMPUTED_VALUE"""),"Patra")</f>
        <v>Patra</v>
      </c>
      <c r="H15" s="5" t="str">
        <f>IFERROR(__xludf.DUMMYFUNCTION("""COMPUTED_VALUE"""),"Godlive")</f>
        <v>Godlive</v>
      </c>
    </row>
    <row r="16">
      <c r="A16" s="16" t="s">
        <v>313</v>
      </c>
      <c r="B16" s="16" t="s">
        <v>9</v>
      </c>
      <c r="C16" s="17" t="s">
        <v>309</v>
      </c>
      <c r="D16" s="18" t="s">
        <v>12</v>
      </c>
      <c r="E16" s="12">
        <v>2024.0</v>
      </c>
      <c r="F16" s="5" t="str">
        <f>IFERROR(__xludf.DUMMYFUNCTION("SPLIT(A16, "" "")"),"Luwita")</f>
        <v>Luwita</v>
      </c>
      <c r="G16" s="5" t="str">
        <f>IFERROR(__xludf.DUMMYFUNCTION("""COMPUTED_VALUE"""),"Ivan")</f>
        <v>Ivan</v>
      </c>
      <c r="H16" s="5" t="str">
        <f>IFERROR(__xludf.DUMMYFUNCTION("""COMPUTED_VALUE"""),"Okidi")</f>
        <v>Okidi</v>
      </c>
    </row>
    <row r="17">
      <c r="A17" s="16" t="s">
        <v>314</v>
      </c>
      <c r="B17" s="16" t="s">
        <v>9</v>
      </c>
      <c r="C17" s="17" t="s">
        <v>309</v>
      </c>
      <c r="D17" s="18" t="s">
        <v>12</v>
      </c>
      <c r="E17" s="12">
        <v>2024.0</v>
      </c>
      <c r="F17" s="5" t="str">
        <f>IFERROR(__xludf.DUMMYFUNCTION("SPLIT(A17, "" "")"),"Jurugo")</f>
        <v>Jurugo</v>
      </c>
      <c r="G17" s="5" t="str">
        <f>IFERROR(__xludf.DUMMYFUNCTION("""COMPUTED_VALUE"""),"James")</f>
        <v>James</v>
      </c>
    </row>
    <row r="18">
      <c r="A18" s="16" t="s">
        <v>315</v>
      </c>
      <c r="B18" s="16" t="s">
        <v>9</v>
      </c>
      <c r="C18" s="17" t="s">
        <v>309</v>
      </c>
      <c r="D18" s="18" t="s">
        <v>12</v>
      </c>
      <c r="E18" s="12">
        <v>2024.0</v>
      </c>
      <c r="F18" s="5" t="str">
        <f>IFERROR(__xludf.DUMMYFUNCTION("SPLIT(A18, "" "")"),"Wampula")</f>
        <v>Wampula</v>
      </c>
      <c r="G18" s="5" t="str">
        <f>IFERROR(__xludf.DUMMYFUNCTION("""COMPUTED_VALUE"""),"Hamis")</f>
        <v>Hamis</v>
      </c>
      <c r="H18" s="5" t="str">
        <f>IFERROR(__xludf.DUMMYFUNCTION("""COMPUTED_VALUE"""),"Trevis")</f>
        <v>Trevis</v>
      </c>
    </row>
    <row r="19">
      <c r="A19" s="19" t="s">
        <v>316</v>
      </c>
      <c r="B19" s="19" t="s">
        <v>16</v>
      </c>
      <c r="C19" s="19" t="s">
        <v>317</v>
      </c>
      <c r="D19" s="20" t="s">
        <v>12</v>
      </c>
      <c r="E19" s="12">
        <v>2024.0</v>
      </c>
      <c r="F19" s="5" t="str">
        <f>IFERROR(__xludf.DUMMYFUNCTION("SPLIT(A19, "" "")"),"Martin")</f>
        <v>Martin</v>
      </c>
      <c r="G19" s="5" t="str">
        <f>IFERROR(__xludf.DUMMYFUNCTION("""COMPUTED_VALUE"""),"Wamanghe")</f>
        <v>Wamanghe</v>
      </c>
    </row>
    <row r="20">
      <c r="A20" s="21" t="s">
        <v>318</v>
      </c>
      <c r="B20" s="21" t="s">
        <v>74</v>
      </c>
      <c r="C20" s="22" t="s">
        <v>319</v>
      </c>
      <c r="D20" s="23" t="s">
        <v>8</v>
      </c>
      <c r="E20" s="12">
        <v>2024.0</v>
      </c>
      <c r="F20" s="5" t="str">
        <f>IFERROR(__xludf.DUMMYFUNCTION("SPLIT(A20, "" "")"),"Nantongo")</f>
        <v>Nantongo</v>
      </c>
      <c r="G20" s="5" t="str">
        <f>IFERROR(__xludf.DUMMYFUNCTION("""COMPUTED_VALUE"""),"Fatuma")</f>
        <v>Fatuma</v>
      </c>
    </row>
    <row r="21">
      <c r="A21" s="21" t="s">
        <v>320</v>
      </c>
      <c r="B21" s="21" t="s">
        <v>74</v>
      </c>
      <c r="C21" s="22" t="s">
        <v>319</v>
      </c>
      <c r="D21" s="23" t="s">
        <v>12</v>
      </c>
      <c r="E21" s="12">
        <v>2024.0</v>
      </c>
      <c r="F21" s="5" t="str">
        <f>IFERROR(__xludf.DUMMYFUNCTION("SPLIT(A21, "" "")"),"Nsubuga")</f>
        <v>Nsubuga</v>
      </c>
      <c r="G21" s="5" t="str">
        <f>IFERROR(__xludf.DUMMYFUNCTION("""COMPUTED_VALUE"""),"Nasser")</f>
        <v>Nasser</v>
      </c>
    </row>
    <row r="22">
      <c r="A22" s="21" t="s">
        <v>321</v>
      </c>
      <c r="B22" s="21" t="s">
        <v>74</v>
      </c>
      <c r="C22" s="22" t="s">
        <v>319</v>
      </c>
      <c r="D22" s="23" t="s">
        <v>8</v>
      </c>
      <c r="E22" s="12">
        <v>2024.0</v>
      </c>
      <c r="F22" s="5" t="str">
        <f>IFERROR(__xludf.DUMMYFUNCTION("SPLIT(A22, "" "")"),"Kembabazi")</f>
        <v>Kembabazi</v>
      </c>
      <c r="G22" s="5" t="str">
        <f>IFERROR(__xludf.DUMMYFUNCTION("""COMPUTED_VALUE"""),"Jacinta")</f>
        <v>Jacinta</v>
      </c>
    </row>
    <row r="23">
      <c r="A23" s="21" t="s">
        <v>322</v>
      </c>
      <c r="B23" s="21" t="s">
        <v>74</v>
      </c>
      <c r="C23" s="22" t="s">
        <v>319</v>
      </c>
      <c r="D23" s="23" t="s">
        <v>8</v>
      </c>
      <c r="E23" s="12">
        <v>2024.0</v>
      </c>
      <c r="F23" s="5" t="str">
        <f>IFERROR(__xludf.DUMMYFUNCTION("SPLIT(A23, "" "")"),"Nansubuga")</f>
        <v>Nansubuga</v>
      </c>
      <c r="G23" s="5" t="str">
        <f>IFERROR(__xludf.DUMMYFUNCTION("""COMPUTED_VALUE"""),"Sumayiah")</f>
        <v>Sumayiah</v>
      </c>
    </row>
    <row r="24">
      <c r="A24" s="21" t="s">
        <v>323</v>
      </c>
      <c r="B24" s="21" t="s">
        <v>74</v>
      </c>
      <c r="C24" s="22" t="s">
        <v>319</v>
      </c>
      <c r="D24" s="23" t="s">
        <v>12</v>
      </c>
      <c r="E24" s="12">
        <v>2024.0</v>
      </c>
      <c r="F24" s="5" t="str">
        <f>IFERROR(__xludf.DUMMYFUNCTION("SPLIT(A24, "" "")"),"Woja")</f>
        <v>Woja</v>
      </c>
      <c r="G24" s="5" t="str">
        <f>IFERROR(__xludf.DUMMYFUNCTION("""COMPUTED_VALUE"""),"Nicholas")</f>
        <v>Nicholas</v>
      </c>
      <c r="H24" s="5" t="str">
        <f>IFERROR(__xludf.DUMMYFUNCTION("""COMPUTED_VALUE"""),"Taban")</f>
        <v>Taban</v>
      </c>
    </row>
    <row r="25">
      <c r="A25" s="21" t="s">
        <v>324</v>
      </c>
      <c r="B25" s="21" t="s">
        <v>74</v>
      </c>
      <c r="C25" s="22" t="s">
        <v>319</v>
      </c>
      <c r="D25" s="23" t="s">
        <v>8</v>
      </c>
      <c r="E25" s="12">
        <v>2024.0</v>
      </c>
      <c r="F25" s="5" t="str">
        <f>IFERROR(__xludf.DUMMYFUNCTION("SPLIT(A25, "" "")"),"Nabukenya")</f>
        <v>Nabukenya</v>
      </c>
      <c r="G25" s="5" t="str">
        <f>IFERROR(__xludf.DUMMYFUNCTION("""COMPUTED_VALUE"""),"Mariam")</f>
        <v>Mariam</v>
      </c>
    </row>
    <row r="26">
      <c r="A26" s="21" t="s">
        <v>325</v>
      </c>
      <c r="B26" s="21" t="s">
        <v>74</v>
      </c>
      <c r="C26" s="22" t="s">
        <v>326</v>
      </c>
      <c r="D26" s="23" t="s">
        <v>12</v>
      </c>
      <c r="E26" s="12">
        <v>2024.0</v>
      </c>
      <c r="F26" s="5" t="str">
        <f>IFERROR(__xludf.DUMMYFUNCTION("SPLIT(A26, "" "")"),"Katwere")</f>
        <v>Katwere</v>
      </c>
      <c r="G26" s="5" t="str">
        <f>IFERROR(__xludf.DUMMYFUNCTION("""COMPUTED_VALUE"""),"Joseph")</f>
        <v>Joseph</v>
      </c>
    </row>
    <row r="27">
      <c r="A27" s="21" t="s">
        <v>327</v>
      </c>
      <c r="B27" s="21" t="s">
        <v>74</v>
      </c>
      <c r="C27" s="22" t="s">
        <v>319</v>
      </c>
      <c r="D27" s="23" t="s">
        <v>8</v>
      </c>
      <c r="E27" s="12">
        <v>2024.0</v>
      </c>
      <c r="F27" s="5" t="str">
        <f>IFERROR(__xludf.DUMMYFUNCTION("SPLIT(A27, "" "")"),"Aringo")</f>
        <v>Aringo</v>
      </c>
      <c r="G27" s="5" t="str">
        <f>IFERROR(__xludf.DUMMYFUNCTION("""COMPUTED_VALUE"""),"Sarah")</f>
        <v>Sarah</v>
      </c>
    </row>
    <row r="28">
      <c r="A28" s="21" t="s">
        <v>328</v>
      </c>
      <c r="B28" s="21" t="s">
        <v>74</v>
      </c>
      <c r="C28" s="22" t="s">
        <v>319</v>
      </c>
      <c r="D28" s="23" t="s">
        <v>12</v>
      </c>
      <c r="E28" s="12">
        <v>2024.0</v>
      </c>
      <c r="F28" s="5" t="str">
        <f>IFERROR(__xludf.DUMMYFUNCTION("SPLIT(A28, "" "")"),"Kamanya")</f>
        <v>Kamanya</v>
      </c>
      <c r="G28" s="5" t="str">
        <f>IFERROR(__xludf.DUMMYFUNCTION("""COMPUTED_VALUE"""),"Abdul")</f>
        <v>Abdul</v>
      </c>
      <c r="H28" s="5" t="str">
        <f>IFERROR(__xludf.DUMMYFUNCTION("""COMPUTED_VALUE"""),"Hussein")</f>
        <v>Hussein</v>
      </c>
    </row>
    <row r="29">
      <c r="A29" s="21" t="s">
        <v>329</v>
      </c>
      <c r="B29" s="21" t="s">
        <v>74</v>
      </c>
      <c r="C29" s="22" t="s">
        <v>319</v>
      </c>
      <c r="D29" s="23" t="s">
        <v>12</v>
      </c>
      <c r="E29" s="12">
        <v>2024.0</v>
      </c>
      <c r="F29" s="5" t="str">
        <f>IFERROR(__xludf.DUMMYFUNCTION("SPLIT(A29, "" "")"),"Mubiru")</f>
        <v>Mubiru</v>
      </c>
      <c r="G29" s="5" t="str">
        <f>IFERROR(__xludf.DUMMYFUNCTION("""COMPUTED_VALUE"""),"Leonard")</f>
        <v>Leonard</v>
      </c>
    </row>
    <row r="30">
      <c r="A30" s="21" t="s">
        <v>330</v>
      </c>
      <c r="B30" s="21" t="s">
        <v>74</v>
      </c>
      <c r="C30" s="22" t="s">
        <v>319</v>
      </c>
      <c r="D30" s="23" t="s">
        <v>12</v>
      </c>
      <c r="E30" s="12">
        <v>2024.0</v>
      </c>
      <c r="F30" s="5" t="str">
        <f>IFERROR(__xludf.DUMMYFUNCTION("SPLIT(A30, "" "")"),"Gesera")</f>
        <v>Gesera</v>
      </c>
      <c r="G30" s="5" t="str">
        <f>IFERROR(__xludf.DUMMYFUNCTION("""COMPUTED_VALUE"""),"Arnold")</f>
        <v>Arnold</v>
      </c>
    </row>
    <row r="31">
      <c r="A31" s="21" t="s">
        <v>331</v>
      </c>
      <c r="B31" s="21" t="s">
        <v>74</v>
      </c>
      <c r="C31" s="22" t="s">
        <v>319</v>
      </c>
      <c r="D31" s="23" t="s">
        <v>12</v>
      </c>
      <c r="E31" s="12">
        <v>2024.0</v>
      </c>
      <c r="F31" s="5" t="str">
        <f>IFERROR(__xludf.DUMMYFUNCTION("SPLIT(A31, "" "")"),"Muzira")</f>
        <v>Muzira</v>
      </c>
      <c r="G31" s="5" t="str">
        <f>IFERROR(__xludf.DUMMYFUNCTION("""COMPUTED_VALUE"""),"Daniel")</f>
        <v>Daniel</v>
      </c>
    </row>
    <row r="32">
      <c r="A32" s="24" t="s">
        <v>332</v>
      </c>
      <c r="B32" s="24" t="s">
        <v>241</v>
      </c>
      <c r="C32" s="24" t="s">
        <v>333</v>
      </c>
      <c r="D32" s="24" t="s">
        <v>8</v>
      </c>
      <c r="E32" s="12">
        <v>2024.0</v>
      </c>
      <c r="F32" s="5" t="str">
        <f>IFERROR(__xludf.DUMMYFUNCTION("SPLIT(A32, "" "")"),"Chelangat")</f>
        <v>Chelangat</v>
      </c>
      <c r="G32" s="5" t="str">
        <f>IFERROR(__xludf.DUMMYFUNCTION("""COMPUTED_VALUE"""),"Ashura")</f>
        <v>Ashura</v>
      </c>
    </row>
    <row r="33">
      <c r="A33" s="24" t="s">
        <v>334</v>
      </c>
      <c r="B33" s="24" t="s">
        <v>241</v>
      </c>
      <c r="C33" s="24" t="s">
        <v>335</v>
      </c>
      <c r="D33" s="24" t="s">
        <v>8</v>
      </c>
      <c r="E33" s="12">
        <v>2024.0</v>
      </c>
      <c r="F33" s="5" t="str">
        <f>IFERROR(__xludf.DUMMYFUNCTION("SPLIT(A33, "" "")"),"Sambazi")</f>
        <v>Sambazi</v>
      </c>
      <c r="G33" s="5" t="str">
        <f>IFERROR(__xludf.DUMMYFUNCTION("""COMPUTED_VALUE"""),"Racheal")</f>
        <v>Racheal</v>
      </c>
    </row>
    <row r="34">
      <c r="A34" s="25" t="s">
        <v>336</v>
      </c>
      <c r="B34" s="26" t="s">
        <v>74</v>
      </c>
      <c r="C34" s="27" t="s">
        <v>337</v>
      </c>
      <c r="D34" s="28" t="s">
        <v>8</v>
      </c>
      <c r="E34" s="29">
        <v>2025.0</v>
      </c>
      <c r="F34" s="5" t="str">
        <f>IFERROR(__xludf.DUMMYFUNCTION("SPLIT(A34, "" "")"),"Bali")</f>
        <v>Bali</v>
      </c>
      <c r="G34" s="5" t="str">
        <f>IFERROR(__xludf.DUMMYFUNCTION("""COMPUTED_VALUE"""),"lmmaculate")</f>
        <v>lmmaculate</v>
      </c>
      <c r="H34" s="5" t="str">
        <f>IFERROR(__xludf.DUMMYFUNCTION("""COMPUTED_VALUE"""),"Namulondo")</f>
        <v>Namulondo</v>
      </c>
    </row>
    <row r="35">
      <c r="A35" s="30" t="s">
        <v>338</v>
      </c>
      <c r="B35" s="31" t="s">
        <v>74</v>
      </c>
      <c r="C35" s="32" t="s">
        <v>337</v>
      </c>
      <c r="D35" s="28" t="s">
        <v>12</v>
      </c>
      <c r="E35" s="29">
        <v>2025.0</v>
      </c>
      <c r="F35" s="5" t="str">
        <f>IFERROR(__xludf.DUMMYFUNCTION("SPLIT(A35, "" "")"),"Ssentamu")</f>
        <v>Ssentamu</v>
      </c>
      <c r="G35" s="5" t="str">
        <f>IFERROR(__xludf.DUMMYFUNCTION("""COMPUTED_VALUE"""),"Shaban")</f>
        <v>Shaban</v>
      </c>
      <c r="H35" s="5" t="str">
        <f>IFERROR(__xludf.DUMMYFUNCTION("""COMPUTED_VALUE"""),"Hamis")</f>
        <v>Hamis</v>
      </c>
    </row>
    <row r="36">
      <c r="A36" s="25" t="s">
        <v>339</v>
      </c>
      <c r="B36" s="26" t="s">
        <v>74</v>
      </c>
      <c r="C36" s="27" t="s">
        <v>337</v>
      </c>
      <c r="D36" s="28" t="s">
        <v>12</v>
      </c>
      <c r="E36" s="29">
        <v>2025.0</v>
      </c>
      <c r="F36" s="5" t="str">
        <f>IFERROR(__xludf.DUMMYFUNCTION("SPLIT(A36, "" "")"),"Jimmy")</f>
        <v>Jimmy</v>
      </c>
      <c r="G36" s="5" t="str">
        <f>IFERROR(__xludf.DUMMYFUNCTION("""COMPUTED_VALUE"""),"Luyinda")</f>
        <v>Luyinda</v>
      </c>
    </row>
    <row r="37">
      <c r="A37" s="30" t="s">
        <v>340</v>
      </c>
      <c r="B37" s="31" t="s">
        <v>74</v>
      </c>
      <c r="C37" s="32" t="s">
        <v>337</v>
      </c>
      <c r="D37" s="28" t="s">
        <v>8</v>
      </c>
      <c r="E37" s="29">
        <v>2025.0</v>
      </c>
      <c r="F37" s="5" t="str">
        <f>IFERROR(__xludf.DUMMYFUNCTION("SPLIT(A37, "" "")"),"KARUNGI")</f>
        <v>KARUNGI</v>
      </c>
      <c r="G37" s="5" t="str">
        <f>IFERROR(__xludf.DUMMYFUNCTION("""COMPUTED_VALUE"""),"HELLEN")</f>
        <v>HELLEN</v>
      </c>
    </row>
    <row r="38">
      <c r="A38" s="25" t="s">
        <v>341</v>
      </c>
      <c r="B38" s="26" t="s">
        <v>74</v>
      </c>
      <c r="C38" s="27" t="s">
        <v>337</v>
      </c>
      <c r="D38" s="28" t="s">
        <v>8</v>
      </c>
      <c r="E38" s="29">
        <v>2025.0</v>
      </c>
      <c r="F38" s="5" t="str">
        <f>IFERROR(__xludf.DUMMYFUNCTION("SPLIT(A38, "" "")"),"Kawala")</f>
        <v>Kawala</v>
      </c>
      <c r="G38" s="5" t="str">
        <f>IFERROR(__xludf.DUMMYFUNCTION("""COMPUTED_VALUE"""),"Lynet")</f>
        <v>Lynet</v>
      </c>
      <c r="H38" s="5" t="str">
        <f>IFERROR(__xludf.DUMMYFUNCTION("""COMPUTED_VALUE"""),"Precious")</f>
        <v>Precious</v>
      </c>
    </row>
    <row r="39">
      <c r="A39" s="30" t="s">
        <v>342</v>
      </c>
      <c r="B39" s="31" t="s">
        <v>74</v>
      </c>
      <c r="C39" s="32" t="s">
        <v>337</v>
      </c>
      <c r="D39" s="28" t="s">
        <v>12</v>
      </c>
      <c r="E39" s="29">
        <v>2025.0</v>
      </c>
      <c r="F39" s="5" t="str">
        <f>IFERROR(__xludf.DUMMYFUNCTION("SPLIT(A39, "" "")"),"TAMALE")</f>
        <v>TAMALE</v>
      </c>
      <c r="G39" s="5" t="str">
        <f>IFERROR(__xludf.DUMMYFUNCTION("""COMPUTED_VALUE"""),"MICHAEL")</f>
        <v>MICHAEL</v>
      </c>
      <c r="H39" s="5" t="str">
        <f>IFERROR(__xludf.DUMMYFUNCTION("""COMPUTED_VALUE"""),"KIBAZE")</f>
        <v>KIBAZE</v>
      </c>
    </row>
    <row r="40">
      <c r="A40" s="25" t="s">
        <v>343</v>
      </c>
      <c r="B40" s="26" t="s">
        <v>74</v>
      </c>
      <c r="C40" s="27" t="s">
        <v>337</v>
      </c>
      <c r="D40" s="28" t="s">
        <v>12</v>
      </c>
      <c r="E40" s="29">
        <v>2025.0</v>
      </c>
      <c r="F40" s="5" t="str">
        <f>IFERROR(__xludf.DUMMYFUNCTION("SPLIT(A40, "" "")"),"AIJUKA")</f>
        <v>AIJUKA</v>
      </c>
      <c r="G40" s="5" t="str">
        <f>IFERROR(__xludf.DUMMYFUNCTION("""COMPUTED_VALUE"""),"DERRICK")</f>
        <v>DERRICK</v>
      </c>
      <c r="H40" s="5" t="str">
        <f>IFERROR(__xludf.DUMMYFUNCTION("""COMPUTED_VALUE"""),"JACOB")</f>
        <v>JACOB</v>
      </c>
    </row>
    <row r="41">
      <c r="A41" s="30" t="s">
        <v>344</v>
      </c>
      <c r="B41" s="31" t="s">
        <v>74</v>
      </c>
      <c r="C41" s="32" t="s">
        <v>337</v>
      </c>
      <c r="D41" s="28" t="s">
        <v>12</v>
      </c>
      <c r="E41" s="29">
        <v>2025.0</v>
      </c>
      <c r="F41" s="5" t="str">
        <f>IFERROR(__xludf.DUMMYFUNCTION("SPLIT(A41, "" "")"),"Ssekandi")</f>
        <v>Ssekandi</v>
      </c>
      <c r="G41" s="5" t="str">
        <f>IFERROR(__xludf.DUMMYFUNCTION("""COMPUTED_VALUE"""),"Julius")</f>
        <v>Julius</v>
      </c>
    </row>
    <row r="42">
      <c r="A42" s="25" t="s">
        <v>345</v>
      </c>
      <c r="B42" s="26" t="s">
        <v>74</v>
      </c>
      <c r="C42" s="27" t="s">
        <v>337</v>
      </c>
      <c r="D42" s="28" t="s">
        <v>8</v>
      </c>
      <c r="E42" s="29">
        <v>2025.0</v>
      </c>
      <c r="F42" s="5" t="str">
        <f>IFERROR(__xludf.DUMMYFUNCTION("SPLIT(A42, "" "")"),"Balungi")</f>
        <v>Balungi</v>
      </c>
      <c r="G42" s="5" t="str">
        <f>IFERROR(__xludf.DUMMYFUNCTION("""COMPUTED_VALUE"""),"peace")</f>
        <v>peace</v>
      </c>
      <c r="H42" s="5" t="str">
        <f>IFERROR(__xludf.DUMMYFUNCTION("""COMPUTED_VALUE"""),"Marion")</f>
        <v>Marion</v>
      </c>
    </row>
    <row r="43">
      <c r="A43" s="30" t="s">
        <v>346</v>
      </c>
      <c r="B43" s="31" t="s">
        <v>74</v>
      </c>
      <c r="C43" s="32" t="s">
        <v>337</v>
      </c>
      <c r="D43" s="28" t="s">
        <v>8</v>
      </c>
      <c r="E43" s="29">
        <v>2025.0</v>
      </c>
      <c r="F43" s="5" t="str">
        <f>IFERROR(__xludf.DUMMYFUNCTION("SPLIT(A43, "" "")"),"Nakeeya")</f>
        <v>Nakeeya</v>
      </c>
      <c r="G43" s="5" t="str">
        <f>IFERROR(__xludf.DUMMYFUNCTION("""COMPUTED_VALUE"""),"Daphine")</f>
        <v>Daphine</v>
      </c>
    </row>
    <row r="44">
      <c r="A44" s="28" t="s">
        <v>347</v>
      </c>
      <c r="B44" s="28" t="s">
        <v>74</v>
      </c>
      <c r="C44" s="28" t="s">
        <v>337</v>
      </c>
      <c r="D44" s="28" t="s">
        <v>8</v>
      </c>
      <c r="E44" s="29">
        <v>2025.0</v>
      </c>
      <c r="F44" s="5" t="str">
        <f>IFERROR(__xludf.DUMMYFUNCTION("SPLIT(A44, "" "")"),"Nakitende")</f>
        <v>Nakitende</v>
      </c>
      <c r="G44" s="5" t="str">
        <f>IFERROR(__xludf.DUMMYFUNCTION("""COMPUTED_VALUE"""),"Sharon")</f>
        <v>Sharon</v>
      </c>
    </row>
    <row r="45">
      <c r="A45" s="33" t="s">
        <v>348</v>
      </c>
      <c r="B45" s="33" t="s">
        <v>272</v>
      </c>
      <c r="C45" s="33" t="s">
        <v>349</v>
      </c>
      <c r="D45" s="33" t="s">
        <v>8</v>
      </c>
      <c r="E45" s="29">
        <v>2025.0</v>
      </c>
      <c r="F45" s="5" t="str">
        <f>IFERROR(__xludf.DUMMYFUNCTION("SPLIT(A45, "" "")"),"Ayebazibwe")</f>
        <v>Ayebazibwe</v>
      </c>
      <c r="G45" s="5" t="str">
        <f>IFERROR(__xludf.DUMMYFUNCTION("""COMPUTED_VALUE"""),"Jennifer")</f>
        <v>Jennifer</v>
      </c>
    </row>
    <row r="46">
      <c r="A46" s="33" t="s">
        <v>350</v>
      </c>
      <c r="B46" s="33" t="s">
        <v>272</v>
      </c>
      <c r="C46" s="33" t="s">
        <v>349</v>
      </c>
      <c r="D46" s="33" t="s">
        <v>8</v>
      </c>
      <c r="E46" s="29">
        <v>2025.0</v>
      </c>
      <c r="F46" s="5" t="str">
        <f>IFERROR(__xludf.DUMMYFUNCTION("SPLIT(A46, "" "")"),"Babra")</f>
        <v>Babra</v>
      </c>
      <c r="G46" s="5" t="str">
        <f>IFERROR(__xludf.DUMMYFUNCTION("""COMPUTED_VALUE"""),"Nakasumba")</f>
        <v>Nakasumba</v>
      </c>
    </row>
    <row r="47">
      <c r="A47" s="33" t="s">
        <v>351</v>
      </c>
      <c r="B47" s="33" t="s">
        <v>272</v>
      </c>
      <c r="C47" s="33" t="s">
        <v>352</v>
      </c>
      <c r="D47" s="33" t="s">
        <v>8</v>
      </c>
      <c r="E47" s="29">
        <v>2025.0</v>
      </c>
      <c r="F47" s="5" t="str">
        <f>IFERROR(__xludf.DUMMYFUNCTION("SPLIT(A47, "" "")"),"Naggita")</f>
        <v>Naggita</v>
      </c>
      <c r="G47" s="5" t="str">
        <f>IFERROR(__xludf.DUMMYFUNCTION("""COMPUTED_VALUE"""),"Olivia")</f>
        <v>Olivia</v>
      </c>
    </row>
    <row r="48">
      <c r="A48" s="34" t="s">
        <v>353</v>
      </c>
      <c r="B48" s="34" t="s">
        <v>33</v>
      </c>
      <c r="C48" s="34" t="s">
        <v>354</v>
      </c>
      <c r="D48" s="34" t="s">
        <v>12</v>
      </c>
      <c r="E48" s="29">
        <v>2025.0</v>
      </c>
      <c r="F48" s="5" t="str">
        <f>IFERROR(__xludf.DUMMYFUNCTION("SPLIT(A48, "" "")"),"Omollo")</f>
        <v>Omollo</v>
      </c>
      <c r="G48" s="5" t="str">
        <f>IFERROR(__xludf.DUMMYFUNCTION("""COMPUTED_VALUE"""),"Leonard")</f>
        <v>Leonard</v>
      </c>
    </row>
    <row r="49">
      <c r="A49" s="35" t="s">
        <v>355</v>
      </c>
      <c r="B49" s="35" t="s">
        <v>122</v>
      </c>
      <c r="C49" s="35" t="s">
        <v>356</v>
      </c>
      <c r="D49" s="35" t="s">
        <v>12</v>
      </c>
      <c r="E49" s="29">
        <v>2025.0</v>
      </c>
      <c r="F49" s="5" t="str">
        <f>IFERROR(__xludf.DUMMYFUNCTION("SPLIT(A49, "" "")"),"Nuwasiima")</f>
        <v>Nuwasiima</v>
      </c>
      <c r="G49" s="5" t="str">
        <f>IFERROR(__xludf.DUMMYFUNCTION("""COMPUTED_VALUE"""),"Brena")</f>
        <v>Brena</v>
      </c>
    </row>
    <row r="50">
      <c r="A50" s="35" t="s">
        <v>357</v>
      </c>
      <c r="B50" s="35" t="s">
        <v>122</v>
      </c>
      <c r="C50" s="35" t="s">
        <v>356</v>
      </c>
      <c r="D50" s="35" t="s">
        <v>8</v>
      </c>
      <c r="E50" s="29">
        <v>2025.0</v>
      </c>
      <c r="F50" s="5" t="str">
        <f>IFERROR(__xludf.DUMMYFUNCTION("SPLIT(A50, "" "")"),"Tuhaise")</f>
        <v>Tuhaise</v>
      </c>
      <c r="G50" s="5" t="str">
        <f>IFERROR(__xludf.DUMMYFUNCTION("""COMPUTED_VALUE"""),"Lyton")</f>
        <v>Lyton</v>
      </c>
      <c r="H50" s="5" t="str">
        <f>IFERROR(__xludf.DUMMYFUNCTION("""COMPUTED_VALUE"""),"Rose")</f>
        <v>Rose</v>
      </c>
    </row>
    <row r="51">
      <c r="A51" s="35" t="s">
        <v>358</v>
      </c>
      <c r="B51" s="35" t="s">
        <v>122</v>
      </c>
      <c r="C51" s="35" t="s">
        <v>356</v>
      </c>
      <c r="D51" s="35" t="s">
        <v>12</v>
      </c>
      <c r="E51" s="29">
        <v>2025.0</v>
      </c>
      <c r="F51" s="5" t="str">
        <f>IFERROR(__xludf.DUMMYFUNCTION("SPLIT(A51, "" "")"),"Wejuli")</f>
        <v>Wejuli</v>
      </c>
      <c r="G51" s="5" t="str">
        <f>IFERROR(__xludf.DUMMYFUNCTION("""COMPUTED_VALUE"""),"Jacob")</f>
        <v>Jacob</v>
      </c>
      <c r="H51" s="5" t="str">
        <f>IFERROR(__xludf.DUMMYFUNCTION("""COMPUTED_VALUE"""),"Malaba")</f>
        <v>Malaba</v>
      </c>
    </row>
    <row r="52">
      <c r="A52" s="35" t="s">
        <v>359</v>
      </c>
      <c r="B52" s="35" t="s">
        <v>122</v>
      </c>
      <c r="C52" s="35" t="s">
        <v>356</v>
      </c>
      <c r="D52" s="35" t="s">
        <v>8</v>
      </c>
      <c r="E52" s="29">
        <v>2025.0</v>
      </c>
      <c r="F52" s="5" t="str">
        <f>IFERROR(__xludf.DUMMYFUNCTION("SPLIT(A52, "" "")"),"Agua")</f>
        <v>Agua</v>
      </c>
      <c r="G52" s="5" t="str">
        <f>IFERROR(__xludf.DUMMYFUNCTION("""COMPUTED_VALUE"""),"Jaliah")</f>
        <v>Jaliah</v>
      </c>
      <c r="H52" s="5" t="str">
        <f>IFERROR(__xludf.DUMMYFUNCTION("""COMPUTED_VALUE"""),"Gift")</f>
        <v>Gift</v>
      </c>
    </row>
    <row r="53">
      <c r="A53" s="35" t="s">
        <v>360</v>
      </c>
      <c r="B53" s="35" t="s">
        <v>122</v>
      </c>
      <c r="C53" s="35" t="s">
        <v>356</v>
      </c>
      <c r="D53" s="35" t="s">
        <v>8</v>
      </c>
      <c r="E53" s="29">
        <v>2025.0</v>
      </c>
      <c r="F53" s="5" t="str">
        <f>IFERROR(__xludf.DUMMYFUNCTION("SPLIT(A53, "" "")"),"Nabaakoza")</f>
        <v>Nabaakoza</v>
      </c>
      <c r="G53" s="5" t="str">
        <f>IFERROR(__xludf.DUMMYFUNCTION("""COMPUTED_VALUE"""),"Florence")</f>
        <v>Florence</v>
      </c>
    </row>
  </sheetData>
  <drawing r:id="rId1"/>
  <tableParts count="1">
    <tablePart r:id="rId3"/>
  </tableParts>
</worksheet>
</file>