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ssoit-my.sharepoint.com/personal/maxime_cesalli_hes-so_ch/Documents/Bureau/HES 3ème année/Bachelor/Administratif/rapport/"/>
    </mc:Choice>
  </mc:AlternateContent>
  <xr:revisionPtr revIDLastSave="482" documentId="13_ncr:1_{E5EC4FB5-F466-416E-80D6-5D3B0EFFE782}" xr6:coauthVersionLast="47" xr6:coauthVersionMax="47" xr10:uidLastSave="{E175A110-5307-4CED-A589-DDAA37B36BD0}"/>
  <bookViews>
    <workbookView xWindow="-108" yWindow="-108" windowWidth="23256" windowHeight="12576" activeTab="2" xr2:uid="{F16B1FCC-4837-49A1-84E2-EE6CD0F3FDFC}"/>
  </bookViews>
  <sheets>
    <sheet name="Sheet1" sheetId="1" r:id="rId1"/>
    <sheet name="Feuil1" sheetId="2" r:id="rId2"/>
    <sheet name="Feuil2" sheetId="3" r:id="rId3"/>
    <sheet name="Feuil3" sheetId="4" r:id="rId4"/>
    <sheet name="Feuil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4" l="1"/>
  <c r="E18" i="4" s="1"/>
  <c r="D17" i="4"/>
  <c r="E17" i="4" s="1"/>
  <c r="E12" i="4"/>
  <c r="D8" i="4"/>
  <c r="E8" i="4" s="1"/>
  <c r="D7" i="4"/>
  <c r="E7" i="4" s="1"/>
  <c r="C18" i="3"/>
  <c r="D22" i="3" s="1"/>
  <c r="D18" i="3"/>
  <c r="D21" i="3" s="1"/>
  <c r="C49" i="3"/>
  <c r="D53" i="3" s="1"/>
  <c r="D49" i="3"/>
  <c r="D52" i="3" s="1"/>
  <c r="E49" i="3"/>
  <c r="D51" i="3" s="1"/>
  <c r="E18" i="3"/>
  <c r="D20" i="3" s="1"/>
</calcChain>
</file>

<file path=xl/sharedStrings.xml><?xml version="1.0" encoding="utf-8"?>
<sst xmlns="http://schemas.openxmlformats.org/spreadsheetml/2006/main" count="208" uniqueCount="65">
  <si>
    <t>xc3s-1200e</t>
  </si>
  <si>
    <t xml:space="preserve">Architecture  : </t>
  </si>
  <si>
    <t xml:space="preserve">Paralèle </t>
  </si>
  <si>
    <t xml:space="preserve">Paralèle avec symétrie </t>
  </si>
  <si>
    <t xml:space="preserve">ordre </t>
  </si>
  <si>
    <t>utilisation :</t>
  </si>
  <si>
    <t>flip flops</t>
  </si>
  <si>
    <t>LUTs</t>
  </si>
  <si>
    <t xml:space="preserve">Sclices </t>
  </si>
  <si>
    <t>Sclices</t>
  </si>
  <si>
    <t>Série</t>
  </si>
  <si>
    <t>série + paralèle</t>
  </si>
  <si>
    <t>100%(8702/8672)</t>
  </si>
  <si>
    <t>99%(8670/8672)</t>
  </si>
  <si>
    <t>xc3s-500e</t>
  </si>
  <si>
    <t>Test d'utilisation spartan 3E (uniquement lowpass avec coeff en 16 bits)</t>
  </si>
  <si>
    <t>ordre 33</t>
  </si>
  <si>
    <t>ordre 104</t>
  </si>
  <si>
    <t>ordre 116</t>
  </si>
  <si>
    <t>ordre 30</t>
  </si>
  <si>
    <t>ordre 63</t>
  </si>
  <si>
    <t>ordre 38</t>
  </si>
  <si>
    <t>102%(4752/4656)</t>
  </si>
  <si>
    <t>104%(4855/4656)</t>
  </si>
  <si>
    <t>33 taps</t>
  </si>
  <si>
    <t xml:space="preserve">33 taps </t>
  </si>
  <si>
    <t>nbr of taps</t>
  </si>
  <si>
    <t xml:space="preserve">flip flops[%] </t>
  </si>
  <si>
    <t>LUTs[%]</t>
  </si>
  <si>
    <t>Sclices[%]</t>
  </si>
  <si>
    <t xml:space="preserve">selon la courbe de tandance </t>
  </si>
  <si>
    <t>Max sclices :</t>
  </si>
  <si>
    <t>Max LUTs:</t>
  </si>
  <si>
    <t>Max flip flops</t>
  </si>
  <si>
    <t xml:space="preserve">nombre de sclices requis : </t>
  </si>
  <si>
    <t xml:space="preserve">nbr de LUTs requis </t>
  </si>
  <si>
    <t xml:space="preserve">nbr de flip flops requis </t>
  </si>
  <si>
    <t xml:space="preserve">Série </t>
  </si>
  <si>
    <t xml:space="preserve">coeffs 32 bits 200 taps </t>
  </si>
  <si>
    <t xml:space="preserve">sampling rate </t>
  </si>
  <si>
    <t>Hz</t>
  </si>
  <si>
    <t xml:space="preserve">% de temps tot </t>
  </si>
  <si>
    <t xml:space="preserve">coeffs 32 bits 225 taps </t>
  </si>
  <si>
    <t>t total [µs]</t>
  </si>
  <si>
    <t>t calc [µs]</t>
  </si>
  <si>
    <t xml:space="preserve">registre a décalage dans la RAM </t>
  </si>
  <si>
    <t xml:space="preserve"> 100 taps non symérique </t>
  </si>
  <si>
    <t xml:space="preserve">500 taps non symétrique </t>
  </si>
  <si>
    <t xml:space="preserve">registre a décalage et coeffs dans la RAM </t>
  </si>
  <si>
    <t xml:space="preserve"> 500 taps symérique</t>
  </si>
  <si>
    <t>55 taps</t>
  </si>
  <si>
    <t>650 taps symétrique</t>
  </si>
  <si>
    <t>Architectures</t>
  </si>
  <si>
    <t>Paralèle simple</t>
  </si>
  <si>
    <t>Paralèle symétrique</t>
  </si>
  <si>
    <t>série</t>
  </si>
  <si>
    <t>série avec RAM</t>
  </si>
  <si>
    <t>sclices [%]</t>
  </si>
  <si>
    <t xml:space="preserve">limitations </t>
  </si>
  <si>
    <t>utilisation du temps a dispodition [%]</t>
  </si>
  <si>
    <t>nombre de taps max</t>
  </si>
  <si>
    <t>Resources</t>
  </si>
  <si>
    <t>Temps</t>
  </si>
  <si>
    <t xml:space="preserve">Architecture parallèle </t>
  </si>
  <si>
    <t>Architecture parallèle-Série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</si>
</sst>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u/>
      <sz val="11"/>
      <color theme="1"/>
      <name val="Avenir Next LT Pro Light"/>
      <family val="2"/>
    </font>
    <font>
      <sz val="11"/>
      <color theme="1"/>
      <name val="Avenir Next LT Pro Light"/>
      <family val="2"/>
    </font>
    <font>
      <u/>
      <sz val="12"/>
      <color theme="1"/>
      <name val="Avenir Next LT Pro Light"/>
      <family val="2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9" fontId="4" fillId="5" borderId="15" xfId="0" applyNumberFormat="1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9" fontId="4" fillId="5" borderId="17" xfId="0" applyNumberFormat="1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9" fontId="4" fillId="5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9" fontId="4" fillId="6" borderId="4" xfId="0" applyNumberFormat="1" applyFont="1" applyFill="1" applyBorder="1" applyAlignment="1">
      <alignment horizontal="center" vertical="center"/>
    </xf>
    <xf numFmtId="9" fontId="4" fillId="6" borderId="2" xfId="0" applyNumberFormat="1" applyFont="1" applyFill="1" applyBorder="1" applyAlignment="1">
      <alignment horizontal="center" vertical="center"/>
    </xf>
    <xf numFmtId="9" fontId="4" fillId="6" borderId="3" xfId="0" applyNumberFormat="1" applyFont="1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6" borderId="26" xfId="0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16" borderId="30" xfId="0" applyFill="1" applyBorder="1" applyAlignment="1">
      <alignment horizontal="center" vertical="center"/>
    </xf>
    <xf numFmtId="0" fontId="0" fillId="16" borderId="31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2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4" fillId="13" borderId="25" xfId="0" applyFont="1" applyFill="1" applyBorder="1" applyAlignment="1">
      <alignment horizontal="center" vertical="center"/>
    </xf>
    <xf numFmtId="0" fontId="4" fillId="13" borderId="24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4" fillId="11" borderId="25" xfId="0" applyFont="1" applyFill="1" applyBorder="1" applyAlignment="1">
      <alignment horizontal="center" vertical="center"/>
    </xf>
    <xf numFmtId="0" fontId="4" fillId="11" borderId="24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17" borderId="6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Feuil2!$C$7</c:f>
              <c:strCache>
                <c:ptCount val="1"/>
                <c:pt idx="0">
                  <c:v>flip flops[%]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Feuil2!$B$8:$B$15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Feuil2!$C$8:$C$15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1-456C-AD3B-0F25A4ADEA34}"/>
            </c:ext>
          </c:extLst>
        </c:ser>
        <c:ser>
          <c:idx val="1"/>
          <c:order val="1"/>
          <c:tx>
            <c:strRef>
              <c:f>Feuil2!$D$7</c:f>
              <c:strCache>
                <c:ptCount val="1"/>
                <c:pt idx="0">
                  <c:v>LUTs[%]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Feuil2!$B$8:$B$15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Feuil2!$D$8:$D$15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18</c:v>
                </c:pt>
                <c:pt idx="3">
                  <c:v>31</c:v>
                </c:pt>
                <c:pt idx="4">
                  <c:v>45</c:v>
                </c:pt>
                <c:pt idx="5">
                  <c:v>58</c:v>
                </c:pt>
                <c:pt idx="6">
                  <c:v>72</c:v>
                </c:pt>
                <c:pt idx="7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1-456C-AD3B-0F25A4ADEA34}"/>
            </c:ext>
          </c:extLst>
        </c:ser>
        <c:ser>
          <c:idx val="2"/>
          <c:order val="2"/>
          <c:tx>
            <c:strRef>
              <c:f>Feuil2!$E$7</c:f>
              <c:strCache>
                <c:ptCount val="1"/>
                <c:pt idx="0">
                  <c:v>Sclices[%]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Feuil2!$B$8:$B$15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Feuil2!$E$8:$E$15</c:f>
              <c:numCache>
                <c:formatCode>General</c:formatCode>
                <c:ptCount val="8"/>
                <c:pt idx="0">
                  <c:v>2</c:v>
                </c:pt>
                <c:pt idx="1">
                  <c:v>9</c:v>
                </c:pt>
                <c:pt idx="2">
                  <c:v>24</c:v>
                </c:pt>
                <c:pt idx="3">
                  <c:v>41</c:v>
                </c:pt>
                <c:pt idx="4">
                  <c:v>60</c:v>
                </c:pt>
                <c:pt idx="5">
                  <c:v>78</c:v>
                </c:pt>
                <c:pt idx="6">
                  <c:v>95</c:v>
                </c:pt>
                <c:pt idx="7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1-456C-AD3B-0F25A4ADE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13407"/>
        <c:axId val="405124447"/>
      </c:scatterChart>
      <c:valAx>
        <c:axId val="40511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nbr of taps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5124447"/>
        <c:crosses val="autoZero"/>
        <c:crossBetween val="midCat"/>
      </c:valAx>
      <c:valAx>
        <c:axId val="4051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poucentage d'utilisation FPGA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511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1229396325459313"/>
          <c:h val="0.76743612740132161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Feuil2!$C$37</c:f>
              <c:strCache>
                <c:ptCount val="1"/>
                <c:pt idx="0">
                  <c:v>flip flops[%]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Feuil2!$B$38:$B$45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</c:numCache>
            </c:numRef>
          </c:xVal>
          <c:yVal>
            <c:numRef>
              <c:f>Feuil2!$C$38:$C$45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19</c:v>
                </c:pt>
                <c:pt idx="7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DD-4568-9BD0-3EAE42AA715C}"/>
            </c:ext>
          </c:extLst>
        </c:ser>
        <c:ser>
          <c:idx val="1"/>
          <c:order val="1"/>
          <c:tx>
            <c:strRef>
              <c:f>Feuil2!$D$37</c:f>
              <c:strCache>
                <c:ptCount val="1"/>
                <c:pt idx="0">
                  <c:v>LUTs[%]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Feuil2!$B$38:$B$45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</c:numCache>
            </c:numRef>
          </c:xVal>
          <c:yVal>
            <c:numRef>
              <c:f>Feuil2!$D$38:$D$45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21</c:v>
                </c:pt>
                <c:pt idx="4">
                  <c:v>37</c:v>
                </c:pt>
                <c:pt idx="5">
                  <c:v>53</c:v>
                </c:pt>
                <c:pt idx="6">
                  <c:v>70</c:v>
                </c:pt>
                <c:pt idx="7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DD-4568-9BD0-3EAE42AA715C}"/>
            </c:ext>
          </c:extLst>
        </c:ser>
        <c:ser>
          <c:idx val="2"/>
          <c:order val="2"/>
          <c:tx>
            <c:strRef>
              <c:f>Feuil2!$E$37</c:f>
              <c:strCache>
                <c:ptCount val="1"/>
                <c:pt idx="0">
                  <c:v>Sclices[%]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Feuil2!$B$38:$B$45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</c:numCache>
            </c:numRef>
          </c:xVal>
          <c:yVal>
            <c:numRef>
              <c:f>Feuil2!$E$38:$E$45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13</c:v>
                </c:pt>
                <c:pt idx="3">
                  <c:v>31</c:v>
                </c:pt>
                <c:pt idx="4">
                  <c:v>54</c:v>
                </c:pt>
                <c:pt idx="5">
                  <c:v>76</c:v>
                </c:pt>
                <c:pt idx="6">
                  <c:v>98</c:v>
                </c:pt>
                <c:pt idx="7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DD-4568-9BD0-3EAE42AA7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13407"/>
        <c:axId val="405124447"/>
      </c:scatterChart>
      <c:valAx>
        <c:axId val="405113407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nbr of taps</a:t>
                </a:r>
              </a:p>
            </c:rich>
          </c:tx>
          <c:layout>
            <c:manualLayout>
              <c:xMode val="edge"/>
              <c:yMode val="edge"/>
              <c:x val="0.49897075070074504"/>
              <c:y val="0.82594240545740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5124447"/>
        <c:crosses val="autoZero"/>
        <c:crossBetween val="midCat"/>
      </c:valAx>
      <c:valAx>
        <c:axId val="4051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poucentage d'utilisation FPGA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511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1143000</xdr:colOff>
      <xdr:row>45</xdr:row>
      <xdr:rowOff>38879</xdr:rowOff>
    </xdr:from>
    <xdr:to>
      <xdr:col>17</xdr:col>
      <xdr:colOff>32009</xdr:colOff>
      <xdr:row>69</xdr:row>
      <xdr:rowOff>69979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046172-1597-2F62-3D63-D5F10CC7A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6143" y="8786328"/>
          <a:ext cx="14377824" cy="4509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1143000</xdr:colOff>
      <xdr:row>45</xdr:row>
      <xdr:rowOff>38879</xdr:rowOff>
    </xdr:from>
    <xdr:to>
      <xdr:col>11</xdr:col>
      <xdr:colOff>287821</xdr:colOff>
      <xdr:row>69</xdr:row>
      <xdr:rowOff>69980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C5CF7C9-BD96-48C9-AFA9-B10A1FDF2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6143" y="8676693"/>
          <a:ext cx="14384823" cy="44724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181129</xdr:rowOff>
    </xdr:from>
    <xdr:to>
      <xdr:col>13</xdr:col>
      <xdr:colOff>448187</xdr:colOff>
      <xdr:row>22</xdr:row>
      <xdr:rowOff>83821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86E8A1F-0CA6-BB22-9228-05C79D9FA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212624</xdr:colOff>
      <xdr:row>33</xdr:row>
      <xdr:rowOff>89216</xdr:rowOff>
    </xdr:from>
    <xdr:to>
      <xdr:col>14</xdr:col>
      <xdr:colOff>439282</xdr:colOff>
      <xdr:row>55</xdr:row>
      <xdr:rowOff>72888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3724B23-1AA4-4469-BAE4-D12983C60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C8D-084C-4406-9B6A-784686008620}">
  <dimension ref="B2:J40"/>
  <sheetViews>
    <sheetView zoomScaleNormal="100" workbookViewId="0">
      <selection activeCell="H20" sqref="H20"/>
    </sheetView>
  </sheetViews>
  <sheetFormatPr baseColWidth="10" defaultColWidth="9.21875" defaultRowHeight="14.4" x14ac:dyDescent="0.3"/>
  <cols>
    <col min="1" max="1" width="9.21875" style="1"/>
    <col min="2" max="2" width="17.77734375" style="1" customWidth="1"/>
    <col min="3" max="10" width="17" style="1" customWidth="1"/>
    <col min="11" max="16384" width="9.21875" style="1"/>
  </cols>
  <sheetData>
    <row r="2" spans="2:10" x14ac:dyDescent="0.3">
      <c r="B2" s="49" t="s">
        <v>15</v>
      </c>
      <c r="C2" s="49"/>
      <c r="D2" s="49"/>
    </row>
    <row r="3" spans="2:10" x14ac:dyDescent="0.3">
      <c r="B3" s="49"/>
      <c r="C3" s="49"/>
      <c r="D3" s="49"/>
    </row>
    <row r="5" spans="2:10" x14ac:dyDescent="0.3">
      <c r="B5" s="52" t="s">
        <v>0</v>
      </c>
    </row>
    <row r="6" spans="2:10" x14ac:dyDescent="0.3">
      <c r="B6" s="52"/>
    </row>
    <row r="7" spans="2:10" ht="15" thickBot="1" x14ac:dyDescent="0.35"/>
    <row r="8" spans="2:10" ht="17.25" customHeight="1" thickTop="1" thickBot="1" x14ac:dyDescent="0.35">
      <c r="B8" s="14" t="s">
        <v>1</v>
      </c>
      <c r="C8" s="50" t="s">
        <v>2</v>
      </c>
      <c r="D8" s="50"/>
      <c r="E8" s="51" t="s">
        <v>3</v>
      </c>
      <c r="F8" s="51"/>
      <c r="G8" s="61" t="s">
        <v>10</v>
      </c>
      <c r="H8" s="62"/>
      <c r="I8" s="63" t="s">
        <v>11</v>
      </c>
      <c r="J8" s="64"/>
    </row>
    <row r="9" spans="2:10" ht="15.6" thickTop="1" thickBot="1" x14ac:dyDescent="0.35">
      <c r="B9" s="2"/>
      <c r="C9" s="70" t="s">
        <v>16</v>
      </c>
      <c r="D9" s="71"/>
      <c r="E9" s="72" t="s">
        <v>17</v>
      </c>
      <c r="F9" s="73"/>
      <c r="G9" s="67" t="s">
        <v>4</v>
      </c>
      <c r="H9" s="68"/>
      <c r="I9" s="59" t="s">
        <v>4</v>
      </c>
      <c r="J9" s="60"/>
    </row>
    <row r="10" spans="2:10" ht="18.600000000000001" customHeight="1" thickBot="1" x14ac:dyDescent="0.35">
      <c r="B10" s="2"/>
      <c r="C10" s="53" t="s">
        <v>5</v>
      </c>
      <c r="D10" s="54"/>
      <c r="E10" s="55" t="s">
        <v>5</v>
      </c>
      <c r="F10" s="56"/>
      <c r="G10" s="65" t="s">
        <v>5</v>
      </c>
      <c r="H10" s="66"/>
      <c r="I10" s="57" t="s">
        <v>5</v>
      </c>
      <c r="J10" s="58"/>
    </row>
    <row r="11" spans="2:10" x14ac:dyDescent="0.3">
      <c r="B11" s="2"/>
      <c r="C11" s="8" t="s">
        <v>6</v>
      </c>
      <c r="D11" s="9">
        <v>7.0000000000000007E-2</v>
      </c>
      <c r="E11" s="3" t="s">
        <v>6</v>
      </c>
      <c r="F11" s="27">
        <v>0.2</v>
      </c>
      <c r="G11" s="15" t="s">
        <v>6</v>
      </c>
      <c r="H11" s="16"/>
      <c r="I11" s="21" t="s">
        <v>6</v>
      </c>
      <c r="J11" s="22"/>
    </row>
    <row r="12" spans="2:10" x14ac:dyDescent="0.3">
      <c r="B12" s="2"/>
      <c r="C12" s="10" t="s">
        <v>7</v>
      </c>
      <c r="D12" s="11">
        <v>0.34</v>
      </c>
      <c r="E12" s="4" t="s">
        <v>7</v>
      </c>
      <c r="F12" s="28">
        <v>0.67</v>
      </c>
      <c r="G12" s="17" t="s">
        <v>7</v>
      </c>
      <c r="H12" s="18"/>
      <c r="I12" s="23" t="s">
        <v>7</v>
      </c>
      <c r="J12" s="24"/>
    </row>
    <row r="13" spans="2:10" ht="15" thickBot="1" x14ac:dyDescent="0.35">
      <c r="B13" s="2"/>
      <c r="C13" s="12" t="s">
        <v>8</v>
      </c>
      <c r="D13" s="13">
        <v>0.45</v>
      </c>
      <c r="E13" s="5" t="s">
        <v>9</v>
      </c>
      <c r="F13" s="29">
        <v>0.94</v>
      </c>
      <c r="G13" s="19" t="s">
        <v>9</v>
      </c>
      <c r="H13" s="20"/>
      <c r="I13" s="25" t="s">
        <v>9</v>
      </c>
      <c r="J13" s="26"/>
    </row>
    <row r="14" spans="2:10" ht="15.6" thickTop="1" thickBot="1" x14ac:dyDescent="0.35">
      <c r="B14" s="2"/>
      <c r="C14" s="6" t="s">
        <v>4</v>
      </c>
      <c r="D14" s="7">
        <v>63</v>
      </c>
      <c r="E14" s="74" t="s">
        <v>18</v>
      </c>
      <c r="F14" s="75"/>
    </row>
    <row r="15" spans="2:10" ht="21" customHeight="1" thickBot="1" x14ac:dyDescent="0.35">
      <c r="B15" s="2"/>
      <c r="C15" s="53" t="s">
        <v>5</v>
      </c>
      <c r="D15" s="54"/>
      <c r="E15" s="55" t="s">
        <v>5</v>
      </c>
      <c r="F15" s="56"/>
    </row>
    <row r="16" spans="2:10" x14ac:dyDescent="0.3">
      <c r="B16" s="2"/>
      <c r="C16" s="8" t="s">
        <v>6</v>
      </c>
      <c r="D16" s="9">
        <v>0.12</v>
      </c>
      <c r="E16" s="3" t="s">
        <v>6</v>
      </c>
      <c r="F16" s="27">
        <v>0.22</v>
      </c>
    </row>
    <row r="17" spans="2:10" x14ac:dyDescent="0.3">
      <c r="B17" s="2"/>
      <c r="C17" s="10" t="s">
        <v>7</v>
      </c>
      <c r="D17" s="11">
        <v>0.74</v>
      </c>
      <c r="E17" s="4" t="s">
        <v>7</v>
      </c>
      <c r="F17" s="28">
        <v>0.74</v>
      </c>
    </row>
    <row r="18" spans="2:10" ht="15" thickBot="1" x14ac:dyDescent="0.35">
      <c r="B18" s="2"/>
      <c r="C18" s="12" t="s">
        <v>8</v>
      </c>
      <c r="D18" s="13">
        <v>0.97</v>
      </c>
      <c r="E18" s="5" t="s">
        <v>9</v>
      </c>
      <c r="F18" s="29" t="s">
        <v>13</v>
      </c>
    </row>
    <row r="19" spans="2:10" ht="15.6" thickTop="1" thickBot="1" x14ac:dyDescent="0.35">
      <c r="C19" s="6" t="s">
        <v>4</v>
      </c>
      <c r="D19" s="7">
        <v>69</v>
      </c>
    </row>
    <row r="20" spans="2:10" ht="16.2" thickBot="1" x14ac:dyDescent="0.35">
      <c r="C20" s="53" t="s">
        <v>5</v>
      </c>
      <c r="D20" s="54"/>
    </row>
    <row r="21" spans="2:10" x14ac:dyDescent="0.3">
      <c r="C21" s="8" t="s">
        <v>6</v>
      </c>
      <c r="D21" s="9">
        <v>0.14000000000000001</v>
      </c>
    </row>
    <row r="22" spans="2:10" x14ac:dyDescent="0.3">
      <c r="C22" s="10" t="s">
        <v>7</v>
      </c>
      <c r="D22" s="11">
        <v>0.83</v>
      </c>
    </row>
    <row r="23" spans="2:10" ht="15" thickBot="1" x14ac:dyDescent="0.35">
      <c r="C23" s="12" t="s">
        <v>8</v>
      </c>
      <c r="D23" s="13" t="s">
        <v>12</v>
      </c>
    </row>
    <row r="24" spans="2:10" ht="15" thickTop="1" x14ac:dyDescent="0.3"/>
    <row r="26" spans="2:10" x14ac:dyDescent="0.3">
      <c r="B26" s="52" t="s">
        <v>14</v>
      </c>
    </row>
    <row r="27" spans="2:10" x14ac:dyDescent="0.3">
      <c r="B27" s="52"/>
    </row>
    <row r="28" spans="2:10" ht="15" thickBot="1" x14ac:dyDescent="0.35"/>
    <row r="29" spans="2:10" ht="15.6" thickTop="1" thickBot="1" x14ac:dyDescent="0.35">
      <c r="B29" s="14" t="s">
        <v>1</v>
      </c>
      <c r="C29" s="50" t="s">
        <v>2</v>
      </c>
      <c r="D29" s="50"/>
      <c r="E29" s="51" t="s">
        <v>3</v>
      </c>
      <c r="F29" s="69"/>
      <c r="G29" s="61" t="s">
        <v>10</v>
      </c>
      <c r="H29" s="62"/>
      <c r="I29" s="63" t="s">
        <v>11</v>
      </c>
      <c r="J29" s="64"/>
    </row>
    <row r="30" spans="2:10" ht="15.6" thickTop="1" thickBot="1" x14ac:dyDescent="0.35">
      <c r="B30" s="2"/>
      <c r="C30" s="70" t="s">
        <v>19</v>
      </c>
      <c r="D30" s="71"/>
      <c r="E30" s="72" t="s">
        <v>50</v>
      </c>
      <c r="F30" s="73"/>
      <c r="G30" s="67" t="s">
        <v>4</v>
      </c>
      <c r="H30" s="68"/>
      <c r="I30" s="59" t="s">
        <v>4</v>
      </c>
      <c r="J30" s="60"/>
    </row>
    <row r="31" spans="2:10" ht="16.2" thickBot="1" x14ac:dyDescent="0.35">
      <c r="B31" s="2"/>
      <c r="C31" s="53" t="s">
        <v>5</v>
      </c>
      <c r="D31" s="54"/>
      <c r="E31" s="55" t="s">
        <v>5</v>
      </c>
      <c r="F31" s="56"/>
      <c r="G31" s="65" t="s">
        <v>5</v>
      </c>
      <c r="H31" s="66"/>
      <c r="I31" s="57" t="s">
        <v>5</v>
      </c>
      <c r="J31" s="58"/>
    </row>
    <row r="32" spans="2:10" x14ac:dyDescent="0.3">
      <c r="B32" s="2"/>
      <c r="C32" s="8" t="s">
        <v>6</v>
      </c>
      <c r="D32" s="9">
        <v>0.12</v>
      </c>
      <c r="E32" s="3" t="s">
        <v>6</v>
      </c>
      <c r="F32" s="27">
        <v>0.21</v>
      </c>
      <c r="G32" s="15" t="s">
        <v>6</v>
      </c>
      <c r="H32" s="16"/>
      <c r="I32" s="21" t="s">
        <v>6</v>
      </c>
      <c r="J32" s="22"/>
    </row>
    <row r="33" spans="2:10" x14ac:dyDescent="0.3">
      <c r="B33" s="2"/>
      <c r="C33" s="10" t="s">
        <v>7</v>
      </c>
      <c r="D33" s="11">
        <v>0.61</v>
      </c>
      <c r="E33" s="4" t="s">
        <v>7</v>
      </c>
      <c r="F33" s="28">
        <v>0.66</v>
      </c>
      <c r="G33" s="17" t="s">
        <v>7</v>
      </c>
      <c r="H33" s="18"/>
      <c r="I33" s="23" t="s">
        <v>7</v>
      </c>
      <c r="J33" s="24"/>
    </row>
    <row r="34" spans="2:10" ht="15" thickBot="1" x14ac:dyDescent="0.35">
      <c r="B34" s="2"/>
      <c r="C34" s="12" t="s">
        <v>8</v>
      </c>
      <c r="D34" s="13">
        <v>0.81</v>
      </c>
      <c r="E34" s="5" t="s">
        <v>9</v>
      </c>
      <c r="F34" s="29">
        <v>0.94</v>
      </c>
      <c r="G34" s="19" t="s">
        <v>9</v>
      </c>
      <c r="H34" s="20"/>
      <c r="I34" s="25" t="s">
        <v>9</v>
      </c>
      <c r="J34" s="26"/>
    </row>
    <row r="35" spans="2:10" ht="15.6" thickTop="1" thickBot="1" x14ac:dyDescent="0.35">
      <c r="B35" s="2"/>
      <c r="C35" s="70" t="s">
        <v>21</v>
      </c>
      <c r="D35" s="71"/>
      <c r="E35" s="74" t="s">
        <v>20</v>
      </c>
      <c r="F35" s="75"/>
    </row>
    <row r="36" spans="2:10" ht="16.2" thickBot="1" x14ac:dyDescent="0.35">
      <c r="B36" s="2"/>
      <c r="C36" s="53" t="s">
        <v>5</v>
      </c>
      <c r="D36" s="54"/>
      <c r="E36" s="55" t="s">
        <v>5</v>
      </c>
      <c r="F36" s="56"/>
    </row>
    <row r="37" spans="2:10" x14ac:dyDescent="0.3">
      <c r="B37" s="2"/>
      <c r="C37" s="8" t="s">
        <v>6</v>
      </c>
      <c r="D37" s="9">
        <v>0.15</v>
      </c>
      <c r="E37" s="3" t="s">
        <v>6</v>
      </c>
      <c r="F37" s="27">
        <v>0.24</v>
      </c>
    </row>
    <row r="38" spans="2:10" x14ac:dyDescent="0.3">
      <c r="B38" s="2"/>
      <c r="C38" s="10" t="s">
        <v>7</v>
      </c>
      <c r="D38" s="11">
        <v>0.83</v>
      </c>
      <c r="E38" s="4" t="s">
        <v>7</v>
      </c>
      <c r="F38" s="28">
        <v>0.79</v>
      </c>
    </row>
    <row r="39" spans="2:10" ht="15" thickBot="1" x14ac:dyDescent="0.35">
      <c r="B39" s="2"/>
      <c r="C39" s="12" t="s">
        <v>8</v>
      </c>
      <c r="D39" s="13" t="s">
        <v>22</v>
      </c>
      <c r="E39" s="5" t="s">
        <v>9</v>
      </c>
      <c r="F39" s="29" t="s">
        <v>23</v>
      </c>
    </row>
    <row r="40" spans="2:10" ht="15" thickTop="1" x14ac:dyDescent="0.3"/>
  </sheetData>
  <mergeCells count="35">
    <mergeCell ref="C36:D36"/>
    <mergeCell ref="E36:F36"/>
    <mergeCell ref="C9:D9"/>
    <mergeCell ref="E9:F9"/>
    <mergeCell ref="E14:F14"/>
    <mergeCell ref="C31:D31"/>
    <mergeCell ref="E31:F31"/>
    <mergeCell ref="E30:F30"/>
    <mergeCell ref="C30:D30"/>
    <mergeCell ref="E35:F35"/>
    <mergeCell ref="C35:D35"/>
    <mergeCell ref="B26:B27"/>
    <mergeCell ref="C29:D29"/>
    <mergeCell ref="E29:F29"/>
    <mergeCell ref="G29:H29"/>
    <mergeCell ref="I29:J29"/>
    <mergeCell ref="I31:J31"/>
    <mergeCell ref="I30:J30"/>
    <mergeCell ref="C15:D15"/>
    <mergeCell ref="C20:D20"/>
    <mergeCell ref="G8:H8"/>
    <mergeCell ref="I8:J8"/>
    <mergeCell ref="G10:H10"/>
    <mergeCell ref="I10:J10"/>
    <mergeCell ref="E15:F15"/>
    <mergeCell ref="G9:H9"/>
    <mergeCell ref="I9:J9"/>
    <mergeCell ref="G30:H30"/>
    <mergeCell ref="G31:H31"/>
    <mergeCell ref="B2:D3"/>
    <mergeCell ref="C8:D8"/>
    <mergeCell ref="E8:F8"/>
    <mergeCell ref="B5:B6"/>
    <mergeCell ref="C10:D10"/>
    <mergeCell ref="E10:F10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F7CC-801D-46F2-A56A-D08268753A05}">
  <dimension ref="B2:J39"/>
  <sheetViews>
    <sheetView workbookViewId="0">
      <selection activeCell="B5" sqref="B5:B6"/>
    </sheetView>
  </sheetViews>
  <sheetFormatPr baseColWidth="10" defaultColWidth="9.21875" defaultRowHeight="14.4" x14ac:dyDescent="0.3"/>
  <cols>
    <col min="1" max="1" width="9.21875" style="1"/>
    <col min="2" max="2" width="17.77734375" style="1" customWidth="1"/>
    <col min="3" max="3" width="17" style="1" customWidth="1"/>
    <col min="4" max="4" width="35.6640625" style="1" customWidth="1"/>
    <col min="5" max="10" width="17" style="1" customWidth="1"/>
    <col min="11" max="16384" width="9.21875" style="1"/>
  </cols>
  <sheetData>
    <row r="2" spans="2:10" x14ac:dyDescent="0.3">
      <c r="B2" s="49" t="s">
        <v>15</v>
      </c>
      <c r="C2" s="49"/>
      <c r="D2" s="49"/>
    </row>
    <row r="3" spans="2:10" x14ac:dyDescent="0.3">
      <c r="B3" s="49"/>
      <c r="C3" s="49"/>
      <c r="D3" s="49"/>
    </row>
    <row r="5" spans="2:10" x14ac:dyDescent="0.3">
      <c r="B5" s="52" t="s">
        <v>0</v>
      </c>
    </row>
    <row r="6" spans="2:10" x14ac:dyDescent="0.3">
      <c r="B6" s="52"/>
    </row>
    <row r="7" spans="2:10" ht="15" thickBot="1" x14ac:dyDescent="0.35"/>
    <row r="8" spans="2:10" ht="17.25" customHeight="1" thickTop="1" thickBot="1" x14ac:dyDescent="0.35">
      <c r="B8" s="14" t="s">
        <v>1</v>
      </c>
      <c r="C8" s="50" t="s">
        <v>2</v>
      </c>
      <c r="D8" s="50"/>
      <c r="E8" s="51" t="s">
        <v>3</v>
      </c>
      <c r="F8" s="51"/>
      <c r="G8" s="61" t="s">
        <v>10</v>
      </c>
      <c r="H8" s="62"/>
      <c r="I8" s="63" t="s">
        <v>11</v>
      </c>
      <c r="J8" s="64"/>
    </row>
    <row r="9" spans="2:10" ht="15.6" thickTop="1" thickBot="1" x14ac:dyDescent="0.35">
      <c r="B9" s="2"/>
      <c r="C9" s="70" t="s">
        <v>24</v>
      </c>
      <c r="D9" s="71"/>
      <c r="E9" s="72" t="s">
        <v>24</v>
      </c>
      <c r="F9" s="73"/>
      <c r="G9" s="67" t="s">
        <v>25</v>
      </c>
      <c r="H9" s="68"/>
      <c r="I9" s="59" t="s">
        <v>24</v>
      </c>
      <c r="J9" s="60"/>
    </row>
    <row r="10" spans="2:10" ht="18.600000000000001" customHeight="1" thickBot="1" x14ac:dyDescent="0.35">
      <c r="B10" s="2"/>
      <c r="C10" s="53" t="s">
        <v>5</v>
      </c>
      <c r="D10" s="54"/>
      <c r="E10" s="55" t="s">
        <v>5</v>
      </c>
      <c r="F10" s="56"/>
      <c r="G10" s="65" t="s">
        <v>5</v>
      </c>
      <c r="H10" s="66"/>
      <c r="I10" s="57" t="s">
        <v>5</v>
      </c>
      <c r="J10" s="58"/>
    </row>
    <row r="11" spans="2:10" x14ac:dyDescent="0.3">
      <c r="B11" s="2"/>
      <c r="C11" s="8" t="s">
        <v>6</v>
      </c>
      <c r="D11" s="9">
        <v>7.0000000000000007E-2</v>
      </c>
      <c r="E11" s="3" t="s">
        <v>6</v>
      </c>
      <c r="F11" s="27">
        <v>7.0000000000000007E-2</v>
      </c>
      <c r="G11" s="15" t="s">
        <v>6</v>
      </c>
      <c r="H11" s="16"/>
      <c r="I11" s="21" t="s">
        <v>6</v>
      </c>
      <c r="J11" s="22"/>
    </row>
    <row r="12" spans="2:10" x14ac:dyDescent="0.3">
      <c r="B12" s="2"/>
      <c r="C12" s="10" t="s">
        <v>7</v>
      </c>
      <c r="D12" s="11">
        <v>0.34</v>
      </c>
      <c r="E12" s="4" t="s">
        <v>7</v>
      </c>
      <c r="F12" s="28">
        <v>0.15</v>
      </c>
      <c r="G12" s="17" t="s">
        <v>7</v>
      </c>
      <c r="H12" s="18"/>
      <c r="I12" s="23" t="s">
        <v>7</v>
      </c>
      <c r="J12" s="24"/>
    </row>
    <row r="13" spans="2:10" ht="15" thickBot="1" x14ac:dyDescent="0.35">
      <c r="B13" s="2"/>
      <c r="C13" s="12" t="s">
        <v>8</v>
      </c>
      <c r="D13" s="13">
        <v>0.45</v>
      </c>
      <c r="E13" s="5" t="s">
        <v>9</v>
      </c>
      <c r="F13" s="29">
        <v>0.24</v>
      </c>
      <c r="G13" s="19" t="s">
        <v>9</v>
      </c>
      <c r="H13" s="20"/>
      <c r="I13" s="25" t="s">
        <v>9</v>
      </c>
      <c r="J13" s="26"/>
    </row>
    <row r="14" spans="2:10" ht="15" thickTop="1" x14ac:dyDescent="0.3">
      <c r="B14" s="2"/>
      <c r="C14" s="2"/>
      <c r="D14" s="2"/>
      <c r="E14" s="2"/>
      <c r="F14" s="2"/>
    </row>
    <row r="15" spans="2:10" ht="21" customHeight="1" x14ac:dyDescent="0.3">
      <c r="B15" s="2"/>
      <c r="C15" s="2"/>
      <c r="D15" s="2"/>
      <c r="E15" s="2"/>
      <c r="F15" s="2"/>
    </row>
    <row r="16" spans="2:10" x14ac:dyDescent="0.3">
      <c r="B16" s="2"/>
      <c r="C16" s="2"/>
      <c r="D16" s="2"/>
      <c r="E16" s="2"/>
      <c r="F16" s="2"/>
    </row>
    <row r="17" spans="2:10" x14ac:dyDescent="0.3">
      <c r="B17" s="52" t="s">
        <v>14</v>
      </c>
    </row>
    <row r="18" spans="2:10" x14ac:dyDescent="0.3">
      <c r="B18" s="52"/>
    </row>
    <row r="19" spans="2:10" ht="15" thickBot="1" x14ac:dyDescent="0.35"/>
    <row r="20" spans="2:10" ht="15.6" thickTop="1" thickBot="1" x14ac:dyDescent="0.35">
      <c r="B20" s="14" t="s">
        <v>1</v>
      </c>
      <c r="C20" s="50" t="s">
        <v>2</v>
      </c>
      <c r="D20" s="50"/>
      <c r="E20" s="51" t="s">
        <v>3</v>
      </c>
      <c r="F20" s="69"/>
      <c r="G20" s="61" t="s">
        <v>10</v>
      </c>
      <c r="H20" s="62"/>
      <c r="I20" s="63" t="s">
        <v>11</v>
      </c>
      <c r="J20" s="64"/>
    </row>
    <row r="21" spans="2:10" ht="15.6" thickTop="1" thickBot="1" x14ac:dyDescent="0.35">
      <c r="B21" s="2"/>
      <c r="C21" s="70" t="s">
        <v>24</v>
      </c>
      <c r="D21" s="71"/>
      <c r="E21" s="72" t="s">
        <v>24</v>
      </c>
      <c r="F21" s="73"/>
      <c r="G21" s="67" t="s">
        <v>25</v>
      </c>
      <c r="H21" s="68"/>
      <c r="I21" s="59" t="s">
        <v>25</v>
      </c>
      <c r="J21" s="60"/>
    </row>
    <row r="22" spans="2:10" ht="16.2" thickBot="1" x14ac:dyDescent="0.35">
      <c r="B22" s="2"/>
      <c r="C22" s="53" t="s">
        <v>5</v>
      </c>
      <c r="D22" s="54"/>
      <c r="E22" s="55" t="s">
        <v>5</v>
      </c>
      <c r="F22" s="56"/>
      <c r="G22" s="65" t="s">
        <v>5</v>
      </c>
      <c r="H22" s="66"/>
      <c r="I22" s="57" t="s">
        <v>5</v>
      </c>
      <c r="J22" s="58"/>
    </row>
    <row r="23" spans="2:10" x14ac:dyDescent="0.3">
      <c r="B23" s="2"/>
      <c r="C23" s="8" t="s">
        <v>6</v>
      </c>
      <c r="D23" s="9">
        <v>0.13</v>
      </c>
      <c r="E23" s="3" t="s">
        <v>6</v>
      </c>
      <c r="F23" s="27">
        <v>0.13</v>
      </c>
      <c r="G23" s="15" t="s">
        <v>6</v>
      </c>
      <c r="H23" s="16"/>
      <c r="I23" s="21" t="s">
        <v>6</v>
      </c>
      <c r="J23" s="22"/>
    </row>
    <row r="24" spans="2:10" x14ac:dyDescent="0.3">
      <c r="B24" s="2"/>
      <c r="C24" s="10" t="s">
        <v>7</v>
      </c>
      <c r="D24" s="11">
        <v>0.71</v>
      </c>
      <c r="E24" s="4" t="s">
        <v>7</v>
      </c>
      <c r="F24" s="28">
        <v>0.33</v>
      </c>
      <c r="G24" s="17" t="s">
        <v>7</v>
      </c>
      <c r="H24" s="18"/>
      <c r="I24" s="23" t="s">
        <v>7</v>
      </c>
      <c r="J24" s="24"/>
    </row>
    <row r="25" spans="2:10" ht="15" thickBot="1" x14ac:dyDescent="0.35">
      <c r="B25" s="2"/>
      <c r="C25" s="12" t="s">
        <v>8</v>
      </c>
      <c r="D25" s="13">
        <v>0.95</v>
      </c>
      <c r="E25" s="5" t="s">
        <v>9</v>
      </c>
      <c r="F25" s="29">
        <v>0.49</v>
      </c>
      <c r="G25" s="19" t="s">
        <v>9</v>
      </c>
      <c r="H25" s="20"/>
      <c r="I25" s="25" t="s">
        <v>9</v>
      </c>
      <c r="J25" s="26"/>
    </row>
    <row r="26" spans="2:10" ht="15" thickTop="1" x14ac:dyDescent="0.3"/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</sheetData>
  <mergeCells count="27">
    <mergeCell ref="I8:J8"/>
    <mergeCell ref="B2:D3"/>
    <mergeCell ref="B5:B6"/>
    <mergeCell ref="C8:D8"/>
    <mergeCell ref="E8:F8"/>
    <mergeCell ref="G8:H8"/>
    <mergeCell ref="G9:H9"/>
    <mergeCell ref="I9:J9"/>
    <mergeCell ref="C10:D10"/>
    <mergeCell ref="E10:F10"/>
    <mergeCell ref="G10:H10"/>
    <mergeCell ref="I10:J10"/>
    <mergeCell ref="B17:B18"/>
    <mergeCell ref="C20:D20"/>
    <mergeCell ref="E20:F20"/>
    <mergeCell ref="C9:D9"/>
    <mergeCell ref="E9:F9"/>
    <mergeCell ref="C22:D22"/>
    <mergeCell ref="E22:F22"/>
    <mergeCell ref="G22:H22"/>
    <mergeCell ref="I22:J22"/>
    <mergeCell ref="G20:H20"/>
    <mergeCell ref="I20:J20"/>
    <mergeCell ref="C21:D21"/>
    <mergeCell ref="E21:F21"/>
    <mergeCell ref="G21:H21"/>
    <mergeCell ref="I21:J21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5CD2-0298-444B-8C77-8663C6557E3A}">
  <dimension ref="B2:E54"/>
  <sheetViews>
    <sheetView showGridLines="0" tabSelected="1" topLeftCell="A32" zoomScale="115" zoomScaleNormal="115" workbookViewId="0">
      <selection activeCell="C57" sqref="C57"/>
    </sheetView>
  </sheetViews>
  <sheetFormatPr baseColWidth="10" defaultColWidth="11" defaultRowHeight="14.4" x14ac:dyDescent="0.3"/>
  <cols>
    <col min="1" max="1" width="11" style="1"/>
    <col min="2" max="5" width="12.88671875" style="1" customWidth="1"/>
    <col min="6" max="16384" width="11" style="1"/>
  </cols>
  <sheetData>
    <row r="2" spans="2:5" x14ac:dyDescent="0.3">
      <c r="B2" s="52" t="s">
        <v>0</v>
      </c>
      <c r="C2" s="52"/>
      <c r="D2" s="81" t="s">
        <v>31</v>
      </c>
      <c r="E2" s="81">
        <v>8672</v>
      </c>
    </row>
    <row r="3" spans="2:5" x14ac:dyDescent="0.3">
      <c r="B3" s="52"/>
      <c r="C3" s="52"/>
      <c r="D3" s="81" t="s">
        <v>32</v>
      </c>
      <c r="E3" s="81">
        <v>17344</v>
      </c>
    </row>
    <row r="4" spans="2:5" x14ac:dyDescent="0.3">
      <c r="D4" s="81" t="s">
        <v>33</v>
      </c>
      <c r="E4" s="81">
        <v>17344</v>
      </c>
    </row>
    <row r="6" spans="2:5" ht="18.600000000000001" thickBot="1" x14ac:dyDescent="0.35">
      <c r="B6" s="82" t="s">
        <v>63</v>
      </c>
      <c r="C6" s="79"/>
    </row>
    <row r="7" spans="2:5" ht="15.6" thickTop="1" thickBot="1" x14ac:dyDescent="0.35">
      <c r="B7" s="30" t="s">
        <v>26</v>
      </c>
      <c r="C7" s="30" t="s">
        <v>27</v>
      </c>
      <c r="D7" s="30" t="s">
        <v>28</v>
      </c>
      <c r="E7" s="30" t="s">
        <v>29</v>
      </c>
    </row>
    <row r="8" spans="2:5" ht="15.6" thickTop="1" thickBot="1" x14ac:dyDescent="0.35">
      <c r="B8" s="30">
        <v>0</v>
      </c>
      <c r="C8" s="32">
        <v>1</v>
      </c>
      <c r="D8" s="33">
        <v>1</v>
      </c>
      <c r="E8" s="34">
        <v>2</v>
      </c>
    </row>
    <row r="9" spans="2:5" ht="14.7" customHeight="1" thickTop="1" thickBot="1" x14ac:dyDescent="0.35">
      <c r="B9" s="31">
        <v>10</v>
      </c>
      <c r="C9" s="35">
        <v>3</v>
      </c>
      <c r="D9" s="36">
        <v>5</v>
      </c>
      <c r="E9" s="37">
        <v>9</v>
      </c>
    </row>
    <row r="10" spans="2:5" ht="14.7" customHeight="1" thickTop="1" thickBot="1" x14ac:dyDescent="0.35">
      <c r="B10" s="30">
        <v>20</v>
      </c>
      <c r="C10" s="32">
        <v>4</v>
      </c>
      <c r="D10" s="33">
        <v>18</v>
      </c>
      <c r="E10" s="34">
        <v>24</v>
      </c>
    </row>
    <row r="11" spans="2:5" ht="15.6" thickTop="1" thickBot="1" x14ac:dyDescent="0.35">
      <c r="B11" s="31">
        <v>30</v>
      </c>
      <c r="C11" s="35">
        <v>6</v>
      </c>
      <c r="D11" s="36">
        <v>31</v>
      </c>
      <c r="E11" s="37">
        <v>41</v>
      </c>
    </row>
    <row r="12" spans="2:5" ht="15.6" thickTop="1" thickBot="1" x14ac:dyDescent="0.35">
      <c r="B12" s="30">
        <v>40</v>
      </c>
      <c r="C12" s="32">
        <v>8</v>
      </c>
      <c r="D12" s="33">
        <v>45</v>
      </c>
      <c r="E12" s="34">
        <v>60</v>
      </c>
    </row>
    <row r="13" spans="2:5" ht="15.6" thickTop="1" thickBot="1" x14ac:dyDescent="0.35">
      <c r="B13" s="31">
        <v>50</v>
      </c>
      <c r="C13" s="35">
        <v>10</v>
      </c>
      <c r="D13" s="36">
        <v>58</v>
      </c>
      <c r="E13" s="37">
        <v>78</v>
      </c>
    </row>
    <row r="14" spans="2:5" ht="15.6" thickTop="1" thickBot="1" x14ac:dyDescent="0.35">
      <c r="B14" s="30">
        <v>60</v>
      </c>
      <c r="C14" s="32">
        <v>12</v>
      </c>
      <c r="D14" s="33">
        <v>72</v>
      </c>
      <c r="E14" s="34">
        <v>95</v>
      </c>
    </row>
    <row r="15" spans="2:5" ht="15.6" thickTop="1" thickBot="1" x14ac:dyDescent="0.35">
      <c r="B15" s="31">
        <v>70</v>
      </c>
      <c r="C15" s="38">
        <v>14</v>
      </c>
      <c r="D15" s="39">
        <v>86</v>
      </c>
      <c r="E15" s="40">
        <v>104</v>
      </c>
    </row>
    <row r="16" spans="2:5" ht="15.6" thickTop="1" thickBot="1" x14ac:dyDescent="0.35">
      <c r="B16" s="80" t="s">
        <v>30</v>
      </c>
      <c r="C16" s="80"/>
      <c r="D16" s="80"/>
    </row>
    <row r="17" spans="2:5" ht="15.6" thickTop="1" thickBot="1" x14ac:dyDescent="0.35">
      <c r="B17" s="30" t="s">
        <v>26</v>
      </c>
      <c r="C17" s="30" t="s">
        <v>27</v>
      </c>
      <c r="D17" s="30" t="s">
        <v>28</v>
      </c>
      <c r="E17" s="30" t="s">
        <v>29</v>
      </c>
    </row>
    <row r="18" spans="2:5" ht="15.6" thickTop="1" thickBot="1" x14ac:dyDescent="0.35">
      <c r="B18" s="30">
        <v>1300</v>
      </c>
      <c r="C18" s="32">
        <f>B18*0.1857+0.75</f>
        <v>242.16</v>
      </c>
      <c r="D18" s="33">
        <f>1.2667*B18-4.8333</f>
        <v>1641.8766999999998</v>
      </c>
      <c r="E18" s="34">
        <f>1.5774*B18-3.5833</f>
        <v>2047.0366999999999</v>
      </c>
    </row>
    <row r="19" spans="2:5" ht="15.6" thickTop="1" thickBot="1" x14ac:dyDescent="0.35"/>
    <row r="20" spans="2:5" ht="15.6" thickTop="1" thickBot="1" x14ac:dyDescent="0.35">
      <c r="B20" s="76" t="s">
        <v>34</v>
      </c>
      <c r="C20" s="76"/>
      <c r="D20" s="77">
        <f>E18/100*E2</f>
        <v>177519.022624</v>
      </c>
      <c r="E20" s="77"/>
    </row>
    <row r="21" spans="2:5" ht="15.6" thickTop="1" thickBot="1" x14ac:dyDescent="0.35">
      <c r="B21" s="76" t="s">
        <v>35</v>
      </c>
      <c r="C21" s="76"/>
      <c r="D21" s="77">
        <f>D18/100*E3</f>
        <v>284767.09484799998</v>
      </c>
      <c r="E21" s="77"/>
    </row>
    <row r="22" spans="2:5" ht="15.6" thickTop="1" thickBot="1" x14ac:dyDescent="0.35">
      <c r="B22" s="76" t="s">
        <v>36</v>
      </c>
      <c r="C22" s="76"/>
      <c r="D22" s="77">
        <f>C18/100*E4</f>
        <v>42000.230399999993</v>
      </c>
      <c r="E22" s="77"/>
    </row>
    <row r="23" spans="2:5" ht="15" thickTop="1" x14ac:dyDescent="0.3"/>
    <row r="34" spans="2:5" ht="14.4" customHeight="1" x14ac:dyDescent="0.3">
      <c r="B34" s="52" t="s">
        <v>0</v>
      </c>
      <c r="C34" s="52"/>
    </row>
    <row r="35" spans="2:5" ht="14.4" customHeight="1" x14ac:dyDescent="0.3">
      <c r="B35" s="52"/>
      <c r="C35" s="52"/>
    </row>
    <row r="36" spans="2:5" ht="16.2" thickBot="1" x14ac:dyDescent="0.35">
      <c r="B36" s="84" t="s">
        <v>64</v>
      </c>
      <c r="C36" s="84"/>
      <c r="D36" s="84"/>
    </row>
    <row r="37" spans="2:5" ht="15.6" thickTop="1" thickBot="1" x14ac:dyDescent="0.35">
      <c r="B37" s="30" t="s">
        <v>26</v>
      </c>
      <c r="C37" s="30" t="s">
        <v>27</v>
      </c>
      <c r="D37" s="30" t="s">
        <v>28</v>
      </c>
      <c r="E37" s="30" t="s">
        <v>29</v>
      </c>
    </row>
    <row r="38" spans="2:5" ht="15.6" thickTop="1" thickBot="1" x14ac:dyDescent="0.35">
      <c r="B38" s="30">
        <v>0</v>
      </c>
      <c r="C38" s="32">
        <v>1</v>
      </c>
      <c r="D38" s="33">
        <v>1</v>
      </c>
      <c r="E38" s="34">
        <v>2</v>
      </c>
    </row>
    <row r="39" spans="2:5" ht="15.6" thickTop="1" thickBot="1" x14ac:dyDescent="0.35">
      <c r="B39" s="31">
        <v>10</v>
      </c>
      <c r="C39" s="35">
        <v>3</v>
      </c>
      <c r="D39" s="36">
        <v>3</v>
      </c>
      <c r="E39" s="37">
        <v>7</v>
      </c>
    </row>
    <row r="40" spans="2:5" ht="15.6" thickTop="1" thickBot="1" x14ac:dyDescent="0.35">
      <c r="B40" s="30">
        <v>20</v>
      </c>
      <c r="C40" s="32">
        <v>4</v>
      </c>
      <c r="D40" s="33">
        <v>7</v>
      </c>
      <c r="E40" s="34">
        <v>13</v>
      </c>
    </row>
    <row r="41" spans="2:5" ht="15.6" thickTop="1" thickBot="1" x14ac:dyDescent="0.35">
      <c r="B41" s="31">
        <v>40</v>
      </c>
      <c r="C41" s="35">
        <v>8</v>
      </c>
      <c r="D41" s="36">
        <v>21</v>
      </c>
      <c r="E41" s="37">
        <v>31</v>
      </c>
    </row>
    <row r="42" spans="2:5" ht="15.6" thickTop="1" thickBot="1" x14ac:dyDescent="0.35">
      <c r="B42" s="30">
        <v>60</v>
      </c>
      <c r="C42" s="32">
        <v>12</v>
      </c>
      <c r="D42" s="33">
        <v>37</v>
      </c>
      <c r="E42" s="34">
        <v>54</v>
      </c>
    </row>
    <row r="43" spans="2:5" ht="15.6" thickTop="1" thickBot="1" x14ac:dyDescent="0.35">
      <c r="B43" s="31">
        <v>80</v>
      </c>
      <c r="C43" s="35">
        <v>16</v>
      </c>
      <c r="D43" s="36">
        <v>53</v>
      </c>
      <c r="E43" s="37">
        <v>76</v>
      </c>
    </row>
    <row r="44" spans="2:5" ht="15.6" thickTop="1" thickBot="1" x14ac:dyDescent="0.35">
      <c r="B44" s="30">
        <v>100</v>
      </c>
      <c r="C44" s="32">
        <v>19</v>
      </c>
      <c r="D44" s="33">
        <v>70</v>
      </c>
      <c r="E44" s="34">
        <v>98</v>
      </c>
    </row>
    <row r="45" spans="2:5" ht="15.6" thickTop="1" thickBot="1" x14ac:dyDescent="0.35">
      <c r="B45" s="31">
        <v>120</v>
      </c>
      <c r="C45" s="38">
        <v>23</v>
      </c>
      <c r="D45" s="39">
        <v>85</v>
      </c>
      <c r="E45" s="40">
        <v>112</v>
      </c>
    </row>
    <row r="46" spans="2:5" ht="15" thickTop="1" x14ac:dyDescent="0.3"/>
    <row r="47" spans="2:5" ht="15" thickBot="1" x14ac:dyDescent="0.35">
      <c r="B47" s="83" t="s">
        <v>30</v>
      </c>
      <c r="C47" s="83"/>
    </row>
    <row r="48" spans="2:5" ht="15.6" thickTop="1" thickBot="1" x14ac:dyDescent="0.35">
      <c r="B48" s="30" t="s">
        <v>26</v>
      </c>
      <c r="C48" s="30" t="s">
        <v>27</v>
      </c>
      <c r="D48" s="30" t="s">
        <v>28</v>
      </c>
      <c r="E48" s="30" t="s">
        <v>29</v>
      </c>
    </row>
    <row r="49" spans="2:5" ht="15.6" thickTop="1" thickBot="1" x14ac:dyDescent="0.35">
      <c r="B49" s="30">
        <v>1300</v>
      </c>
      <c r="C49" s="32">
        <f>0.1843*B49+0.8431</f>
        <v>240.43309999999997</v>
      </c>
      <c r="D49" s="33">
        <f>0.7306*B49-4.6461</f>
        <v>945.13390000000004</v>
      </c>
      <c r="E49" s="34">
        <f>0.9725*B49-3.0943</f>
        <v>1261.1557</v>
      </c>
    </row>
    <row r="50" spans="2:5" ht="15.6" thickTop="1" thickBot="1" x14ac:dyDescent="0.35"/>
    <row r="51" spans="2:5" ht="15.6" thickTop="1" thickBot="1" x14ac:dyDescent="0.35">
      <c r="B51" s="76" t="s">
        <v>34</v>
      </c>
      <c r="C51" s="76"/>
      <c r="D51" s="77">
        <f>E49/100*E2</f>
        <v>109367.42230399999</v>
      </c>
      <c r="E51" s="77"/>
    </row>
    <row r="52" spans="2:5" ht="15.6" thickTop="1" thickBot="1" x14ac:dyDescent="0.35">
      <c r="B52" s="76" t="s">
        <v>35</v>
      </c>
      <c r="C52" s="76"/>
      <c r="D52" s="77">
        <f>D49/100*E3</f>
        <v>163924.02361600002</v>
      </c>
      <c r="E52" s="77"/>
    </row>
    <row r="53" spans="2:5" ht="15.6" thickTop="1" thickBot="1" x14ac:dyDescent="0.35">
      <c r="B53" s="76" t="s">
        <v>36</v>
      </c>
      <c r="C53" s="76"/>
      <c r="D53" s="77">
        <f>C49/100*E4</f>
        <v>41700.716863999995</v>
      </c>
      <c r="E53" s="77"/>
    </row>
    <row r="54" spans="2:5" ht="15" thickTop="1" x14ac:dyDescent="0.3"/>
  </sheetData>
  <mergeCells count="18">
    <mergeCell ref="B34:C35"/>
    <mergeCell ref="B36:D36"/>
    <mergeCell ref="B47:C47"/>
    <mergeCell ref="B2:C3"/>
    <mergeCell ref="B20:C20"/>
    <mergeCell ref="D20:E20"/>
    <mergeCell ref="B22:C22"/>
    <mergeCell ref="D22:E22"/>
    <mergeCell ref="B21:C21"/>
    <mergeCell ref="D21:E21"/>
    <mergeCell ref="B6:C6"/>
    <mergeCell ref="B16:D16"/>
    <mergeCell ref="B51:C51"/>
    <mergeCell ref="D51:E51"/>
    <mergeCell ref="B52:C52"/>
    <mergeCell ref="B53:C53"/>
    <mergeCell ref="D52:E52"/>
    <mergeCell ref="D53:E5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B902-0051-4F78-95D8-95F7C5300BEA}">
  <dimension ref="B2:H19"/>
  <sheetViews>
    <sheetView workbookViewId="0">
      <selection activeCell="J9" sqref="J9"/>
    </sheetView>
  </sheetViews>
  <sheetFormatPr baseColWidth="10" defaultColWidth="11" defaultRowHeight="14.4" x14ac:dyDescent="0.3"/>
  <cols>
    <col min="1" max="1" width="11" style="1"/>
    <col min="2" max="2" width="24" style="1" customWidth="1"/>
    <col min="3" max="4" width="11" style="1"/>
    <col min="5" max="5" width="18.33203125" style="1" customWidth="1"/>
    <col min="6" max="16384" width="11" style="1"/>
  </cols>
  <sheetData>
    <row r="2" spans="2:8" x14ac:dyDescent="0.3">
      <c r="B2" s="1" t="s">
        <v>39</v>
      </c>
      <c r="C2" s="1">
        <v>48000</v>
      </c>
      <c r="D2" s="1" t="s">
        <v>40</v>
      </c>
    </row>
    <row r="5" spans="2:8" ht="15" thickBot="1" x14ac:dyDescent="0.35">
      <c r="B5" s="1" t="s">
        <v>37</v>
      </c>
    </row>
    <row r="6" spans="2:8" ht="15.6" thickTop="1" thickBot="1" x14ac:dyDescent="0.35">
      <c r="C6" s="30" t="s">
        <v>44</v>
      </c>
      <c r="D6" s="30" t="s">
        <v>43</v>
      </c>
      <c r="E6" s="30" t="s">
        <v>41</v>
      </c>
      <c r="F6" s="30" t="s">
        <v>27</v>
      </c>
      <c r="G6" s="30" t="s">
        <v>28</v>
      </c>
      <c r="H6" s="30" t="s">
        <v>29</v>
      </c>
    </row>
    <row r="7" spans="2:8" ht="15.6" thickTop="1" thickBot="1" x14ac:dyDescent="0.35">
      <c r="B7" s="41" t="s">
        <v>38</v>
      </c>
      <c r="C7" s="42">
        <v>4.5999999999999996</v>
      </c>
      <c r="D7" s="43">
        <f>(1/$C$2)*1000000</f>
        <v>20.833333333333332</v>
      </c>
      <c r="E7" s="44">
        <f>C7*100/D7</f>
        <v>22.08</v>
      </c>
      <c r="F7" s="42">
        <v>39</v>
      </c>
      <c r="G7" s="43">
        <v>46</v>
      </c>
      <c r="H7" s="44">
        <v>87</v>
      </c>
    </row>
    <row r="8" spans="2:8" ht="15.6" thickTop="1" thickBot="1" x14ac:dyDescent="0.35">
      <c r="B8" s="45" t="s">
        <v>42</v>
      </c>
      <c r="C8" s="46">
        <v>5.16</v>
      </c>
      <c r="D8" s="47">
        <f>(1/$C$2)*1000000</f>
        <v>20.833333333333332</v>
      </c>
      <c r="E8" s="48">
        <f>C8*100/D8</f>
        <v>24.768000000000001</v>
      </c>
      <c r="F8" s="46">
        <v>44</v>
      </c>
      <c r="G8" s="47">
        <v>50</v>
      </c>
      <c r="H8" s="48">
        <v>95</v>
      </c>
    </row>
    <row r="9" spans="2:8" ht="15" thickTop="1" x14ac:dyDescent="0.3"/>
    <row r="10" spans="2:8" ht="15" thickBot="1" x14ac:dyDescent="0.35">
      <c r="B10" s="78" t="s">
        <v>45</v>
      </c>
      <c r="C10" s="78"/>
    </row>
    <row r="11" spans="2:8" ht="15.6" thickTop="1" thickBot="1" x14ac:dyDescent="0.35">
      <c r="C11" s="30" t="s">
        <v>44</v>
      </c>
      <c r="D11" s="30" t="s">
        <v>43</v>
      </c>
      <c r="E11" s="30" t="s">
        <v>41</v>
      </c>
      <c r="F11" s="30" t="s">
        <v>27</v>
      </c>
      <c r="G11" s="30" t="s">
        <v>28</v>
      </c>
      <c r="H11" s="30" t="s">
        <v>29</v>
      </c>
    </row>
    <row r="12" spans="2:8" ht="15.6" thickTop="1" thickBot="1" x14ac:dyDescent="0.35">
      <c r="B12" s="41" t="s">
        <v>46</v>
      </c>
      <c r="C12" s="42"/>
      <c r="D12" s="43"/>
      <c r="E12" s="44" t="e">
        <f>C12*100/D12</f>
        <v>#DIV/0!</v>
      </c>
      <c r="F12" s="42">
        <v>3</v>
      </c>
      <c r="G12" s="43">
        <v>4</v>
      </c>
      <c r="H12" s="44">
        <v>7</v>
      </c>
    </row>
    <row r="13" spans="2:8" ht="15.6" thickTop="1" thickBot="1" x14ac:dyDescent="0.35">
      <c r="B13" s="45" t="s">
        <v>47</v>
      </c>
      <c r="C13" s="46"/>
      <c r="D13" s="47"/>
      <c r="E13" s="48"/>
      <c r="F13" s="46">
        <v>3</v>
      </c>
      <c r="G13" s="47">
        <v>6</v>
      </c>
      <c r="H13" s="48">
        <v>10</v>
      </c>
    </row>
    <row r="14" spans="2:8" ht="15" thickTop="1" x14ac:dyDescent="0.3"/>
    <row r="15" spans="2:8" ht="15" thickBot="1" x14ac:dyDescent="0.35">
      <c r="B15" s="78" t="s">
        <v>48</v>
      </c>
      <c r="C15" s="78"/>
    </row>
    <row r="16" spans="2:8" ht="15.6" thickTop="1" thickBot="1" x14ac:dyDescent="0.35">
      <c r="C16" s="30" t="s">
        <v>44</v>
      </c>
      <c r="D16" s="30" t="s">
        <v>43</v>
      </c>
      <c r="E16" s="30" t="s">
        <v>41</v>
      </c>
      <c r="F16" s="30" t="s">
        <v>27</v>
      </c>
      <c r="G16" s="30" t="s">
        <v>28</v>
      </c>
      <c r="H16" s="30" t="s">
        <v>29</v>
      </c>
    </row>
    <row r="17" spans="2:8" ht="15.6" thickTop="1" thickBot="1" x14ac:dyDescent="0.35">
      <c r="B17" s="41" t="s">
        <v>49</v>
      </c>
      <c r="C17" s="42">
        <v>15</v>
      </c>
      <c r="D17" s="43">
        <f>(1/$C$2)*1000000</f>
        <v>20.833333333333332</v>
      </c>
      <c r="E17" s="44">
        <f>C17*100/D17</f>
        <v>72</v>
      </c>
      <c r="F17" s="42">
        <v>3</v>
      </c>
      <c r="G17" s="43">
        <v>4</v>
      </c>
      <c r="H17" s="44">
        <v>7</v>
      </c>
    </row>
    <row r="18" spans="2:8" ht="15.6" thickTop="1" thickBot="1" x14ac:dyDescent="0.35">
      <c r="B18" s="45" t="s">
        <v>51</v>
      </c>
      <c r="C18" s="46">
        <v>19.8</v>
      </c>
      <c r="D18" s="43">
        <f>(1/$C$2)*1000000</f>
        <v>20.833333333333332</v>
      </c>
      <c r="E18" s="44">
        <f>C18*100/D18</f>
        <v>95.04</v>
      </c>
      <c r="F18" s="46">
        <v>5</v>
      </c>
      <c r="G18" s="47">
        <v>16</v>
      </c>
      <c r="H18" s="48">
        <v>26</v>
      </c>
    </row>
    <row r="19" spans="2:8" ht="15" thickTop="1" x14ac:dyDescent="0.3"/>
  </sheetData>
  <mergeCells count="2">
    <mergeCell ref="B10:C10"/>
    <mergeCell ref="B15:C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E591-D7C0-4DFF-B1D1-01278F70E944}">
  <dimension ref="B5:F11"/>
  <sheetViews>
    <sheetView zoomScale="145" zoomScaleNormal="145" workbookViewId="0">
      <selection activeCell="B6" sqref="B6:F10"/>
    </sheetView>
  </sheetViews>
  <sheetFormatPr baseColWidth="10" defaultRowHeight="14.4" x14ac:dyDescent="0.3"/>
  <cols>
    <col min="1" max="1" width="11.5546875" style="1"/>
    <col min="2" max="2" width="33.6640625" style="1" customWidth="1"/>
    <col min="3" max="3" width="22.21875" style="1" customWidth="1"/>
    <col min="4" max="5" width="11.5546875" style="1"/>
    <col min="6" max="6" width="36.77734375" style="1" customWidth="1"/>
    <col min="7" max="16384" width="11.5546875" style="1"/>
  </cols>
  <sheetData>
    <row r="5" spans="2:6" ht="15" thickBot="1" x14ac:dyDescent="0.35"/>
    <row r="6" spans="2:6" ht="15.6" thickTop="1" thickBot="1" x14ac:dyDescent="0.35">
      <c r="B6" s="30" t="s">
        <v>52</v>
      </c>
      <c r="C6" s="30" t="s">
        <v>60</v>
      </c>
      <c r="D6" s="30" t="s">
        <v>58</v>
      </c>
      <c r="E6" s="30" t="s">
        <v>57</v>
      </c>
      <c r="F6" s="30" t="s">
        <v>59</v>
      </c>
    </row>
    <row r="7" spans="2:6" ht="15.6" thickTop="1" thickBot="1" x14ac:dyDescent="0.35">
      <c r="B7" s="41" t="s">
        <v>53</v>
      </c>
      <c r="C7" s="42">
        <v>63</v>
      </c>
      <c r="D7" s="43" t="s">
        <v>61</v>
      </c>
      <c r="E7" s="44">
        <v>97</v>
      </c>
      <c r="F7" s="42">
        <v>0.72</v>
      </c>
    </row>
    <row r="8" spans="2:6" ht="15.6" thickTop="1" thickBot="1" x14ac:dyDescent="0.35">
      <c r="B8" s="45" t="s">
        <v>54</v>
      </c>
      <c r="C8" s="46">
        <v>116</v>
      </c>
      <c r="D8" s="47" t="s">
        <v>61</v>
      </c>
      <c r="E8" s="48">
        <v>99</v>
      </c>
      <c r="F8" s="46">
        <v>0.72</v>
      </c>
    </row>
    <row r="9" spans="2:6" ht="15.6" thickTop="1" thickBot="1" x14ac:dyDescent="0.35">
      <c r="B9" s="41" t="s">
        <v>55</v>
      </c>
      <c r="C9" s="42">
        <v>225</v>
      </c>
      <c r="D9" s="43" t="s">
        <v>61</v>
      </c>
      <c r="E9" s="44">
        <v>95</v>
      </c>
      <c r="F9" s="42">
        <v>24</v>
      </c>
    </row>
    <row r="10" spans="2:6" ht="15.6" thickTop="1" thickBot="1" x14ac:dyDescent="0.35">
      <c r="B10" s="45" t="s">
        <v>56</v>
      </c>
      <c r="C10" s="46">
        <v>650</v>
      </c>
      <c r="D10" s="47" t="s">
        <v>62</v>
      </c>
      <c r="E10" s="48">
        <v>26</v>
      </c>
      <c r="F10" s="46">
        <v>95</v>
      </c>
    </row>
    <row r="11" spans="2:6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Sheet1</vt:lpstr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Cesalli</dc:creator>
  <cp:lastModifiedBy>Maxime Cesalli</cp:lastModifiedBy>
  <cp:lastPrinted>2023-08-17T11:35:09Z</cp:lastPrinted>
  <dcterms:created xsi:type="dcterms:W3CDTF">2023-06-15T08:45:52Z</dcterms:created>
  <dcterms:modified xsi:type="dcterms:W3CDTF">2023-08-17T11:42:36Z</dcterms:modified>
</cp:coreProperties>
</file>