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3b8ea770f0bb644/Desktop/CHAITALI/"/>
    </mc:Choice>
  </mc:AlternateContent>
  <xr:revisionPtr revIDLastSave="806" documentId="8_{9035C65D-B962-4854-8EA7-80DA99BD877C}" xr6:coauthVersionLast="47" xr6:coauthVersionMax="47" xr10:uidLastSave="{84637408-B177-4350-8676-C1649D9B41F3}"/>
  <bookViews>
    <workbookView xWindow="-108" yWindow="-108" windowWidth="23256" windowHeight="12456" activeTab="2" xr2:uid="{70521DF1-53EF-4629-BA92-147E36F41957}"/>
  </bookViews>
  <sheets>
    <sheet name="DATA" sheetId="1" r:id="rId1"/>
    <sheet name="PIVOT TABLE" sheetId="2" r:id="rId2"/>
    <sheet name="DASHBOARD" sheetId="4" r:id="rId3"/>
  </sheets>
  <definedNames>
    <definedName name="_xlnm._FilterDatabase" localSheetId="0" hidden="1">DATA!$A$1:$K$8315</definedName>
    <definedName name="_xlchart.v2.0" hidden="1">'PIVOT TABLE'!$L$6:$L$22</definedName>
    <definedName name="_xlchart.v2.1" hidden="1">'PIVOT TABLE'!$M$5</definedName>
    <definedName name="_xlchart.v2.2" hidden="1">'PIVOT TABLE'!$M$6:$M$22</definedName>
    <definedName name="_xlchart.v5.3" hidden="1">'PIVOT TABLE'!$X$4</definedName>
    <definedName name="_xlchart.v5.4" hidden="1">'PIVOT TABLE'!$X$5:$X$53</definedName>
    <definedName name="_xlchart.v5.5" hidden="1">'PIVOT TABLE'!$Y$4</definedName>
    <definedName name="_xlchart.v5.6"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 i="2" l="1"/>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 i="2"/>
  <c r="L7" i="2"/>
  <c r="L8" i="2"/>
  <c r="L9" i="2"/>
  <c r="L10" i="2"/>
  <c r="L11" i="2"/>
  <c r="L12" i="2"/>
  <c r="L13" i="2"/>
  <c r="L14" i="2"/>
  <c r="L15" i="2"/>
  <c r="L16" i="2"/>
  <c r="L17" i="2"/>
  <c r="L18" i="2"/>
  <c r="L19" i="2"/>
  <c r="L20" i="2"/>
  <c r="L21" i="2"/>
  <c r="L22" i="2"/>
  <c r="L6" i="2"/>
  <c r="M17" i="2"/>
  <c r="M16" i="2"/>
  <c r="M15" i="2"/>
  <c r="M14" i="2"/>
  <c r="M12" i="2"/>
  <c r="M6" i="2"/>
  <c r="M8" i="2"/>
  <c r="M22" i="2"/>
  <c r="M13" i="2"/>
  <c r="A12" i="2"/>
  <c r="A11" i="2"/>
  <c r="M20" i="2"/>
  <c r="M19" i="2"/>
  <c r="M18" i="2"/>
  <c r="M21" i="2"/>
  <c r="M10" i="2"/>
  <c r="M11" i="2"/>
  <c r="M9" i="2"/>
  <c r="M7" i="2"/>
</calcChain>
</file>

<file path=xl/sharedStrings.xml><?xml version="1.0" encoding="utf-8"?>
<sst xmlns="http://schemas.openxmlformats.org/spreadsheetml/2006/main" count="52337" uniqueCount="2726">
  <si>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</si>
  <si>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</si>
  <si>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</si>
  <si>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</si>
  <si>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</si>
  <si>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</si>
  <si>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</si>
  <si>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</si>
  <si>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</si>
  <si>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</si>
  <si>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</si>
  <si>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</si>
  <si>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</si>
  <si>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</si>
  <si>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</si>
  <si>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</si>
  <si>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</si>
  <si>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</si>
  <si>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</si>
  <si>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</si>
  <si>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</si>
  <si>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</si>
  <si>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</si>
  <si>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</si>
  <si>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</si>
  <si>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</si>
  <si>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</si>
  <si>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</si>
  <si>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</si>
  <si>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</si>
  <si>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</si>
  <si>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</si>
  <si>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</si>
  <si>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</si>
  <si>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</si>
  <si>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</si>
  <si>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</si>
  <si>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</si>
  <si>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</si>
  <si>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</si>
  <si>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</si>
  <si>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</si>
  <si>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</si>
  <si>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</si>
  <si>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</si>
  <si>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</si>
  <si>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</si>
  <si>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</si>
  <si>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</si>
  <si>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</si>
  <si>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</si>
  <si>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</si>
  <si>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</si>
  <si>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</si>
  <si>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</si>
  <si>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</si>
  <si>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</si>
  <si>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</si>
  <si>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</si>
  <si>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</si>
  <si>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</si>
  <si>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</si>
  <si>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</si>
  <si>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</si>
  <si>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</si>
  <si>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</si>
  <si>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</si>
  <si>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</si>
  <si>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</si>
  <si>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</si>
  <si>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</si>
  <si>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</si>
  <si>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</si>
  <si>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</si>
  <si>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</si>
  <si>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</si>
  <si>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</si>
  <si>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</si>
  <si>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</si>
  <si>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</si>
  <si>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</si>
  <si>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</si>
  <si>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</si>
  <si>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</si>
  <si>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</si>
  <si>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</si>
  <si>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</si>
  <si>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</si>
  <si>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</si>
  <si>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</si>
  <si>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</si>
  <si>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</si>
  <si>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</si>
  <si>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</si>
  <si>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</si>
  <si>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</si>
  <si>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</si>
  <si>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</si>
  <si>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</si>
  <si>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</si>
  <si>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</si>
  <si>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</si>
  <si>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</si>
  <si>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</si>
  <si>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</si>
  <si>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</si>
  <si>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</si>
  <si>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</si>
  <si>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</si>
  <si>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</si>
  <si>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</si>
  <si>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</si>
  <si>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</si>
  <si>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</si>
  <si>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</si>
  <si>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</si>
  <si>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</si>
  <si>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</si>
  <si>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</si>
  <si>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</si>
  <si>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</si>
  <si>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</si>
  <si>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</si>
  <si>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</si>
  <si>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</si>
  <si>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</si>
  <si>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</si>
  <si>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</si>
  <si>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</si>
  <si>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</si>
  <si>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</si>
  <si>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</si>
  <si>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</si>
  <si>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</si>
  <si>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</si>
  <si>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</si>
  <si>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</si>
  <si>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</si>
  <si>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</si>
  <si>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</si>
  <si>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</si>
  <si>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</si>
  <si>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</si>
  <si>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</si>
  <si>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</si>
  <si>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</si>
  <si>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</si>
  <si>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</si>
  <si>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</si>
  <si>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</si>
  <si>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</si>
  <si>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</si>
  <si>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</si>
  <si>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</si>
  <si>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</si>
  <si>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</si>
  <si>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</si>
  <si>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</si>
  <si>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</si>
  <si>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</si>
  <si>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</si>
  <si>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</si>
  <si>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</si>
  <si>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</si>
  <si>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</si>
  <si>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</si>
  <si>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</si>
  <si>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</si>
  <si>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</si>
  <si>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</si>
  <si>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</si>
  <si>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</si>
  <si>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</si>
  <si>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</si>
  <si>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</si>
  <si>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</si>
  <si>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</si>
  <si>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</si>
  <si>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</si>
  <si>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</si>
  <si>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</si>
  <si>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</si>
  <si>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</si>
  <si>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</si>
  <si>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</si>
  <si>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</si>
  <si>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</si>
  <si>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</si>
  <si>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</si>
  <si>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</si>
  <si>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</si>
  <si>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</si>
  <si>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</si>
  <si>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</si>
  <si>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</si>
  <si>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</si>
  <si>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</si>
  <si>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</si>
  <si>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</si>
  <si>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</si>
  <si>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</si>
  <si>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</si>
  <si>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</si>
  <si>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</si>
  <si>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</si>
  <si>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</si>
  <si>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</si>
  <si>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</si>
  <si>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</si>
  <si>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</si>
  <si>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</si>
  <si>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</si>
  <si>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</si>
  <si>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</si>
  <si>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</si>
  <si>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</si>
  <si>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</si>
  <si>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</si>
  <si>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</si>
  <si>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</si>
  <si>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</si>
  <si>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</si>
  <si>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</si>
  <si>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</si>
  <si>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</si>
  <si>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</si>
  <si>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</si>
  <si>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</si>
  <si>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</si>
  <si>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</si>
  <si>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</si>
  <si>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</si>
  <si>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</si>
  <si>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</si>
  <si>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</si>
  <si>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</si>
  <si>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</si>
  <si>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</si>
  <si>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</si>
  <si>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</si>
  <si>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</si>
  <si>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</si>
  <si>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</si>
  <si>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</si>
  <si>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</si>
  <si>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</si>
  <si>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</si>
  <si>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</si>
  <si>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</si>
  <si>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</si>
  <si>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</si>
  <si>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</si>
  <si>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</si>
  <si>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</si>
  <si>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</si>
  <si>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</si>
  <si>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</si>
  <si>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</si>
  <si>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</si>
  <si>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</si>
  <si>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</si>
  <si>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</si>
  <si>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</si>
  <si>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</si>
  <si>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</si>
  <si>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</si>
  <si>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</si>
  <si>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</si>
  <si>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</si>
  <si>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</si>
  <si>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</si>
  <si>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</si>
  <si>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</si>
  <si>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</si>
  <si>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</si>
  <si>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</si>
  <si>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</si>
  <si>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</si>
  <si>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</si>
  <si>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</si>
  <si>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</si>
  <si>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</si>
  <si>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</si>
  <si>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</si>
  <si>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</si>
  <si>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</si>
  <si>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</si>
  <si>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</si>
  <si>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</si>
  <si>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</si>
  <si>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</si>
  <si>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</si>
  <si>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</si>
  <si>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</si>
  <si>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</si>
  <si>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</si>
  <si>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</si>
  <si>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</si>
  <si>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</si>
  <si>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</si>
  <si>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</si>
  <si>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</si>
  <si>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</si>
  <si>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</si>
  <si>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</si>
  <si>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</si>
  <si>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</si>
  <si>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</si>
  <si>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</si>
  <si>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</si>
  <si>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</si>
  <si>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</si>
  <si>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</si>
  <si>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</si>
  <si>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</si>
  <si>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</si>
  <si>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</si>
  <si>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</si>
  <si>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</si>
  <si>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</si>
  <si>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</si>
  <si>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</si>
  <si>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</si>
  <si>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</si>
  <si>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</si>
  <si>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</si>
  <si>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</si>
  <si>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</si>
  <si>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</si>
  <si>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</si>
  <si>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</si>
  <si>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</si>
  <si>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</si>
  <si>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</si>
  <si>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</si>
  <si>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</si>
  <si>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</si>
  <si>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</si>
  <si>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</si>
  <si>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</si>
  <si>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</si>
  <si>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</si>
  <si>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</si>
  <si>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</si>
  <si>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</si>
  <si>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</si>
  <si>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</si>
  <si>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</si>
  <si>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</si>
  <si>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</si>
  <si>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</si>
  <si>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</si>
  <si>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</si>
  <si>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</si>
  <si>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</si>
  <si>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</si>
  <si>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</si>
  <si>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</si>
  <si>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</si>
  <si>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</si>
  <si>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</si>
  <si>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</si>
  <si>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</si>
  <si>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</si>
  <si>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</si>
  <si>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</si>
  <si>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</si>
  <si>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</si>
  <si>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</si>
  <si>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</si>
  <si>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</si>
  <si>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</si>
  <si>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</si>
  <si>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</si>
  <si>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</si>
  <si>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</si>
  <si>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</si>
  <si>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</si>
  <si>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</si>
  <si>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</si>
  <si>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</si>
  <si>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</si>
  <si>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</si>
  <si>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</si>
  <si>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</si>
  <si>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</si>
  <si>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</si>
  <si>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</si>
  <si>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</si>
  <si>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</si>
  <si>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</si>
  <si>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</si>
  <si>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</si>
  <si>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</si>
  <si>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</si>
  <si>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</si>
  <si>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</si>
  <si>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</si>
  <si>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</si>
  <si>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</si>
  <si>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</si>
  <si>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</si>
  <si>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</si>
  <si>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</si>
  <si>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</si>
  <si>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</si>
  <si>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</si>
  <si>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</si>
  <si>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</si>
  <si>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</si>
  <si>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</si>
  <si>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</si>
  <si>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</si>
  <si>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</si>
  <si>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</si>
  <si>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</si>
  <si>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</si>
  <si>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</si>
  <si>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</si>
  <si>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</si>
  <si>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</si>
  <si>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</si>
  <si>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</si>
  <si>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</si>
  <si>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</si>
  <si>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</si>
  <si>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</si>
  <si>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</si>
  <si>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</si>
  <si>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</si>
  <si>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</si>
  <si>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</si>
  <si>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</si>
  <si>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</si>
  <si>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</si>
  <si>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</si>
  <si>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</si>
  <si>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</si>
  <si>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</si>
  <si>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</si>
  <si>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</si>
  <si>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</si>
  <si>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</si>
  <si>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</si>
  <si>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</si>
  <si>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</si>
  <si>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</si>
  <si>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</si>
  <si>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</si>
  <si>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</si>
  <si>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</si>
  <si>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</si>
  <si>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</si>
  <si>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</si>
  <si>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</si>
  <si>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</si>
  <si>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</si>
  <si>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</si>
  <si>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</si>
  <si>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</si>
  <si>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</si>
  <si>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</si>
  <si>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</si>
  <si>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</si>
  <si>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</si>
  <si>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</si>
  <si>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</si>
  <si>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</si>
  <si>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</si>
  <si>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</si>
  <si>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</si>
  <si>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</si>
  <si>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</si>
  <si>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</si>
  <si>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</si>
  <si>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</si>
  <si>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</si>
  <si>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</si>
  <si>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</si>
  <si>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</si>
  <si>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</si>
  <si>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</si>
  <si>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</si>
  <si>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</si>
  <si>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</si>
  <si>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</si>
  <si>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</si>
  <si>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</si>
  <si>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</si>
  <si>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</si>
  <si>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</si>
  <si>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</si>
  <si>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</si>
  <si>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</si>
  <si>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</si>
  <si>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</si>
  <si>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</si>
  <si>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</si>
  <si>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</si>
  <si>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</si>
  <si>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</si>
  <si>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</si>
  <si>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</si>
  <si>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</si>
  <si>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</si>
  <si>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</si>
  <si>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</si>
  <si>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</si>
  <si>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</si>
  <si>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</si>
  <si>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</si>
  <si>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</si>
  <si>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</si>
  <si>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</si>
  <si>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</si>
  <si>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</si>
  <si>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</si>
  <si>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</si>
  <si>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</si>
  <si>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</si>
  <si>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</si>
  <si>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</si>
  <si>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</si>
  <si>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</si>
  <si>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</si>
  <si>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</si>
  <si>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</si>
  <si>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</si>
  <si>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</si>
  <si>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</si>
  <si>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</si>
  <si>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</si>
  <si>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</si>
  <si>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</si>
  <si>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</si>
  <si>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</si>
  <si>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</si>
  <si>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</si>
  <si>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</si>
  <si>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</si>
  <si>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</si>
  <si>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</si>
  <si>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</si>
  <si>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</si>
  <si>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</si>
  <si>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</si>
  <si>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</si>
  <si>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</si>
  <si>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</si>
  <si>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</si>
  <si>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</si>
  <si>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</si>
  <si>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</si>
  <si>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</si>
  <si>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</si>
  <si>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</si>
  <si>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</si>
  <si>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</si>
  <si>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</si>
  <si>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</si>
  <si>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</si>
  <si>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</si>
  <si>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</si>
  <si>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</si>
  <si>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</si>
  <si>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</si>
  <si>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</si>
  <si>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</si>
  <si>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</si>
  <si>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</si>
  <si>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</si>
  <si>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</si>
  <si>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</si>
  <si>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</si>
  <si>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</si>
  <si>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</si>
  <si>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</si>
  <si>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</si>
  <si>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</si>
  <si>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</si>
  <si>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</si>
  <si>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</si>
  <si>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</si>
  <si>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</si>
  <si>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</si>
  <si>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</si>
  <si>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</si>
  <si>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</si>
  <si>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</si>
  <si>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</si>
  <si>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</si>
  <si>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</si>
  <si>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</si>
  <si>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</si>
  <si>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</si>
  <si>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</si>
  <si>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</si>
  <si>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</si>
  <si>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</si>
  <si>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</si>
  <si>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</si>
  <si>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</si>
  <si>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</si>
  <si>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</si>
  <si>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</si>
  <si>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</si>
  <si>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</si>
  <si>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</si>
  <si>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</si>
  <si>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</si>
  <si>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</si>
  <si>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</si>
  <si>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</si>
  <si>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</si>
  <si>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</si>
  <si>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</si>
  <si>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</si>
  <si>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</si>
  <si>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</si>
  <si>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</si>
  <si>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</si>
  <si>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</si>
  <si>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</si>
  <si>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</si>
  <si>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</si>
  <si>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</si>
  <si>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</si>
  <si>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</si>
  <si>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</si>
  <si>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</si>
  <si>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</si>
  <si>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</si>
  <si>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</si>
  <si>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</si>
  <si>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</si>
  <si>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</si>
  <si>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</si>
  <si>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</si>
  <si>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</si>
  <si>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</si>
  <si>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</si>
  <si>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</si>
  <si>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</si>
  <si>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</si>
  <si>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</si>
  <si>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</si>
  <si>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</si>
  <si>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</si>
  <si>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</si>
  <si>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</si>
  <si>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</si>
  <si>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</si>
  <si>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</si>
  <si>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</si>
  <si>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</si>
  <si>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</si>
  <si>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</si>
  <si>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</si>
  <si>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</si>
  <si>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</si>
  <si>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</si>
  <si>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</si>
  <si>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</si>
  <si>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</si>
  <si>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</si>
  <si>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</si>
  <si>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</si>
  <si>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</si>
  <si>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</si>
  <si>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</si>
  <si>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</si>
  <si>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</si>
  <si>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</si>
  <si>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</si>
  <si>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</si>
  <si>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</si>
  <si>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</si>
  <si>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</si>
  <si>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</si>
  <si>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</si>
  <si>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</si>
  <si>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</si>
  <si>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</si>
  <si>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</si>
  <si>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</si>
  <si>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</si>
  <si>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</si>
  <si>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</si>
  <si>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</si>
  <si>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</si>
  <si>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</si>
  <si>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</si>
  <si>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</si>
  <si>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</si>
  <si>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</si>
  <si>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</si>
  <si>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</si>
  <si>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</si>
  <si>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</si>
  <si>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</si>
  <si>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</si>
  <si>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</si>
  <si>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</si>
  <si>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</si>
  <si>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</si>
  <si>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</si>
  <si>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</si>
  <si>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</si>
  <si>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</si>
  <si>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</si>
  <si>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</si>
  <si>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</si>
  <si>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</si>
  <si>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</si>
  <si>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</si>
  <si>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</si>
  <si>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</si>
  <si>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</si>
  <si>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</si>
  <si>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</si>
  <si>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</si>
  <si>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</si>
  <si>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</si>
  <si>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</si>
  <si>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</si>
  <si>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</si>
  <si>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</si>
  <si>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</si>
  <si>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</si>
  <si>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</si>
  <si>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</si>
  <si>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</si>
  <si>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</si>
  <si>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</si>
  <si>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</si>
  <si>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</si>
  <si>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</si>
  <si>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</si>
  <si>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</si>
  <si>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</si>
  <si>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</si>
  <si>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</si>
  <si>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</si>
  <si>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</si>
  <si>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</si>
  <si>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</si>
  <si>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</si>
  <si>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</si>
  <si>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</si>
  <si>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</si>
  <si>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</si>
  <si>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</si>
  <si>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</si>
  <si>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</si>
  <si>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</si>
  <si>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</si>
  <si>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</si>
  <si>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</si>
  <si>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</si>
  <si>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</si>
  <si>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</si>
  <si>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</si>
  <si>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</si>
  <si>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</si>
  <si>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</si>
  <si>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</si>
  <si>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</si>
  <si>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</si>
  <si>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</si>
  <si>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</si>
  <si>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</si>
  <si>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</si>
  <si>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</si>
  <si>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</si>
  <si>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</si>
  <si>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</si>
  <si>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</si>
  <si>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</si>
  <si>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</si>
  <si>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</si>
  <si>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</si>
  <si>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</si>
  <si>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</si>
  <si>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</si>
  <si>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</si>
  <si>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</si>
  <si>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</si>
  <si>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</si>
  <si>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</si>
  <si>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</si>
  <si>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</si>
  <si>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</si>
  <si>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</si>
  <si>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</si>
  <si>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</si>
  <si>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</si>
  <si>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</si>
  <si>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</si>
  <si>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</si>
  <si>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</si>
  <si>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</si>
  <si>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</si>
  <si>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</si>
  <si>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</si>
  <si>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</si>
  <si>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</si>
  <si>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</si>
  <si>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</si>
  <si>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</si>
  <si>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</si>
  <si>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</si>
  <si>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</si>
  <si>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</si>
  <si>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</si>
  <si>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</si>
  <si>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</si>
  <si>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</si>
  <si>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</si>
  <si>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</si>
  <si>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</si>
  <si>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</si>
  <si>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</si>
  <si>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</si>
  <si>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</si>
  <si>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</si>
  <si>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</si>
  <si>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</si>
  <si>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</si>
  <si>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</si>
  <si>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</si>
  <si>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</si>
  <si>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</si>
  <si>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</si>
  <si>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</si>
  <si>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</si>
  <si>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</si>
  <si>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</si>
  <si>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</si>
  <si>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</si>
  <si>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</si>
  <si>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</si>
  <si>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</si>
  <si>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</si>
  <si>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</si>
  <si>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</si>
  <si>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</si>
  <si>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</si>
  <si>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</si>
  <si>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</si>
  <si>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</si>
  <si>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</si>
  <si>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</si>
  <si>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</si>
  <si>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</si>
  <si>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</si>
  <si>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</si>
  <si>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</si>
  <si>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</si>
  <si>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</si>
  <si>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</si>
  <si>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</si>
  <si>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</si>
  <si>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</si>
  <si>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</si>
  <si>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</si>
  <si>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</si>
  <si>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</si>
  <si>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</si>
  <si>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</si>
  <si>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</si>
  <si>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</si>
  <si>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</si>
  <si>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</si>
  <si>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</si>
  <si>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</si>
  <si>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</si>
  <si>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</si>
  <si>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</si>
  <si>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</si>
  <si>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</si>
  <si>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</si>
  <si>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</si>
  <si>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</si>
  <si>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</si>
  <si>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</si>
  <si>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</si>
  <si>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</si>
  <si>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</si>
  <si>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</si>
  <si>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</si>
  <si>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</si>
  <si>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</si>
  <si>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</si>
  <si>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</si>
  <si>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</si>
  <si>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</si>
  <si>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</si>
  <si>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</si>
  <si>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</si>
  <si>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</si>
  <si>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</si>
  <si>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</si>
  <si>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</si>
  <si>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</si>
  <si>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</si>
  <si>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</si>
  <si>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</si>
  <si>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</si>
  <si>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</si>
  <si>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</si>
  <si>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</si>
  <si>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</si>
  <si>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</si>
  <si>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</si>
  <si>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</si>
  <si>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</si>
  <si>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</si>
  <si>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</si>
  <si>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</si>
  <si>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</si>
  <si>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</si>
  <si>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</si>
  <si>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</si>
  <si>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</si>
  <si>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</si>
  <si>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</si>
  <si>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</si>
  <si>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</si>
  <si>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</si>
  <si>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</si>
  <si>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</si>
  <si>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</si>
  <si>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</si>
  <si>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</si>
  <si>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</si>
  <si>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</si>
  <si>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</si>
  <si>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</si>
  <si>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</si>
  <si>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</si>
  <si>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</si>
  <si>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</si>
  <si>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</si>
  <si>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</si>
  <si>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</si>
  <si>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</si>
  <si>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</si>
  <si>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</si>
  <si>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</si>
  <si>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</si>
  <si>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</si>
  <si>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</si>
  <si>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</si>
  <si>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</si>
  <si>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</si>
  <si>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</si>
  <si>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</si>
  <si>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</si>
  <si>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</si>
  <si>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</si>
  <si>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</si>
  <si>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</si>
  <si>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</si>
  <si>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</si>
  <si>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</si>
  <si>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</si>
  <si>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</si>
  <si>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</si>
  <si>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</si>
  <si>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</si>
  <si>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</si>
  <si>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</si>
  <si>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</si>
  <si>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</si>
  <si>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</si>
  <si>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</si>
  <si>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</si>
  <si>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</si>
  <si>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</si>
  <si>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</si>
  <si>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</si>
  <si>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</si>
  <si>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</si>
  <si>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</si>
  <si>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</si>
  <si>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</si>
  <si>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</si>
  <si>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</si>
  <si>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</si>
  <si>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</si>
  <si>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</si>
  <si>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</si>
  <si>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</si>
  <si>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</si>
  <si>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</si>
  <si>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</si>
  <si>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</si>
  <si>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</si>
  <si>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</si>
  <si>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</si>
  <si>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</si>
  <si>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</si>
  <si>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</si>
  <si>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</si>
  <si>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</si>
  <si>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</si>
  <si>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</si>
  <si>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</si>
  <si>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</si>
  <si>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</si>
  <si>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</si>
  <si>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</si>
  <si>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</si>
  <si>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</si>
  <si>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</si>
  <si>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</si>
  <si>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</si>
  <si>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</si>
  <si>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</si>
  <si>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</si>
  <si>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</si>
  <si>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</si>
  <si>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</si>
  <si>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</si>
  <si>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</si>
  <si>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</si>
  <si>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</si>
  <si>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</si>
  <si>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</si>
  <si>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</si>
  <si>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</si>
  <si>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</si>
  <si>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</si>
  <si>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</si>
  <si>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</si>
  <si>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</si>
  <si>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</si>
  <si>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</si>
  <si>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</si>
  <si>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</si>
  <si>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</si>
  <si>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</si>
  <si>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</si>
  <si>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</si>
  <si>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</si>
  <si>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</si>
  <si>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</si>
  <si>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</si>
  <si>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</si>
  <si>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</si>
  <si>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</si>
  <si>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</si>
  <si>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</si>
  <si>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</si>
  <si>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</si>
  <si>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</si>
  <si>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</si>
  <si>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</si>
  <si>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</si>
  <si>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</si>
  <si>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</si>
  <si>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</si>
  <si>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</si>
  <si>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</si>
  <si>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</si>
  <si>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</si>
  <si>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</si>
  <si>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</si>
  <si>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</si>
  <si>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</si>
  <si>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</si>
  <si>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</si>
  <si>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</si>
  <si>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</si>
  <si>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</si>
  <si>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</si>
  <si>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</si>
  <si>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</si>
  <si>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</si>
  <si>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</si>
  <si>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</si>
  <si>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</si>
  <si>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</si>
  <si>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</si>
  <si>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</si>
  <si>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</si>
  <si>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</si>
  <si>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</si>
  <si>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</si>
  <si>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</si>
  <si>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</si>
  <si>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</si>
  <si>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</si>
  <si>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</si>
  <si>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</si>
  <si>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</si>
  <si>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</si>
  <si>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</si>
  <si>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</si>
  <si>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</si>
  <si>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</si>
  <si>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</si>
  <si>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</si>
  <si>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</si>
  <si>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</si>
  <si>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</si>
  <si>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</si>
  <si>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</si>
  <si>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</si>
  <si>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</si>
  <si>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</si>
  <si>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</si>
  <si>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</si>
  <si>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</si>
  <si>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</si>
  <si>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</si>
  <si>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</si>
  <si>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</si>
  <si>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</si>
  <si>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</si>
  <si>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</si>
  <si>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</si>
  <si>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</si>
  <si>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</si>
  <si>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</si>
  <si>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</si>
  <si>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</si>
  <si>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</si>
  <si>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</si>
  <si>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</si>
  <si>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</si>
  <si>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</si>
  <si>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</si>
  <si>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</si>
  <si>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</si>
  <si>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</si>
  <si>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</si>
  <si>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</si>
  <si>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</si>
  <si>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</si>
  <si>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</si>
  <si>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</si>
  <si>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</si>
  <si>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</si>
  <si>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</si>
  <si>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</si>
  <si>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</si>
  <si>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</si>
  <si>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</si>
  <si>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</si>
  <si>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</si>
  <si>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</si>
  <si>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</si>
  <si>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</si>
  <si>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</si>
  <si>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</si>
  <si>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</si>
  <si>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</si>
  <si>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</si>
  <si>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</si>
  <si>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</si>
  <si>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</si>
  <si>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</si>
  <si>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</si>
  <si>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</si>
  <si>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</si>
  <si>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</si>
  <si>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</si>
  <si>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</si>
  <si>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</si>
  <si>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</si>
  <si>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</si>
  <si>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</si>
  <si>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</si>
  <si>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</si>
  <si>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</si>
  <si>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</si>
  <si>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</si>
  <si>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</si>
  <si>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</si>
  <si>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</si>
  <si>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</si>
  <si>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</si>
  <si>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</si>
  <si>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</si>
  <si>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</si>
  <si>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</si>
  <si>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</si>
  <si>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</si>
  <si>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</si>
  <si>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</si>
  <si>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</si>
  <si>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</si>
  <si>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</si>
  <si>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</si>
  <si>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</si>
  <si>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</si>
  <si>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</si>
  <si>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</si>
  <si>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</si>
  <si>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</si>
  <si>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</si>
  <si>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</si>
  <si>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</si>
  <si>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</si>
  <si>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</si>
  <si>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</si>
  <si>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</si>
  <si>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</si>
  <si>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</si>
  <si>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</si>
  <si>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</si>
  <si>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</si>
  <si>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</si>
  <si>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</si>
  <si>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</si>
  <si>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</si>
  <si>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</si>
  <si>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</si>
  <si>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</si>
  <si>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</si>
  <si>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</si>
  <si>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</si>
  <si>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</si>
  <si>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</si>
  <si>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</si>
  <si>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</si>
  <si>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</si>
  <si>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</si>
  <si>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</si>
  <si>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</si>
  <si>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</si>
  <si>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</si>
  <si>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</si>
  <si>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</si>
  <si>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</si>
  <si>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</si>
  <si>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</si>
  <si>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</si>
  <si>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</si>
  <si>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</si>
  <si>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</si>
  <si>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</si>
  <si>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</si>
  <si>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</si>
  <si>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</si>
  <si>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</si>
  <si>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</si>
  <si>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</si>
  <si>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</si>
  <si>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</si>
  <si>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</si>
  <si>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</si>
  <si>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</si>
  <si>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</si>
  <si>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</si>
  <si>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</si>
  <si>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</si>
  <si>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</si>
  <si>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</si>
  <si>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</si>
  <si>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</si>
  <si>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</si>
  <si>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</si>
  <si>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</si>
  <si>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</si>
  <si>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</si>
  <si>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</si>
  <si>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</si>
  <si>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</si>
  <si>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</si>
  <si>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</si>
  <si>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</si>
  <si>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</si>
  <si>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</si>
  <si>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</si>
  <si>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</si>
  <si>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</si>
  <si>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</si>
  <si>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</si>
  <si>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</si>
  <si>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</si>
  <si>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</si>
  <si>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</si>
  <si>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</si>
  <si>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</si>
  <si>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</si>
  <si>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</si>
  <si>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</si>
  <si>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</si>
  <si>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</si>
  <si>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</si>
  <si>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</si>
  <si>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</si>
  <si>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</si>
  <si>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</si>
  <si>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</si>
  <si>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</si>
  <si>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</si>
  <si>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</si>
  <si>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</si>
  <si>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</si>
  <si>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</si>
  <si>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</si>
  <si>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</si>
  <si>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</si>
  <si>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</si>
  <si>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</si>
  <si>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</si>
  <si>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</si>
  <si>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</si>
  <si>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</si>
  <si>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</si>
  <si>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</si>
  <si>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</si>
  <si>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</si>
  <si>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</si>
  <si>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</si>
  <si>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</si>
  <si>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</si>
  <si>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</si>
  <si>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</si>
  <si>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</si>
  <si>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</si>
  <si>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</si>
  <si>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</si>
  <si>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</si>
  <si>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</si>
  <si>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</si>
  <si>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</si>
  <si>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</si>
  <si>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</si>
  <si>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</si>
  <si>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</si>
  <si>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</si>
  <si>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</si>
  <si>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</si>
  <si>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</si>
  <si>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</si>
  <si>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</si>
  <si>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</si>
  <si>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</si>
  <si>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</si>
  <si>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</si>
  <si>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</si>
  <si>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</si>
  <si>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</si>
  <si>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</si>
  <si>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</si>
  <si>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</si>
  <si>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</si>
  <si>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</si>
  <si>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</si>
  <si>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</si>
  <si>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</si>
  <si>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</si>
  <si>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</si>
  <si>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</si>
  <si>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</si>
  <si>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</si>
  <si>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</si>
  <si>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</si>
  <si>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</si>
  <si>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</si>
  <si>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</si>
  <si>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</si>
  <si>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</si>
  <si>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</si>
  <si>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</si>
  <si>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</si>
  <si>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</si>
  <si>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</si>
  <si>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</si>
  <si>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</si>
  <si>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</si>
  <si>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</si>
  <si>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</si>
  <si>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</si>
  <si>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</si>
  <si>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</si>
  <si>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</si>
  <si>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</si>
  <si>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</si>
  <si>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</si>
  <si>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</si>
  <si>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</si>
  <si>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</si>
  <si>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</si>
  <si>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</si>
  <si>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</si>
  <si>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</si>
  <si>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</si>
  <si>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</si>
  <si>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</si>
  <si>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</si>
  <si>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</si>
  <si>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</si>
  <si>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</si>
  <si>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</si>
  <si>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</si>
  <si>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</si>
  <si>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</si>
  <si>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</si>
  <si>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</si>
  <si>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</si>
  <si>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</si>
  <si>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</si>
  <si>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</si>
  <si>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</si>
  <si>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</si>
  <si>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</si>
  <si>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</si>
  <si>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</si>
  <si>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</si>
  <si>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</si>
  <si>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</si>
  <si>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</si>
  <si>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</si>
  <si>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</si>
  <si>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</si>
  <si>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</si>
  <si>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</si>
  <si>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</si>
  <si>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</si>
  <si>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</si>
  <si>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</si>
  <si>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</si>
  <si>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</si>
  <si>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</si>
  <si>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</si>
  <si>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</si>
  <si>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</si>
  <si>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</si>
  <si>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</si>
  <si>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</si>
  <si>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</si>
  <si>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</si>
  <si>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</si>
  <si>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</si>
  <si>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</si>
  <si>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</si>
  <si>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</si>
  <si>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</si>
  <si>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</si>
  <si>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</si>
  <si>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</si>
  <si>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</si>
  <si>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</si>
  <si>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</si>
  <si>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</si>
  <si>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</si>
  <si>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</si>
  <si>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</si>
  <si>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</si>
  <si>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</si>
  <si>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</si>
  <si>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</si>
  <si>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</si>
  <si>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</si>
  <si>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</si>
  <si>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</si>
  <si>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</si>
  <si>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</si>
  <si>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</si>
  <si>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</si>
  <si>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</si>
  <si>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</si>
  <si>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</si>
  <si>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</si>
  <si>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</si>
  <si>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</si>
  <si>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</si>
  <si>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</si>
  <si>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</si>
  <si>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</si>
  <si>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</si>
  <si>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</si>
  <si>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</si>
  <si>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</si>
  <si>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</si>
  <si>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</si>
  <si>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</si>
  <si>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</si>
  <si>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</si>
  <si>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</si>
  <si>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</si>
  <si>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</si>
  <si>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</si>
  <si>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</si>
  <si>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</si>
  <si>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</si>
  <si>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</si>
  <si>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</si>
  <si>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</si>
  <si>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</si>
  <si>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</si>
  <si>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</si>
  <si>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</si>
  <si>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</si>
  <si>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</si>
  <si>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</si>
  <si>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</si>
  <si>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</si>
  <si>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</si>
  <si>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</si>
  <si>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</si>
  <si>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</si>
  <si>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</si>
  <si>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</si>
  <si>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</si>
  <si>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</si>
  <si>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</si>
  <si>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</si>
  <si>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</si>
  <si>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</si>
  <si>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</si>
  <si>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</si>
  <si>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</si>
  <si>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</si>
  <si>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</si>
  <si>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</si>
  <si>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</si>
  <si>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</si>
  <si>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</si>
  <si>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</si>
  <si>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</si>
  <si>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</si>
  <si>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</si>
  <si>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</si>
  <si>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</si>
  <si>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</si>
  <si>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</si>
  <si>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</si>
  <si>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</si>
  <si>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</si>
  <si>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</si>
  <si>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</si>
  <si>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</si>
  <si>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</si>
  <si>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</si>
  <si>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</si>
  <si>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</si>
  <si>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</si>
  <si>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</si>
  <si>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</si>
  <si>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</si>
  <si>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</si>
  <si>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</si>
  <si>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</si>
  <si>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</si>
  <si>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</si>
  <si>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</si>
  <si>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</si>
  <si>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</si>
  <si>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</si>
  <si>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</si>
  <si>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</si>
  <si>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</si>
  <si>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</si>
  <si>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</si>
  <si>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</si>
  <si>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</si>
  <si>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</si>
  <si>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</si>
  <si>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</si>
  <si>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</si>
  <si>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</si>
  <si>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</si>
  <si>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</si>
  <si>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</si>
  <si>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</si>
  <si>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</si>
  <si>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</si>
  <si>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</si>
  <si>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</si>
  <si>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</si>
  <si>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</si>
  <si>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</si>
  <si>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</si>
  <si>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</si>
  <si>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</si>
  <si>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</si>
  <si>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</si>
  <si>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</si>
  <si>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</si>
  <si>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</si>
  <si>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</si>
  <si>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</si>
  <si>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</si>
  <si>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</si>
  <si>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</si>
  <si>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</si>
  <si>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</si>
  <si>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</si>
  <si>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</si>
  <si>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</si>
  <si>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</si>
  <si>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</si>
  <si>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</si>
  <si>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</si>
  <si>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</si>
  <si>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</si>
  <si>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</si>
  <si>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</si>
  <si>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</si>
  <si>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</si>
  <si>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</si>
  <si>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</si>
  <si>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</si>
  <si>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</si>
  <si>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</si>
  <si>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</si>
  <si>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</si>
  <si>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</si>
  <si>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</si>
  <si>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</si>
  <si>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</si>
  <si>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</si>
  <si>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</si>
  <si>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</si>
  <si>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</si>
  <si>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</si>
  <si>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</si>
  <si>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</si>
  <si>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</si>
  <si>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</si>
  <si>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</si>
  <si>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</si>
  <si>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</si>
  <si>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</si>
  <si>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</si>
  <si>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</si>
  <si>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</si>
  <si>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</si>
  <si>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</si>
  <si>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</si>
  <si>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</si>
  <si>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</si>
  <si>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</si>
  <si>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</si>
  <si>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</si>
  <si>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</si>
  <si>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</si>
  <si>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</si>
  <si>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</si>
  <si>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</si>
  <si>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</si>
  <si>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</si>
  <si>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</si>
  <si>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</si>
  <si>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</si>
  <si>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</si>
  <si>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</si>
  <si>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</si>
  <si>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</si>
  <si>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</si>
  <si>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</si>
  <si>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</si>
  <si>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</si>
  <si>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</si>
  <si>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</si>
  <si>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</si>
  <si>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</si>
  <si>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</si>
  <si>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</si>
  <si>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</si>
  <si>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</si>
  <si>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</si>
  <si>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</si>
  <si>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</si>
  <si>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</si>
  <si>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</si>
  <si>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</si>
  <si>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</si>
  <si>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</si>
  <si>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</si>
  <si>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</si>
  <si>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</si>
  <si>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</si>
  <si>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</si>
  <si>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</si>
  <si>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</si>
  <si>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</si>
  <si>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</si>
  <si>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</si>
  <si>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</si>
  <si>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</si>
  <si>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</si>
  <si>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</si>
  <si>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</si>
  <si>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</si>
  <si>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</si>
  <si>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</si>
  <si>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</si>
  <si>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</si>
  <si>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</si>
  <si>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</si>
  <si>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</si>
  <si>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</si>
  <si>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</si>
  <si>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</si>
  <si>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</si>
  <si>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</si>
  <si>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</si>
  <si>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</si>
  <si>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</si>
  <si>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</si>
  <si>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</si>
  <si>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</si>
  <si>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</si>
  <si>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</si>
  <si>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</si>
  <si>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</si>
  <si>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</si>
  <si>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</si>
  <si>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</si>
  <si>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</si>
  <si>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</si>
  <si>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</si>
  <si>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</si>
  <si>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</si>
  <si>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</si>
  <si>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</si>
  <si>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</si>
  <si>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</si>
  <si>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</si>
  <si>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</si>
  <si>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</si>
  <si>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</si>
  <si>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</si>
  <si>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</si>
  <si>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</si>
  <si>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</si>
  <si>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</si>
  <si>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</si>
  <si>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</si>
  <si>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</si>
  <si>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</si>
  <si>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</si>
  <si>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</si>
  <si>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</si>
  <si>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</si>
  <si>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</si>
  <si>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</si>
  <si>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</si>
  <si>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</si>
  <si>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</si>
  <si>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</si>
  <si>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</si>
  <si>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</si>
  <si>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</si>
  <si>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</si>
  <si>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</si>
  <si>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</si>
  <si>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</si>
  <si>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</si>
  <si>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</si>
  <si>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</si>
  <si>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</si>
  <si>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</si>
  <si>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</si>
  <si>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</si>
  <si>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</si>
  <si>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</si>
  <si>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</si>
  <si>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</si>
  <si>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</si>
  <si>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</si>
  <si>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</si>
  <si>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</si>
  <si>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</si>
  <si>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</si>
  <si>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</si>
  <si>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</si>
  <si>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</si>
  <si>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</si>
  <si>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</si>
  <si>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</si>
  <si>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</si>
  <si>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</si>
  <si>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</si>
  <si>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</si>
  <si>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</si>
  <si>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</si>
  <si>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</si>
  <si>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</si>
  <si>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</si>
  <si>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</si>
  <si>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</si>
  <si>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</si>
  <si>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</si>
  <si>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</si>
  <si>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</si>
  <si>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</si>
  <si>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</si>
  <si>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</si>
  <si>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</si>
  <si>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</si>
  <si>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</si>
  <si>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</si>
  <si>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</si>
  <si>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</si>
  <si>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</si>
  <si>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</si>
  <si>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</si>
  <si>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</si>
  <si>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</si>
  <si>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</si>
  <si>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</si>
  <si>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</si>
  <si>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</si>
  <si>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</si>
  <si>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</si>
  <si>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</si>
  <si>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</si>
  <si>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</si>
  <si>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</si>
  <si>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</si>
  <si>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</si>
  <si>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</si>
  <si>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</si>
  <si>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</si>
  <si>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</si>
  <si>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</si>
  <si>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</si>
  <si>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</si>
  <si>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</si>
  <si>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</si>
  <si>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</si>
  <si>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</si>
  <si>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</si>
  <si>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</si>
  <si>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</si>
  <si>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</si>
  <si>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</si>
  <si>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</si>
  <si>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</si>
  <si>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</si>
  <si>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</si>
  <si>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</si>
  <si>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</si>
  <si>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</si>
  <si>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</si>
  <si>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</si>
  <si>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</si>
  <si>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</si>
  <si>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</si>
  <si>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</si>
  <si>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</si>
  <si>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</si>
  <si>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</si>
  <si>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</si>
  <si>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</si>
  <si>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</si>
  <si>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</si>
  <si>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</si>
  <si>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</si>
  <si>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</si>
  <si>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</si>
  <si>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</si>
  <si>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</si>
  <si>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</si>
  <si>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</si>
  <si>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</si>
  <si>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</si>
  <si>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</si>
  <si>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</si>
  <si>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</si>
  <si>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</si>
  <si>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</si>
  <si>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</si>
  <si>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</si>
  <si>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</si>
  <si>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</si>
  <si>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</si>
  <si>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</si>
  <si>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</si>
  <si>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</si>
  <si>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</si>
  <si>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</si>
  <si>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</si>
  <si>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</si>
  <si>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</si>
  <si>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</si>
  <si>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</si>
  <si>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</si>
  <si>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</si>
  <si>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</si>
  <si>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</si>
  <si>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</si>
  <si>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</si>
  <si>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</si>
  <si>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</si>
  <si>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</si>
  <si>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</si>
  <si>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</si>
  <si>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</si>
  <si>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</si>
  <si>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</si>
  <si>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</si>
  <si>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</si>
  <si>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</si>
  <si>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</si>
  <si>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</si>
  <si>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</si>
  <si>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</si>
  <si>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</si>
  <si>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</si>
  <si>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</si>
  <si>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</si>
  <si>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</si>
  <si>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</si>
  <si>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</si>
  <si>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</si>
  <si>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</si>
  <si>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</si>
  <si>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</si>
  <si>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</si>
  <si>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</si>
  <si>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</si>
  <si>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</si>
  <si>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</si>
  <si>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</si>
  <si>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</si>
  <si>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</si>
  <si>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</si>
  <si>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</si>
  <si>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</si>
  <si>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</si>
  <si>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</si>
  <si>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</si>
  <si>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</si>
  <si>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</si>
  <si>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</si>
  <si>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</si>
  <si>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</si>
  <si>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</si>
  <si>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</si>
  <si>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</si>
  <si>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</si>
  <si>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</si>
  <si>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</si>
  <si>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</si>
  <si>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</si>
  <si>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</si>
  <si>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</si>
  <si>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</si>
  <si>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</si>
  <si>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</si>
  <si>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</si>
  <si>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</si>
  <si>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</si>
  <si>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</si>
  <si>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</si>
  <si>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</si>
  <si>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</si>
  <si>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</si>
  <si>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</si>
  <si>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</si>
  <si>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</si>
  <si>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</si>
  <si>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</si>
  <si>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</si>
  <si>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</si>
  <si>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</si>
  <si>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</si>
  <si>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</si>
  <si>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</si>
  <si>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</si>
  <si>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</si>
  <si>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</si>
  <si>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</si>
  <si>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</si>
  <si>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</si>
  <si>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</si>
  <si>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</si>
  <si>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</si>
  <si>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</si>
  <si>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</si>
  <si>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</si>
  <si>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</si>
  <si>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</si>
  <si>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</si>
  <si>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</si>
  <si>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</si>
  <si>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</si>
  <si>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</si>
  <si>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</si>
  <si>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</si>
  <si>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</si>
  <si>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</si>
  <si>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</si>
  <si>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</si>
  <si>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</si>
  <si>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</si>
  <si>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</si>
  <si>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</si>
  <si>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</si>
  <si>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</si>
  <si>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</si>
  <si>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</si>
  <si>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</si>
  <si>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</si>
  <si>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</si>
  <si>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</si>
  <si>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</si>
  <si>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</si>
  <si>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</si>
  <si>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</si>
  <si>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</si>
  <si>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</si>
  <si>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</si>
  <si>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</si>
  <si>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</si>
  <si>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</si>
  <si>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</si>
  <si>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</si>
  <si>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</si>
  <si>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</si>
  <si>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</si>
  <si>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</si>
  <si>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</si>
  <si>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</si>
  <si>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</si>
  <si>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</si>
  <si>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</si>
  <si>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</si>
  <si>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</si>
  <si>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</si>
  <si>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</si>
  <si>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</si>
  <si>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</si>
  <si>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</si>
  <si>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</si>
  <si>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</si>
  <si>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</si>
  <si>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</si>
  <si>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</si>
  <si>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</si>
  <si>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</si>
  <si>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</si>
  <si>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</si>
  <si>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</si>
  <si>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</si>
  <si>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</si>
  <si>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</si>
  <si>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</si>
  <si>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</si>
  <si>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</si>
  <si>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</si>
  <si>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</si>
  <si>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</si>
  <si>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</si>
  <si>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</si>
  <si>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</si>
  <si>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</si>
  <si>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</si>
  <si>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</si>
  <si>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</si>
  <si>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</si>
  <si>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</si>
  <si>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</si>
  <si>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</si>
  <si>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</si>
  <si>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</si>
  <si>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</si>
  <si>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</si>
  <si>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</si>
  <si>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</si>
  <si>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</si>
  <si>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</si>
  <si>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</si>
  <si>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</si>
  <si>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</si>
  <si>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</si>
  <si>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</si>
  <si>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</si>
  <si>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</si>
  <si>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</si>
  <si>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</si>
  <si>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</si>
  <si>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</si>
  <si>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</si>
  <si>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</si>
  <si>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</si>
  <si>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</si>
  <si>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</si>
  <si>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</si>
  <si>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</si>
  <si>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</si>
  <si>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</si>
  <si>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</si>
  <si>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</si>
  <si>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</si>
  <si>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</si>
  <si>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</si>
  <si>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</si>
  <si>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</si>
  <si>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</si>
  <si>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</si>
  <si>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</si>
  <si>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</si>
  <si>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</si>
  <si>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</si>
  <si>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</si>
  <si>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</si>
  <si>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</si>
  <si>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</si>
  <si>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</si>
  <si>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</si>
  <si>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</si>
  <si>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</si>
  <si>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</si>
  <si>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</si>
  <si>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</si>
  <si>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</si>
  <si>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</si>
  <si>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</si>
  <si>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</si>
  <si>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</si>
  <si>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</si>
  <si>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</si>
  <si>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</si>
  <si>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</si>
  <si>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</si>
  <si>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</si>
  <si>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</si>
  <si>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</si>
  <si>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</si>
  <si>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</si>
  <si>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</si>
  <si>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</si>
  <si>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</si>
  <si>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</si>
  <si>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</si>
  <si>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</si>
  <si>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</si>
  <si>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</si>
  <si>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</si>
  <si>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</si>
  <si>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</si>
  <si>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</si>
  <si>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</si>
  <si>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</si>
  <si>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</si>
  <si>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</si>
  <si>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</si>
  <si>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</si>
  <si>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</si>
  <si>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</si>
  <si>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</si>
  <si>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</si>
  <si>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</si>
  <si>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</si>
  <si>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</si>
  <si>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</si>
  <si>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</si>
  <si>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</si>
  <si>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</si>
  <si>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</si>
  <si>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</si>
  <si>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</si>
  <si>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</si>
  <si>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</si>
  <si>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</si>
  <si>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</si>
  <si>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</si>
  <si>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</si>
  <si>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</si>
  <si>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</si>
  <si>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</si>
  <si>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</si>
  <si>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</si>
  <si>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</si>
  <si>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</si>
  <si>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</si>
  <si>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</si>
  <si>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</si>
  <si>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</si>
  <si>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</si>
  <si>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</si>
  <si>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</si>
  <si>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</si>
  <si>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</si>
  <si>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</si>
  <si>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</si>
  <si>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</si>
  <si>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</si>
  <si>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</si>
  <si>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</si>
  <si>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</si>
  <si>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</si>
  <si>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</si>
  <si>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</si>
  <si>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</si>
  <si>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</si>
  <si>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</si>
  <si>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</si>
  <si>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</si>
  <si>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</si>
  <si>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</si>
  <si>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</si>
  <si>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</si>
  <si>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</si>
  <si>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</si>
  <si>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</si>
  <si>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</si>
  <si>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</si>
  <si>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</si>
  <si>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</si>
  <si>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</si>
  <si>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</si>
  <si>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</si>
  <si>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</si>
  <si>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</si>
  <si>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</si>
  <si>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</si>
  <si>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</si>
  <si>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</si>
  <si>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</si>
  <si>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</si>
  <si>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</si>
  <si>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</si>
  <si>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</si>
  <si>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</si>
  <si>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</si>
  <si>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</si>
  <si>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</si>
  <si>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</si>
  <si>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</si>
  <si>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</si>
  <si>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</si>
  <si>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</si>
  <si>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</si>
  <si>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</si>
  <si>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</si>
  <si>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</si>
  <si>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</si>
  <si>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</si>
  <si>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</si>
  <si>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</si>
  <si>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</si>
  <si>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</si>
  <si>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</si>
  <si>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</si>
  <si>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</si>
  <si>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</si>
  <si>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</si>
  <si>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</si>
  <si>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</si>
  <si>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</si>
  <si>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</si>
  <si>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</si>
  <si>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</si>
  <si>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</si>
  <si>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</si>
  <si>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</si>
  <si>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</si>
  <si>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</si>
  <si>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</si>
  <si>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</si>
  <si>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</si>
  <si>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</si>
  <si>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</si>
  <si>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</si>
  <si>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</si>
  <si>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</si>
  <si>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</si>
  <si>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</si>
  <si>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</si>
  <si>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</si>
  <si>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</si>
  <si>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</si>
  <si>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</si>
  <si>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</si>
  <si>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</si>
  <si>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</si>
  <si>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</si>
  <si>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</si>
  <si>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</si>
  <si>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</si>
  <si>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</si>
  <si>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</si>
  <si>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</si>
  <si>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</si>
  <si>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</si>
  <si>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</si>
  <si>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</si>
  <si>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</si>
  <si>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</si>
  <si>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</si>
  <si>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</si>
  <si>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</si>
  <si>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</si>
  <si>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</si>
  <si>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</si>
  <si>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</si>
  <si>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</si>
  <si>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</si>
  <si>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</si>
  <si>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</si>
  <si>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</si>
  <si>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</si>
  <si>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</si>
  <si>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</si>
  <si>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</si>
  <si>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</si>
  <si>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</si>
  <si>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</si>
  <si>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</si>
  <si>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</si>
  <si>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</si>
  <si>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</si>
  <si>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</si>
  <si>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</si>
  <si>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</si>
  <si>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</si>
  <si>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</si>
  <si>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</si>
  <si>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</si>
  <si>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</si>
  <si>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</si>
  <si>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</si>
  <si>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</si>
  <si>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</si>
  <si>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</si>
  <si>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</si>
  <si>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</si>
  <si>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</si>
  <si>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</si>
  <si>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</si>
  <si>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</si>
  <si>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</si>
  <si>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</si>
  <si>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</si>
  <si>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</si>
  <si>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</si>
  <si>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</si>
  <si>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</si>
  <si>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</si>
  <si>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</si>
  <si>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</si>
  <si>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</si>
  <si>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</si>
  <si>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</si>
  <si>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</si>
  <si>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</si>
  <si>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</si>
  <si>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</si>
  <si>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</si>
  <si>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</si>
  <si>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</si>
  <si>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</si>
  <si>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</si>
  <si>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</si>
  <si>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</si>
  <si>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</si>
  <si>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</si>
  <si>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</si>
  <si>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</si>
  <si>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</si>
  <si>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</si>
  <si>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</si>
  <si>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</si>
  <si>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</si>
  <si>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</si>
  <si>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</si>
  <si>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</si>
  <si>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</si>
  <si>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</si>
  <si>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</si>
  <si>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</si>
  <si>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</si>
  <si>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</si>
  <si>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</si>
  <si>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</si>
  <si>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</si>
  <si>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</si>
  <si>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</si>
  <si>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</si>
  <si>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</si>
  <si>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</si>
  <si>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</si>
  <si>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</si>
  <si>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</si>
  <si>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</si>
  <si>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</si>
  <si>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</si>
  <si>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</si>
  <si>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</si>
  <si>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</si>
  <si>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</si>
  <si>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</si>
  <si>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</si>
  <si>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</si>
  <si>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</si>
  <si>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</si>
  <si>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</si>
  <si>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</si>
  <si>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</si>
  <si>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</si>
  <si>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</si>
  <si>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</si>
  <si>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</si>
  <si>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</si>
  <si>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</si>
  <si>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</si>
  <si>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</si>
  <si>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</si>
  <si>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</si>
  <si>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</si>
  <si>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</si>
  <si>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</si>
  <si>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</si>
  <si>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</si>
  <si>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</si>
  <si>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</si>
  <si>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</si>
  <si>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</si>
  <si>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</si>
  <si>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</si>
  <si>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</si>
  <si>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</si>
  <si>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</si>
  <si>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</si>
  <si>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</si>
  <si>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</si>
  <si>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</si>
  <si>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</si>
  <si>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</si>
  <si>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</si>
  <si>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</si>
  <si>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</si>
  <si>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</si>
  <si>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</si>
  <si>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</si>
  <si>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</si>
  <si>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</si>
  <si>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</si>
  <si>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</si>
  <si>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</si>
  <si>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</si>
  <si>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</si>
  <si>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</si>
  <si>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</si>
  <si>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</si>
  <si>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</si>
  <si>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</si>
  <si>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</si>
  <si>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</si>
  <si>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</si>
  <si>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</si>
  <si>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</si>
  <si>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</si>
  <si>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</si>
  <si>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</si>
  <si>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</si>
  <si>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</si>
  <si>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</si>
  <si>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</si>
  <si>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</si>
  <si>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</si>
  <si>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</si>
  <si>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</si>
  <si>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</si>
  <si>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</si>
  <si>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</si>
  <si>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</si>
  <si>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</si>
  <si>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</si>
  <si>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</si>
  <si>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</si>
  <si>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</si>
  <si>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</si>
  <si>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</si>
  <si>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</si>
  <si>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</si>
  <si>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</si>
  <si>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</si>
  <si>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</si>
  <si>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</si>
  <si>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</si>
  <si>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</si>
  <si>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</si>
  <si>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</si>
  <si>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</si>
  <si>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</si>
  <si>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</si>
  <si>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</si>
  <si>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</si>
  <si>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</si>
  <si>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</si>
  <si>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</si>
  <si>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</si>
  <si>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</si>
  <si>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</si>
  <si>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</si>
  <si>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</si>
  <si>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</si>
  <si>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</si>
  <si>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</si>
  <si>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</si>
  <si>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</si>
  <si>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</si>
  <si>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</si>
  <si>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</si>
  <si>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</si>
  <si>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</si>
  <si>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</si>
  <si>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</si>
  <si>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</si>
  <si>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</si>
  <si>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</si>
  <si>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</si>
  <si>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</si>
  <si>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</si>
  <si>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</si>
  <si>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</si>
  <si>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</si>
  <si>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</si>
  <si>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</si>
  <si>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</si>
  <si>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</si>
  <si>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</si>
  <si>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</si>
  <si>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</si>
  <si>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</si>
  <si>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</si>
  <si>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</si>
  <si>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</si>
  <si>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</si>
  <si>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</si>
  <si>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</si>
  <si>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</si>
  <si>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</si>
  <si>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</si>
  <si>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</si>
  <si>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</si>
  <si>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</si>
  <si>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</si>
  <si>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</si>
  <si>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</si>
  <si>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</si>
  <si>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</si>
  <si>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</si>
  <si>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</si>
  <si>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</si>
  <si>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</si>
  <si>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</si>
  <si>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</si>
  <si>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</si>
  <si>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</si>
  <si>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</si>
  <si>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</si>
  <si>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</si>
  <si>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</si>
  <si>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</si>
  <si>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</si>
  <si>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</si>
  <si>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</si>
  <si>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</si>
  <si>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</si>
  <si>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</si>
  <si>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</si>
  <si>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</si>
  <si>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</si>
  <si>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</si>
  <si>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</si>
  <si>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</si>
  <si>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</si>
  <si>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</si>
  <si>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</si>
  <si>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</si>
  <si>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</si>
  <si>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</si>
  <si>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</si>
  <si>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</si>
  <si>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</si>
  <si>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</si>
  <si>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</si>
  <si>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</si>
  <si>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</si>
  <si>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</si>
  <si>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</si>
  <si>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</si>
  <si>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</si>
  <si>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</si>
  <si>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</si>
  <si>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</si>
  <si>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</si>
  <si>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</si>
  <si>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</si>
  <si>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</si>
  <si>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</si>
  <si>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</si>
  <si>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</si>
  <si>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</si>
  <si>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</si>
  <si>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</si>
  <si>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</si>
  <si>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</si>
  <si>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</si>
  <si>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</si>
  <si>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</si>
  <si>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</si>
  <si>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</si>
  <si>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</si>
  <si>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</si>
  <si>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</si>
  <si>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</si>
  <si>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</si>
  <si>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</si>
  <si>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</si>
  <si>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</si>
  <si>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</si>
  <si>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</si>
  <si>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</si>
  <si>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</si>
  <si>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</si>
  <si>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</si>
  <si>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</si>
  <si>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</si>
  <si>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</si>
  <si>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</si>
  <si>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</si>
  <si>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</si>
  <si>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</si>
  <si>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</si>
  <si>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</si>
  <si>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</si>
  <si>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</si>
  <si>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</si>
  <si>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</si>
  <si>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</si>
  <si>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</si>
  <si>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</si>
  <si>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</si>
  <si>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</si>
  <si>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</si>
  <si>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</si>
  <si>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</si>
  <si>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</si>
  <si>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</si>
  <si>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</si>
  <si>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</si>
  <si>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</si>
  <si>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</si>
  <si>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</si>
  <si>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</si>
  <si>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</si>
  <si>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</si>
  <si>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</si>
  <si>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</si>
  <si>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</si>
  <si>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</si>
  <si>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</si>
  <si>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</si>
  <si>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</si>
  <si>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</si>
  <si>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</si>
  <si>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</si>
  <si>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</si>
  <si>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</si>
  <si>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</si>
  <si>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</si>
  <si>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</si>
  <si>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</si>
  <si>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</si>
  <si>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</si>
  <si>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</si>
  <si>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</si>
  <si>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</si>
  <si>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</si>
  <si>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</si>
  <si>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</si>
  <si>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</si>
  <si>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</si>
  <si>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</si>
  <si>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</si>
  <si>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</si>
  <si>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</si>
  <si>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</si>
  <si>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</si>
  <si>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</si>
  <si>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</si>
  <si>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</si>
  <si>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</si>
  <si>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</si>
  <si>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</si>
  <si>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</si>
  <si>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</si>
  <si>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</si>
  <si>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</si>
  <si>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</si>
  <si>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</si>
  <si>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</si>
  <si>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</si>
  <si>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</si>
  <si>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</si>
  <si>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</si>
  <si>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</si>
  <si>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</si>
  <si>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</si>
  <si>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</si>
  <si>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</si>
  <si>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</si>
  <si>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</si>
  <si>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</si>
  <si>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</si>
  <si>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</si>
  <si>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</si>
  <si>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</si>
  <si>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</si>
  <si>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</si>
  <si>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</si>
  <si>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</si>
  <si>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</si>
  <si>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</si>
  <si>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</si>
  <si>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</si>
  <si>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State</t>
  </si>
  <si>
    <t>States</t>
  </si>
  <si>
    <t>Top 5 Customer Profit</t>
  </si>
  <si>
    <t>Sales by Month</t>
  </si>
  <si>
    <t>Column Labels</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</si>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</sst>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_ ;_-[$$-409]* \-#,##0.0\ ;_-[$$-409]* &quot;-&quot;??_ ;_-@_ "/>
    <numFmt numFmtId="165" formatCode="_-[$$-409]* #,##0_ ;_-[$$-409]* \-#,##0\ ;_-[$$-409]* &quot;-&quot;??_ ;_-@_ "/>
    <numFmt numFmtId="166" formatCode="\$#,#00,&quot;k&quot;"/>
  </numFmts>
  <fonts count="3" x14ac:knownFonts="1">
    <font>
      <sz val="11"/>
      <color theme="1"/>
      <name val="Aptos Narrow"/>
      <family val="2"/>
      <scheme val="minor"/>
    </font>
    <font>
      <b/>
      <sz val="11"/>
      <color theme="1"/>
      <name val="Aptos Narrow"/>
      <family val="2"/>
      <scheme val="minor"/>
    </font>
    <font>
      <b/>
      <sz val="1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4" fontId="1" fillId="2" borderId="1" xfId="0" applyNumberFormat="1" applyFont="1" applyFill="1" applyBorder="1"/>
    <xf numFmtId="0" fontId="2" fillId="3" borderId="0" xfId="0" applyFont="1" applyFill="1"/>
    <xf numFmtId="0" fontId="1" fillId="3" borderId="0" xfId="0" applyFont="1" applyFill="1"/>
    <xf numFmtId="0" fontId="0" fillId="3" borderId="0" xfId="0" applyFill="1"/>
    <xf numFmtId="165" fontId="0" fillId="0" borderId="0" xfId="0" applyNumberFormat="1"/>
    <xf numFmtId="166" fontId="0" fillId="0" borderId="0" xfId="0" applyNumberFormat="1"/>
  </cellXfs>
  <cellStyles count="1">
    <cellStyle name="Normal" xfId="0" builtinId="0"/>
  </cellStyles>
  <dxfs count="6">
    <dxf>
      <numFmt numFmtId="164" formatCode="_-[$$-409]* #,##0.0_ ;_-[$$-409]* \-#,##0.0\ ;_-[$$-409]* &quot;-&quot;??_ ;_-@_ "/>
    </dxf>
    <dxf>
      <numFmt numFmtId="166" formatCode="\$#,#00,&quot;k&quot;"/>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s>
  <tableStyles count="0" defaultTableStyle="TableStyleMedium2" defaultPivotStyle="PivotStyleLight16"/>
  <colors>
    <mruColors>
      <color rgb="FF0F9ED5"/>
      <color rgb="FF0B76A0"/>
      <color rgb="FF087640"/>
      <color rgb="FF084F6A"/>
      <color rgb="FFFEFFFF"/>
      <color rgb="FFF0F8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a:outerShdw blurRad="50800" dist="38100" dir="2700000" algn="tl" rotWithShape="0">
              <a:prstClr val="black">
                <a:alpha val="40000"/>
              </a:prstClr>
            </a:outerShdw>
          </a:effectLst>
        </c:spPr>
        <c:dLbl>
          <c:idx val="0"/>
          <c:layout>
            <c:manualLayout>
              <c:x val="-4.25898113614449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dLbl>
          <c:idx val="0"/>
          <c:layout>
            <c:manualLayout>
              <c:x val="2.9485254019461817E-2"/>
              <c:y val="-1.2330905180679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a:outerShdw blurRad="50800" dist="38100" dir="2700000" algn="tl" rotWithShape="0">
              <a:prstClr val="black">
                <a:alpha val="40000"/>
              </a:prstClr>
            </a:outerShdw>
          </a:effectLst>
        </c:spPr>
        <c:dLbl>
          <c:idx val="0"/>
          <c:layout>
            <c:manualLayout>
              <c:x val="-1.2012372128869889E-16"/>
              <c:y val="-4.93236207227172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3.93136720259490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a:outerShdw blurRad="50800" dist="38100" dir="2700000" algn="tl" rotWithShape="0">
              <a:prstClr val="black">
                <a:alpha val="40000"/>
              </a:prstClr>
            </a:outerShdw>
          </a:effectLst>
        </c:spPr>
        <c:dLbl>
          <c:idx val="0"/>
          <c:layout>
            <c:manualLayout>
              <c:x val="-5.24182293679321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a:outerShdw blurRad="50800" dist="38100" dir="2700000" algn="tl" rotWithShape="0">
              <a:prstClr val="black">
                <a:alpha val="40000"/>
              </a:prstClr>
            </a:outerShdw>
          </a:effectLst>
        </c:spPr>
        <c:dLbl>
          <c:idx val="0"/>
          <c:layout>
            <c:manualLayout>
              <c:x val="-8.8455762058385443E-2"/>
              <c:y val="2.4661810361358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c:spPr>
        <c:dLbl>
          <c:idx val="0"/>
          <c:layout>
            <c:manualLayout>
              <c:x val="-5.5694368703427879E-2"/>
              <c:y val="-1.2330905180679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c:spPr>
        <c:dLbl>
          <c:idx val="0"/>
          <c:layout>
            <c:manualLayout>
              <c:x val="-3.9313672025949119E-2"/>
              <c:y val="-1.2330905180679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F9ED5"/>
          </a:solidFill>
          <a:ln>
            <a:noFill/>
          </a:ln>
          <a:effectLst/>
        </c:spPr>
        <c:dLbl>
          <c:idx val="0"/>
          <c:layout>
            <c:manualLayout>
              <c:x val="-3.93136720259491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F9ED5"/>
          </a:solidFill>
          <a:ln>
            <a:noFill/>
          </a:ln>
          <a:effectLst/>
        </c:spPr>
        <c:dLbl>
          <c:idx val="0"/>
          <c:layout>
            <c:manualLayout>
              <c:x val="-2.2932975348470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84F6A"/>
          </a:solidFill>
          <a:ln>
            <a:noFill/>
          </a:ln>
          <a:effectLst>
            <a:outerShdw blurRad="50800" dist="38100" dir="2700000" algn="tl" rotWithShape="0">
              <a:prstClr val="black">
                <a:alpha val="40000"/>
              </a:prstClr>
            </a:outerShdw>
          </a:effectLst>
        </c:spPr>
        <c:dLbl>
          <c:idx val="0"/>
          <c:layout>
            <c:manualLayout>
              <c:x val="0"/>
              <c:y val="1.2330905180679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75608485149231E-2"/>
          <c:y val="0.14517543074913672"/>
          <c:w val="0.85572449886676527"/>
          <c:h val="0.65177329582278454"/>
        </c:manualLayout>
      </c:layout>
      <c:barChart>
        <c:barDir val="col"/>
        <c:grouping val="clustered"/>
        <c:varyColors val="0"/>
        <c:ser>
          <c:idx val="0"/>
          <c:order val="0"/>
          <c:tx>
            <c:strRef>
              <c:f>'PIVOT TABLE'!$D$5:$D$6</c:f>
              <c:strCache>
                <c:ptCount val="1"/>
                <c:pt idx="0">
                  <c:v>Furniture</c:v>
                </c:pt>
              </c:strCache>
            </c:strRef>
          </c:tx>
          <c:spPr>
            <a:solidFill>
              <a:srgbClr val="0F9ED5"/>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9-DD7E-4E7B-9516-880DDE8326C9}"/>
              </c:ext>
            </c:extLst>
          </c:dPt>
          <c:dPt>
            <c:idx val="1"/>
            <c:invertIfNegative val="0"/>
            <c:bubble3D val="0"/>
            <c:spPr>
              <a:solidFill>
                <a:srgbClr val="0F9ED5"/>
              </a:solidFill>
              <a:ln>
                <a:noFill/>
              </a:ln>
              <a:effectLst/>
            </c:spPr>
            <c:extLst>
              <c:ext xmlns:c16="http://schemas.microsoft.com/office/drawing/2014/chart" uri="{C3380CC4-5D6E-409C-BE32-E72D297353CC}">
                <c16:uniqueId val="{0000000A-DD7E-4E7B-9516-880DDE8326C9}"/>
              </c:ext>
            </c:extLst>
          </c:dPt>
          <c:dPt>
            <c:idx val="2"/>
            <c:invertIfNegative val="0"/>
            <c:bubble3D val="0"/>
            <c:spPr>
              <a:solidFill>
                <a:srgbClr val="0F9ED5"/>
              </a:solidFill>
              <a:ln>
                <a:noFill/>
              </a:ln>
              <a:effectLst/>
            </c:spPr>
            <c:extLst>
              <c:ext xmlns:c16="http://schemas.microsoft.com/office/drawing/2014/chart" uri="{C3380CC4-5D6E-409C-BE32-E72D297353CC}">
                <c16:uniqueId val="{0000000B-DD7E-4E7B-9516-880DDE8326C9}"/>
              </c:ext>
            </c:extLst>
          </c:dPt>
          <c:dPt>
            <c:idx val="3"/>
            <c:invertIfNegative val="0"/>
            <c:bubble3D val="0"/>
            <c:spPr>
              <a:solidFill>
                <a:srgbClr val="0F9ED5"/>
              </a:solidFill>
              <a:ln>
                <a:noFill/>
              </a:ln>
              <a:effectLst/>
            </c:spPr>
            <c:extLst>
              <c:ext xmlns:c16="http://schemas.microsoft.com/office/drawing/2014/chart" uri="{C3380CC4-5D6E-409C-BE32-E72D297353CC}">
                <c16:uniqueId val="{0000000C-DD7E-4E7B-9516-880DDE8326C9}"/>
              </c:ext>
            </c:extLst>
          </c:dPt>
          <c:dLbls>
            <c:dLbl>
              <c:idx val="0"/>
              <c:layout>
                <c:manualLayout>
                  <c:x val="-5.5694368703427879E-2"/>
                  <c:y val="-1.2330905180679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7E-4E7B-9516-880DDE8326C9}"/>
                </c:ext>
              </c:extLst>
            </c:dLbl>
            <c:dLbl>
              <c:idx val="1"/>
              <c:layout>
                <c:manualLayout>
                  <c:x val="-3.9313672025949119E-2"/>
                  <c:y val="-1.23309051806794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D7E-4E7B-9516-880DDE8326C9}"/>
                </c:ext>
              </c:extLst>
            </c:dLbl>
            <c:dLbl>
              <c:idx val="2"/>
              <c:layout>
                <c:manualLayout>
                  <c:x val="-3.93136720259491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D7E-4E7B-9516-880DDE8326C9}"/>
                </c:ext>
              </c:extLst>
            </c:dLbl>
            <c:dLbl>
              <c:idx val="3"/>
              <c:layout>
                <c:manualLayout>
                  <c:x val="-2.2932975348470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D7E-4E7B-9516-880DDE8326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TABLE'!$C$7:$C$11</c:f>
              <c:strCache>
                <c:ptCount val="4"/>
                <c:pt idx="0">
                  <c:v>2021</c:v>
                </c:pt>
                <c:pt idx="1">
                  <c:v>2022</c:v>
                </c:pt>
                <c:pt idx="2">
                  <c:v>2023</c:v>
                </c:pt>
                <c:pt idx="3">
                  <c:v>2024</c:v>
                </c:pt>
              </c:strCache>
            </c:strRef>
          </c:cat>
          <c:val>
            <c:numRef>
              <c:f>'PIVOT TABLE'!$D$7:$D$11</c:f>
              <c:numCache>
                <c:formatCode>_-[$$-409]* #,##0.0_ ;_-[$$-409]* \-#,##0.0\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D7E-4E7B-9516-880DDE8326C9}"/>
            </c:ext>
          </c:extLst>
        </c:ser>
        <c:ser>
          <c:idx val="1"/>
          <c:order val="1"/>
          <c:tx>
            <c:strRef>
              <c:f>'PIVOT TABLE'!$E$5:$E$6</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4488-4B54-AF39-A63966C732EC}"/>
              </c:ext>
            </c:extLst>
          </c:dPt>
          <c:dPt>
            <c:idx val="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4488-4B54-AF39-A63966C732EC}"/>
              </c:ext>
            </c:extLst>
          </c:dPt>
          <c:dPt>
            <c:idx val="2"/>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4488-4B54-AF39-A63966C732EC}"/>
              </c:ext>
            </c:extLst>
          </c:dPt>
          <c:dPt>
            <c:idx val="3"/>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4488-4B54-AF39-A63966C732EC}"/>
              </c:ext>
            </c:extLst>
          </c:dPt>
          <c:dLbls>
            <c:dLbl>
              <c:idx val="0"/>
              <c:layout>
                <c:manualLayout>
                  <c:x val="-8.8455762058385443E-2"/>
                  <c:y val="2.46618103613586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88-4B54-AF39-A63966C732EC}"/>
                </c:ext>
              </c:extLst>
            </c:dLbl>
            <c:dLbl>
              <c:idx val="1"/>
              <c:layout>
                <c:manualLayout>
                  <c:x val="-5.241822936793211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488-4B54-AF39-A63966C732EC}"/>
                </c:ext>
              </c:extLst>
            </c:dLbl>
            <c:dLbl>
              <c:idx val="2"/>
              <c:layout>
                <c:manualLayout>
                  <c:x val="-4.258981136144490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88-4B54-AF39-A63966C732EC}"/>
                </c:ext>
              </c:extLst>
            </c:dLbl>
            <c:dLbl>
              <c:idx val="3"/>
              <c:layout>
                <c:manualLayout>
                  <c:x val="-3.93136720259490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88-4B54-AF39-A63966C732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_-[$$-409]* #,##0.0_ ;_-[$$-409]* \-#,##0.0\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5A9-415E-8F31-A650F25C5020}"/>
            </c:ext>
          </c:extLst>
        </c:ser>
        <c:ser>
          <c:idx val="2"/>
          <c:order val="2"/>
          <c:tx>
            <c:strRef>
              <c:f>'PIVOT TABLE'!$F$5:$F$6</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1-4488-4B54-AF39-A63966C732EC}"/>
              </c:ext>
            </c:extLst>
          </c:dPt>
          <c:dPt>
            <c:idx val="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3-4488-4B54-AF39-A63966C732EC}"/>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5-4488-4B54-AF39-A63966C732EC}"/>
              </c:ext>
            </c:extLst>
          </c:dPt>
          <c:dLbls>
            <c:dLbl>
              <c:idx val="1"/>
              <c:layout>
                <c:manualLayout>
                  <c:x val="0"/>
                  <c:y val="1.2330905180679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488-4B54-AF39-A63966C732EC}"/>
                </c:ext>
              </c:extLst>
            </c:dLbl>
            <c:dLbl>
              <c:idx val="2"/>
              <c:layout>
                <c:manualLayout>
                  <c:x val="2.9485254019461817E-2"/>
                  <c:y val="-1.2330905180679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488-4B54-AF39-A63966C732EC}"/>
                </c:ext>
              </c:extLst>
            </c:dLbl>
            <c:dLbl>
              <c:idx val="3"/>
              <c:layout>
                <c:manualLayout>
                  <c:x val="-1.2012372128869889E-16"/>
                  <c:y val="-4.93236207227172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488-4B54-AF39-A63966C732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_-[$$-409]* #,##0.0_ ;_-[$$-409]* \-#,##0.0\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5A9-415E-8F31-A650F25C5020}"/>
            </c:ext>
          </c:extLst>
        </c:ser>
        <c:dLbls>
          <c:dLblPos val="outEnd"/>
          <c:showLegendKey val="0"/>
          <c:showVal val="1"/>
          <c:showCatName val="0"/>
          <c:showSerName val="0"/>
          <c:showPercent val="0"/>
          <c:showBubbleSize val="0"/>
        </c:dLbls>
        <c:gapWidth val="150"/>
        <c:axId val="2130956080"/>
        <c:axId val="2130956560"/>
      </c:barChart>
      <c:catAx>
        <c:axId val="21309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56560"/>
        <c:crosses val="autoZero"/>
        <c:auto val="1"/>
        <c:lblAlgn val="ctr"/>
        <c:lblOffset val="100"/>
        <c:noMultiLvlLbl val="0"/>
      </c:catAx>
      <c:valAx>
        <c:axId val="2130956560"/>
        <c:scaling>
          <c:orientation val="minMax"/>
        </c:scaling>
        <c:delete val="1"/>
        <c:axPos val="l"/>
        <c:numFmt formatCode="_-[$$-409]* #,##0.0_ ;_-[$$-409]* \-#,##0.0\ ;_-[$$-409]* &quot;-&quot;??_ ;_-@_ " sourceLinked="1"/>
        <c:majorTickMark val="none"/>
        <c:minorTickMark val="none"/>
        <c:tickLblPos val="nextTo"/>
        <c:crossAx val="2130956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 Count</a:t>
            </a:r>
          </a:p>
        </c:rich>
      </c:tx>
      <c:layout>
        <c:manualLayout>
          <c:xMode val="edge"/>
          <c:yMode val="edge"/>
          <c:x val="0.29562755608032937"/>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noFill/>
          </a:ln>
          <a:effectLst>
            <a:outerShdw blurRad="50800" dist="38100" dir="2700000" algn="tl" rotWithShape="0">
              <a:prstClr val="black">
                <a:alpha val="40000"/>
              </a:prstClr>
            </a:outerShdw>
          </a:effectLst>
        </c:spPr>
      </c:pivotFmt>
      <c:pivotFmt>
        <c:idx val="9"/>
        <c:spPr>
          <a:solidFill>
            <a:schemeClr val="accent4">
              <a:lumMod val="75000"/>
            </a:schemeClr>
          </a:solidFill>
          <a:ln w="19050">
            <a:noFill/>
          </a:ln>
          <a:effectLst>
            <a:outerShdw blurRad="50800" dist="38100" dir="2700000" algn="tl" rotWithShape="0">
              <a:prstClr val="black">
                <a:alpha val="40000"/>
              </a:prstClr>
            </a:outerShdw>
          </a:effectLst>
        </c:spPr>
      </c:pivotFmt>
      <c:pivotFmt>
        <c:idx val="10"/>
        <c:spPr>
          <a:solidFill>
            <a:schemeClr val="accent4">
              <a:lumMod val="50000"/>
            </a:schemeClr>
          </a:solidFill>
          <a:ln w="19050">
            <a:noFill/>
          </a:ln>
          <a:effectLst>
            <a:outerShdw blurRad="50800" dist="38100" dir="2700000" algn="tl" rotWithShape="0">
              <a:prstClr val="black">
                <a:alpha val="40000"/>
              </a:prstClr>
            </a:outerShdw>
          </a:effectLst>
        </c:spPr>
      </c:pivotFmt>
      <c:pivotFmt>
        <c:idx val="11"/>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2976048752006058"/>
          <c:y val="0.21986660741787512"/>
          <c:w val="0.33415783871129062"/>
          <c:h val="0.71002845598017195"/>
        </c:manualLayout>
      </c:layout>
      <c:doughnutChart>
        <c:varyColors val="1"/>
        <c:ser>
          <c:idx val="0"/>
          <c:order val="0"/>
          <c:tx>
            <c:strRef>
              <c:f>'PIVOT TABLE'!$S$5</c:f>
              <c:strCache>
                <c:ptCount val="1"/>
                <c:pt idx="0">
                  <c:v>Total</c:v>
                </c:pt>
              </c:strCache>
            </c:strRef>
          </c:tx>
          <c:spPr>
            <a:effectLst>
              <a:outerShdw blurRad="50800" dist="38100" dir="2700000" algn="tl" rotWithShape="0">
                <a:prstClr val="black">
                  <a:alpha val="40000"/>
                </a:prstClr>
              </a:outerShdw>
            </a:effectLst>
          </c:spPr>
          <c:dPt>
            <c:idx val="0"/>
            <c:bubble3D val="0"/>
            <c:explosion val="5"/>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1C0-4A21-82B6-4DFE9EECED0B}"/>
              </c:ext>
            </c:extLst>
          </c:dPt>
          <c:dPt>
            <c:idx val="1"/>
            <c:bubble3D val="0"/>
            <c:explosion val="5"/>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1C0-4A21-82B6-4DFE9EECED0B}"/>
              </c:ext>
            </c:extLst>
          </c:dPt>
          <c:dPt>
            <c:idx val="2"/>
            <c:bubble3D val="0"/>
            <c:explosion val="4"/>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1C0-4A21-82B6-4DFE9EECED0B}"/>
              </c:ext>
            </c:extLst>
          </c:dPt>
          <c:dPt>
            <c:idx val="3"/>
            <c:bubble3D val="0"/>
            <c:explosion val="4"/>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1C0-4A21-82B6-4DFE9EECED0B}"/>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F1C0-4A21-82B6-4DFE9EECED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TABLE'!$R$6:$R$11</c:f>
              <c:strCache>
                <c:ptCount val="5"/>
                <c:pt idx="0">
                  <c:v>2021</c:v>
                </c:pt>
                <c:pt idx="1">
                  <c:v>2022</c:v>
                </c:pt>
                <c:pt idx="2">
                  <c:v>2023</c:v>
                </c:pt>
                <c:pt idx="3">
                  <c:v>2024</c:v>
                </c:pt>
                <c:pt idx="4">
                  <c:v>2025</c:v>
                </c:pt>
              </c:strCache>
            </c:strRef>
          </c:cat>
          <c:val>
            <c:numRef>
              <c:f>'PIVOT TABLE'!$S$6:$S$11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25C8-446B-8D71-EB296721A53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316006055681881"/>
          <c:y val="0.21031480980585901"/>
          <c:w val="0.14074297059643009"/>
          <c:h val="0.74925064998868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TABLE!PivotTable9</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Customer profit</a:t>
            </a:r>
            <a:endParaRPr lang="en-US" sz="1600" b="1">
              <a:solidFill>
                <a:schemeClr val="tx1"/>
              </a:solidFill>
            </a:endParaRPr>
          </a:p>
        </c:rich>
      </c:tx>
      <c:layout>
        <c:manualLayout>
          <c:xMode val="edge"/>
          <c:yMode val="edge"/>
          <c:x val="0.24958833312715623"/>
          <c:y val="3.56869938206604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35892117847288"/>
          <c:y val="0.24793602662310102"/>
          <c:w val="0.49898802031872591"/>
          <c:h val="0.67384965606975578"/>
        </c:manualLayout>
      </c:layout>
      <c:barChart>
        <c:barDir val="bar"/>
        <c:grouping val="stacked"/>
        <c:varyColors val="0"/>
        <c:ser>
          <c:idx val="0"/>
          <c:order val="0"/>
          <c:tx>
            <c:strRef>
              <c:f>'PIVOT TABLE'!$AB$5</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_-[$$-409]* #,##0.0_ ;_-[$$-409]* \-#,##0.0\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901-4DF8-AED5-32B7500B0708}"/>
            </c:ext>
          </c:extLst>
        </c:ser>
        <c:dLbls>
          <c:dLblPos val="ctr"/>
          <c:showLegendKey val="0"/>
          <c:showVal val="1"/>
          <c:showCatName val="0"/>
          <c:showSerName val="0"/>
          <c:showPercent val="0"/>
          <c:showBubbleSize val="0"/>
        </c:dLbls>
        <c:gapWidth val="60"/>
        <c:overlap val="100"/>
        <c:axId val="1558657215"/>
        <c:axId val="1558679775"/>
      </c:barChart>
      <c:catAx>
        <c:axId val="155865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58679775"/>
        <c:crosses val="autoZero"/>
        <c:auto val="1"/>
        <c:lblAlgn val="ctr"/>
        <c:lblOffset val="100"/>
        <c:noMultiLvlLbl val="0"/>
      </c:catAx>
      <c:valAx>
        <c:axId val="1558679775"/>
        <c:scaling>
          <c:orientation val="minMax"/>
        </c:scaling>
        <c:delete val="1"/>
        <c:axPos val="b"/>
        <c:numFmt formatCode="_-[$$-409]* #,##0.0_ ;_-[$$-409]* \-#,##0.0\ ;_-[$$-409]* &quot;-&quot;??_ ;_-@_ " sourceLinked="1"/>
        <c:majorTickMark val="none"/>
        <c:minorTickMark val="none"/>
        <c:tickLblPos val="nextTo"/>
        <c:crossAx val="155865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Sales</a:t>
            </a:r>
            <a:r>
              <a:rPr lang="en-IN" sz="1600" b="1" baseline="0">
                <a:solidFill>
                  <a:schemeClr val="tx1"/>
                </a:solidFill>
              </a:rPr>
              <a:t> by Month</a:t>
            </a:r>
            <a:endParaRPr lang="en-IN" sz="1600" b="1">
              <a:solidFill>
                <a:schemeClr val="tx1"/>
              </a:solidFill>
            </a:endParaRPr>
          </a:p>
        </c:rich>
      </c:tx>
      <c:layout>
        <c:manualLayout>
          <c:xMode val="edge"/>
          <c:yMode val="edge"/>
          <c:x val="0.37502866141878671"/>
          <c:y val="4.3253002960532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790626566494316E-3"/>
              <c:y val="-0.14796420757885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790626566494316E-3"/>
              <c:y val="-0.11705343917806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581253132988633E-3"/>
              <c:y val="-0.16673290914277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790626566494542E-3"/>
              <c:y val="-0.21530714428088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9162506265977265E-3"/>
              <c:y val="-0.1784578274138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790626566494316E-3"/>
              <c:y val="-0.13029357949276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790626566493406E-3"/>
              <c:y val="-0.16835913209227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4790626566495227E-3"/>
              <c:y val="-0.22119138585227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53368042003697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4223658057670591E-3"/>
              <c:y val="-0.24568415358046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7353438596546204E-2"/>
              <c:y val="-0.21984087483036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6080529571402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54055435831732E-2"/>
          <c:y val="0.2160546425675548"/>
          <c:w val="0.94589188912833655"/>
          <c:h val="0.62754980577398123"/>
        </c:manualLayout>
      </c:layout>
      <c:barChart>
        <c:barDir val="col"/>
        <c:grouping val="stacked"/>
        <c:varyColors val="0"/>
        <c:ser>
          <c:idx val="0"/>
          <c:order val="0"/>
          <c:tx>
            <c:strRef>
              <c:f>'PIVOT TABLE'!$AE$5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A9F8-4195-8F18-91577040DD9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9-A9F8-4195-8F18-91577040DD9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A9F8-4195-8F18-91577040DD9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A9F8-4195-8F18-91577040DD9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C-A9F8-4195-8F18-91577040DD96}"/>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A9F8-4195-8F18-91577040DD96}"/>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E-A9F8-4195-8F18-91577040DD96}"/>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F-A9F8-4195-8F18-91577040DD96}"/>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0-A9F8-4195-8F18-91577040DD96}"/>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2-A9F8-4195-8F18-91577040DD96}"/>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1-A9F8-4195-8F18-91577040DD96}"/>
              </c:ext>
            </c:extLst>
          </c:dPt>
          <c:dLbls>
            <c:dLbl>
              <c:idx val="0"/>
              <c:layout>
                <c:manualLayout>
                  <c:x val="-2.4790626566494316E-3"/>
                  <c:y val="-0.147964207578855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F8-4195-8F18-91577040DD96}"/>
                </c:ext>
              </c:extLst>
            </c:dLbl>
            <c:dLbl>
              <c:idx val="1"/>
              <c:layout>
                <c:manualLayout>
                  <c:x val="2.4790626566494316E-3"/>
                  <c:y val="-0.117053439178068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F8-4195-8F18-91577040DD96}"/>
                </c:ext>
              </c:extLst>
            </c:dLbl>
            <c:dLbl>
              <c:idx val="2"/>
              <c:layout>
                <c:manualLayout>
                  <c:x val="-2.4790626566494542E-3"/>
                  <c:y val="-0.215307144280887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F8-4195-8F18-91577040DD96}"/>
                </c:ext>
              </c:extLst>
            </c:dLbl>
            <c:dLbl>
              <c:idx val="3"/>
              <c:layout>
                <c:manualLayout>
                  <c:x val="-4.9581253132988633E-3"/>
                  <c:y val="-0.166732909142774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F8-4195-8F18-91577040DD96}"/>
                </c:ext>
              </c:extLst>
            </c:dLbl>
            <c:dLbl>
              <c:idx val="4"/>
              <c:layout>
                <c:manualLayout>
                  <c:x val="9.9162506265977265E-3"/>
                  <c:y val="-0.17845782741388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9F8-4195-8F18-91577040DD96}"/>
                </c:ext>
              </c:extLst>
            </c:dLbl>
            <c:dLbl>
              <c:idx val="5"/>
              <c:layout>
                <c:manualLayout>
                  <c:x val="0"/>
                  <c:y val="-0.16080529571402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9D-4FC8-93FF-FA446BEA18A8}"/>
                </c:ext>
              </c:extLst>
            </c:dLbl>
            <c:dLbl>
              <c:idx val="6"/>
              <c:layout>
                <c:manualLayout>
                  <c:x val="-2.4790626566494316E-3"/>
                  <c:y val="-0.130293579492761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F8-4195-8F18-91577040DD96}"/>
                </c:ext>
              </c:extLst>
            </c:dLbl>
            <c:dLbl>
              <c:idx val="7"/>
              <c:layout>
                <c:manualLayout>
                  <c:x val="2.4790626566493406E-3"/>
                  <c:y val="-0.16835913209227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9F8-4195-8F18-91577040DD96}"/>
                </c:ext>
              </c:extLst>
            </c:dLbl>
            <c:dLbl>
              <c:idx val="8"/>
              <c:layout>
                <c:manualLayout>
                  <c:x val="-2.4790626566495227E-3"/>
                  <c:y val="-0.221191385852278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9F8-4195-8F18-91577040DD96}"/>
                </c:ext>
              </c:extLst>
            </c:dLbl>
            <c:dLbl>
              <c:idx val="9"/>
              <c:layout>
                <c:manualLayout>
                  <c:x val="0"/>
                  <c:y val="-0.153368042003697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9F8-4195-8F18-91577040DD96}"/>
                </c:ext>
              </c:extLst>
            </c:dLbl>
            <c:dLbl>
              <c:idx val="10"/>
              <c:layout>
                <c:manualLayout>
                  <c:x val="-1.7353438596546204E-2"/>
                  <c:y val="-0.21984087483036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9F8-4195-8F18-91577040DD96}"/>
                </c:ext>
              </c:extLst>
            </c:dLbl>
            <c:dLbl>
              <c:idx val="11"/>
              <c:layout>
                <c:manualLayout>
                  <c:x val="-2.4223658057670591E-3"/>
                  <c:y val="-0.245684153580462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9F8-4195-8F18-91577040DD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TABLE'!$AE$6:$AE$18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A9F8-4195-8F18-91577040DD96}"/>
            </c:ext>
          </c:extLst>
        </c:ser>
        <c:dLbls>
          <c:dLblPos val="inBase"/>
          <c:showLegendKey val="0"/>
          <c:showVal val="1"/>
          <c:showCatName val="0"/>
          <c:showSerName val="0"/>
          <c:showPercent val="0"/>
          <c:showBubbleSize val="0"/>
        </c:dLbls>
        <c:gapWidth val="50"/>
        <c:overlap val="-25"/>
        <c:axId val="1972984143"/>
        <c:axId val="1972972623"/>
      </c:barChart>
      <c:catAx>
        <c:axId val="197298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72972623"/>
        <c:crosses val="autoZero"/>
        <c:auto val="1"/>
        <c:lblAlgn val="ctr"/>
        <c:lblOffset val="100"/>
        <c:noMultiLvlLbl val="0"/>
      </c:catAx>
      <c:valAx>
        <c:axId val="1972972623"/>
        <c:scaling>
          <c:orientation val="minMax"/>
        </c:scaling>
        <c:delete val="1"/>
        <c:axPos val="l"/>
        <c:numFmt formatCode="\$#,#00,&quot;k&quot;" sourceLinked="1"/>
        <c:majorTickMark val="none"/>
        <c:minorTickMark val="none"/>
        <c:tickLblPos val="nextTo"/>
        <c:crossAx val="197298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b="1">
              <a:solidFill>
                <a:schemeClr val="tx1"/>
              </a:solidFill>
            </a:defRPr>
          </a:pPr>
          <a:r>
            <a:rPr lang="en-US" sz="1600" b="1" i="0" u="none" strike="noStrike" baseline="0">
              <a:solidFill>
                <a:schemeClr val="tx1"/>
              </a:solidFill>
              <a:latin typeface="Aptos Narrow" panose="02110004020202020204"/>
            </a:rPr>
            <a:t>Sales by Category</a:t>
          </a:r>
        </a:p>
      </cx:txPr>
    </cx:title>
    <cx:plotArea>
      <cx:plotAreaRegion>
        <cx:series layoutId="funnel" uniqueId="{2EAEEFAE-54B0-41AA-B155-683BD1B85E18}">
          <cx:tx>
            <cx:txData>
              <cx:f>_xlchart.v2.1</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pPr>
          <a:r>
            <a:rPr lang="en-US" sz="1600" b="1" i="0" u="none" strike="noStrike" baseline="0">
              <a:solidFill>
                <a:schemeClr val="tx1"/>
              </a:solidFill>
              <a:latin typeface="Aptos Narrow" panose="02110004020202020204"/>
            </a:rPr>
            <a:t>Sales by State</a:t>
          </a:r>
        </a:p>
      </cx:txPr>
    </cx:title>
    <cx:plotArea>
      <cx:plotAreaRegion>
        <cx:series layoutId="regionMap" uniqueId="{7C43B7D9-4EC7-414C-97C2-AC6A320DF005}">
          <cx:tx>
            <cx:txData>
              <cx:f>_xlchart.v5.5</cx:f>
              <cx:v>Sales</cx:v>
            </cx:txData>
          </cx:tx>
          <cx:dataId val="0"/>
          <cx:layoutPr>
            <cx:geography cultureLanguage="en-US" cultureRegion="IN" attribution="Powered by Bing">
              <cx:geoCache provider="{E9337A44-BEBE-4D9F-B70C-5C5E7DAFC167}">
                <cx:binary>1H1rU9vIFu1fSeXzFaNWv9SnzpyqI9kGQoAMJGSSLyoHGL3freevv0tgElvxBE4Nt26ZeVDYbmur
V+/X2rtb/77t/3Wb3K+rN32aZPW/bvvf3wZaF//67bf6NrhP1/VRGt5WeZ3/pY9u8/S3/K+/wtv7
3+6qdRdm/m+WSdhvt8G60vf92//8G9/m3+fv89u1DvPsj+a+Gq7u6ybR9S/e2/vWm/VdGmaLsNZV
eKvJ72//m6y/rdP12zf3mQ718HEo7n9/u/Oht29+m3/VT5d9k0Ay3dxhLLWOpBDMsiz59k2SZ/7m
dcMWRzYzKbVMSz3+PF30Yp1i4AskeZBjfXdX3dc17uTh99bAHbHx+vu3b27zJtPTbPmYuN/ffspC
fX/35lqv9X399k1Y5+7jB9x8kv3T9cPN/rY73//59+wF3P7slS1I5nP13Fs/I1KFY569JiLsyFLU
smzCHud9Bgwh5AiIcSW4MKcfMgPmeYH+BpingXNgvh4oMPE6q9dYN6+mK+zIVso2KeGPyNi7KqOs
I0YV4ZzbD8CY/OnaG5Wpnpfo76B5GjnH5uogsbkJKz/MwtfUGnnEiWUrKuRebKR9JAAdV+bmfbqL
zUsk2o/Nj5EzbG7+e5DYuOsk/CuvXhsdizMhFFGPmgGbte1sCFFHgkhLEkb2OZuXybQfn+2xM4Tc
w0ToKR54k//1xs2TJv32qppkHymTSZtQtguSlEcmEZYSFFZw+sH7j6b10bz9r2Lth2v/t8yAW7gH
qVoX99+qdR2/otlj5IhDa6iUj7GAae1iptSRTUxpWZQ/Kp7YxewlEu3H6cfIGTYXy4PEBoqUV+u7
/Gl+XiG0hiIpm3OTWfuNnsmPOBSNipkveoko+0H5MXIGint5kKAs7pN1t67uXxEUdWSathRQiEcj
pnYVRvIjJmzBKNkYuVkM9xKJ9mPzY+QMm8WhKkyW3d/q8LbRrwfPZM8kJ5w+2atZoCCRrlIbuZE1
w8XNXyTNfmh2Bs/QcT8epOasYM3Cu1f0NJZ9xBXnRGwCNDVTHBvJjy0ps2z6aO1mRu0FAu0H5/vA
GTCrw+QLPof1bZ7VYfaKSsOOBFWKU2HutWm2gtJYAE/th+ZFIu0HZ2voDJ7PpwepN+dhXU//FkX4
egBNJJsFr2M/+Zy57iD74cJCoLCJFGZR2guF2g/RzuAZSOfXBwnS8X0O/uAVjRsAEgxuhSmyN1Sz
6RFjjEpmbpidmXF7gUD7wfk+cAbM8X8PAphf87XbvNvOJ/9XjlodcZNyCQC+u5Zt9gBJjkmmMFpt
GNNZYjqjkf9erP0YzYbv3MlhcNQX9+36NWMBqo4oF4xxunE4MyKUEAGDxiks3qO+IIrbZgqel2c/
Ek/jZspycXMQyrIjNWo5p3fr4BXTTcaOQMwg13+i0H4CBWECQgAJFnQXjmcF2Y/GZtjObeGuFgcJ
xof7LKuHpF2/Ku/JTFQMQHtuvMZDrWbbcoFSs6ltKyl/KNK2orxUqv0A7Y6e4fThMDzMjtRQmou8
0sGbxTrO9Sv6fybh3wU1QXrujaARFYAWmKpyT9nPrga9VKr9OO2O3rlj3PBh6tNpkoRZHtZP8/TP
6TToEoFtg5/fePmfg2jCbEH59yj76dqP9PRLJNqPz4+RM2xODzQFXdcB2hZ0/po5KDSIEARp9qa+
Nq9aW+YRR8xgm+wxxJ6FBJ9fJNN+fLbHzhD6fJhW7jTvXtO6WUemZAIBNNsfP1PE16YpiLl5f5Z+
PifNflQeR83wOD1QPLK7cP2qTR7qCLVQxeynVgEklNuBAbpvQHJCldB/8/AzD9meF+hvUHkaOAfm
4iDDtk96HTyZ+X/uYqa8xppqadamWjarpj203kgbzVJipiLPybEfjMdRMyQ+HSbhfBmEr5nMIN5C
Iw1RW4Hxjn6AUTORy1D2gxLYDpyfk2Y/Ho+jZnhcnhykZpy9dvOTDX6fSWvKVR5+4MC3EVE20k/Q
MCBqHkNoBADbiDwvz35MnsbNUDk7TObyOm/+X6QvDI1ngjAu/yb4QvpiURPspphRYy+VZz82u6Nn
CF0fZuJyvg6z+6el+89dCuNHFI1PoMp+qMW22gh1ZKGmxhCgParNDKBnxdmPzGbYDJLz5WGaMtiR
5jYeXg8Vim5BS1q24Jvm5hlXZnOEX1JKSjYVs1n4dfYCifYD82PkDJuzLweJzUfwZmjvvn9FlaEc
nefAxdyQx/OeJsTGlFFr6hf87om2Pc2LRNqPztbQGTwfDzM+fp83Yf3KqYt5pNBTZorvnQCzQICA
8yQIku0NpzmzaC8SaT88W0Nn8Lw/zLzyfF0NyTq7e0XLhqYzmDZ4m11UpEDATLCx4KlGNqtgvkSS
/aD8GDnD5PwwA4Cb+yrNM/16kKAwY0pu4Z9Zko9mJiEsoYS9YZ1nXuYFkuyH5PvAGSI3Hw/Sx5yv
63p9GzT1vdb1K+JiHcGFoKasfhRftkMziX02JgrPKGM+XfSRSX6xPPvRmQ2fYXR+mJbs832t3/zY
CvHoj/95+EyxbYNZYJVhuh5+ZrSybWLfAGgAZW4aN2Zm7cVi7YdqNnwG1efDrDufh7dB6K9fk/zH
xijJpAJMjyj9HE5LtAogOd28P2PPXiLRfoB+jJxhc356kKbu4r578yWv4ieD8881iFlHcPoWm3Zy
PvzMnRA/QueZyZGDPmI3w+YlEu3H5sfIGTYXh5nqnIdTqvO6decplVEEuwY3HQJzUo0dEYWGWhSe
n1bExgW9RJb9sGzdxgyX88PMcS7jBI00r7opGhszbIqOgE0ZYNpiux0ZKNAH5tTn/MS3IdjezkBf
ItF+cH6MnGFzeXaQ9mxqPs2bKnyan39uzxARYI8nymabOvKcHZg24YK4keSpVWMWVL9Eov3Y/Bg5
w+b8MDfXTPb53X1V3w+vh87UpIFgDL3om3hsVkGT6EFDGzQOTHh0NvM9hC+TaT8+22NnCF28O0zt
QR76qmVn9Dkhn5nKavs7AYiJTnSGjdRi2vy5bdLOnxdlPyrfB84gOT/MXPTzkONEDv9pcv65PZvi
M6UEdmhuIJlpDHZvonGGoNnW3KSpT9d+jAReINB+YL4PnAHz+TCjs4/3/aue9UDQ8EdtZpONIZuH
AGgVQEiNauiPCsK2vjwrzn5QNsNmkHz88yDN12SQT9ZpgW6z19zCyeiRsJGvqKc9gvOMZtpDiB4O
uKHHjGcWO79YrP0QzYbPoLo4zG6BqwAn6rw5rV+XjMZuTmHZ2Hm22UurZrwAGDZOUOWZTrN5+Jmx
Ny+Vaj9Qu6NnOF2dHqZKPbQ/u+sqR3vt+skT/HMvhJobp+in+b6jY8azSXVEbGzoEGJzzsCcJXix
XPuxemyB/nFfM7Qu3MNECwbw/L4Pb1+xM4qi18MC5UnYBomZ9SOmOCJITlE+hcvadkmT4Xpemr/B
Z2vsHJvzg8Tmsrr3X7UBmoJns3F0ABWb1GaXMyAPDdAonOLIh11cnpdkPyZP42Z4XF4dJB6PvUQ/
LMDjyn0FywZcTFQ9radAbqYvqCDYCvs60dv5iNvMsr1crv0ozcfP0Lr+/2TZ/v5EvO+nBS7Wer18
OGZw61C8X7/7MAU4+3A2dGOG9oL5iPPp3e9vsT9dbe0Mnb5jx35tH+Q0H3W/rvXvbw1CQJgiaucm
EiocwzZVwTtUpqa3LBhOlPMQbJg2DqJisI7Z5LV+f4sUzCQSugtOSSkLEcnbN2CtprewMRhnUaDv
0UY3CrbOKfL9fMcPeTLAgnyfkM3fb7Im/ZCHma5/f0twjeLxYw83iOPHBHgpGAmUQ3BUAgM3Vdyu
r5BQTp/+P3qkeVE2TX+RdVQt284LCienkYzdWHbtH8Lgw7uob7N4aZqx/qJz1n6KWd2XTq2y8vPW
7O2TBnZnLg0zlYU+J2Zi97OYpN2ShmVDEaugaS+sMiMXfjxmntPIXARu3+pcOW3Hmi+yLYzQqVJb
l24ZVbHveGMtmYtNbdmd0tq8xHcEzcJKEvJp5IZNjgfBvXsyGKRf/VpiCyTETxILKWyFmFKatmXO
JA5lAGwHfUF77vsL0Y/Jp5aBQV9pOeTcaYeeRItQerYzSjGEzhCb9Dhtq4EsqjbXd0Ff18QNjYIv
ahze2To6DczWkRWP/aWfR8GHuFHv0loF9QJ9sOqmDsqzOOl4vwxrQ5yHVdCmx7++q59hwM5mHEtn
IWchgj7c9BYMcjD8ziiS+iLTnrrJfdRCHRZbWBpF1vQfur5S14VHEiSJ34/+3AP/tNa216IkUhKc
2KHQGTr9bxJr67Lc7H1W1H52kdkjuSBx0FxkdeWGthfc/PpKUJ+frqRMCy2ONrI2FAl3r1RkbBjL
Ksgv7MJk67LLq+TY0/ZgOXERLM2ySUaXmoOduxHlXfrcopkWxe6NYqGg/YJNjZiwDrPLgywOAz9L
wwtZxnydRg1fxzg9JTnmY1ovRZXnzmAC+uMuKTvLKeNc3utE1aedGtj7XtDKdGkX5bEbySz9RKvC
oovAHob7wmiLhWmMqXS5yll1giM6xsb59eyRn4HCeUUwGwgsLFDbDDZtGyhTNDzj3DPOSeOl67DS
te8QI9YZc+gwZP67Lgjjb76tivf9WAYrkbM+dC3Syr+0HMfcHQJfuiyP2vuwovKu5UUgQZj+ajEx
/hPIU08elVPwg0oil3Cz21KKyg7NKtD0PGJl4Sl7oVUwHve6p2ql26Zxq740/2jTgTdOEATSrUh2
XFtVcZywwnLjpEyvioSnvSOTzv/cRWl+OtRaOwUvi0+iju2FV2ae2+RRFDqhplHneFGdXXSFUV+W
xkiXvk9U5Bijl6Wu1QbpCRc6ubIi/4M/ZLR3kkaWF9orP2orNehCtBYmMhws2AbWjKNjdnb0Pgm4
/cUzG/YuEDZ5P/p9q9zODFiKw7eG8NSwqyF1usEeF6TjxmKM+tuiLvV1YxoycLpUy5VXl80p8yzr
YxmQLj72pEFCZwxi7xuOaKlaJ8xK42uTynRRFLV1GudZcUpKldyFbSGg9zSNr0Pl9dJpS+a/q7yq
cQfMwzFB4+Rl2aX9knVVuSKkJ+0y4ZL4btv5dum2VuAt05pWi6ZQl4Fn+OaCkFyfwNVYnZuZkXBs
LZM/+9QMzqxKFdecan7cqMiwVrVIx7Ut8mpZm300rtrY9ldG35trq066v2q/KLg7WtpsnMy3Wn/V
6yiHcnTdcvDbxl5VuRcsEk3TkwwfdZRgVY6JTlvpRHUUGa70OunInPejw3TiuVQbWXpciXjps2Yw
/+goYTgisDITJ8JK0iuqO1Uf91T270U8jon3R9OVOk2dIUyGrLoLvMCyxi91Z/QyDRxVwZTnt9aQ
RppWTqObpjAvdKzTuH+nwnI8blWjvdO0CsPCiawkvzalQU+jgdLGbYCB5wylqXrAldr2IvM8+EOd
xF25FHHnm26VaOJdBqUpZH4SD7ILFkOfKP1e1JpiRXVeTurObeALV8IIIu+yheoI3y3twsaCo3Gd
rrIkrJSTlHBe3rJvQ+EaHponuDN4ZsbcvPbS1A1U03mrLpFJuqw9RAUrnvnp6Nojh8XMrJg1bhpU
RuK09eDXH+rQSNNl7of2X0bTytBcmLmlj0NmN/YFNzzfe5dRqSWP3Kyvy3E4qU1Yt2BZ+IFMl17d
juVKVXUWroZEpMOJWddp4XJrSEJX9nxIjquwDA0XsFqfjSIdyYJSEacL/Gcal0lkGjWmPMs+R2mq
0lNaKZ0s40CLq7HRlK4iI7fIWdAFtcwcGViBPvaqtsiu4Yzpu8gfrXjVFJBgmevEH5c26Ufl2tFQ
dOepPWBpG1CVauER0ryrKOfJwveo3yxk1gLOUNaIT7IxouN9ElMlFjYESBd0SIPylJghO/FDGQvX
iuOSLsI89BZj48XcMbqqUB8ir4uYS8MyGp20iEbjzPQStiKF53OIq2SxJEMw5qdBSDp/GSsWdM70
OYeoUGVYPj4t3b4LjdHRfWh8rbIhHwwnhB5ZF2TMwjF07JYZ9OOQdFZzIQo15ItMlfqcNxlckl/L
GANUCvJ55YUByb6MJMmCd+WQJv2q7vgYnhHt648ssvia917qOTbB4l01WS/pshZjCOEbEqWLhJZx
7dqdtwxJWH5Jug6RReRH7XXNRfetqAJ60srO95Z2zE3LyWwP38OTPOpXWdWSi7EvKPuj1px8JNrA
Jzph1LarySD7ZWulUXhS9ZbVnWbSr63L0JDqJjPLaXFGUVkfy6QO6g/9wLTtmmUHbIIug2B5DaN7
Bg+mbrCnCKs7hZWsFugu6vNTXSvP+hBVTRxfWXam2GnPoq45172egs9g6D/w2BD9Mu9SXDrPx7F1
eivV47EZy+nmJ9E72CfIVaTkgvEMd9GUHFMVxHk8uipuoTpF4sfhH1klofJVg6jAx3uwqZbOgsuS
sKHKHFoEJuDuqr45T42gqJ3QbMp+1ZvSpMuhLa3JaECZXNwRDEivyBQn6yy98Syq3tltGNqOHfAY
62LwxbrLKMToq2i4oro36zMfYW50lhdZHF3b8BbHdWaSi1L55RdmWqJ0AhaE1rvc9lVz5gW53y6G
SpYdAtyBHhcWptU1ZTncxknMP/RNbeYnpTm08edOpH59knpG+tcwqsmGhGUSLJAH2HQZWkNQrwqR
qs+G6aWrtCv80pEMZm6ouuAqzHV9ptI44gtuVZYPswdiw2kDS91UkdH6y8TKoCaj4VF1yrKclPcp
DPLwDttaoRvdZLGXETcwo307tks4ma48I1VjCddTiW7haWlrIvQuo6+VatVHY0CY/m5UuiJ3us6G
2kkJke1p2Fn4qj4lweiyzhf+aQFYOteIlViNedvq836QyXXU1qVjy/qEpX3LT8ZOAJzYJPV4XCRx
np9nomfvDW2yfBmUWdqe+UNXBK7N6zT4iEikvjNVBjMC01m3ThzUXe2orrVLeIGhvE78koR/knyk
duuMiMCGT4WmhsKX1V61DKQR++8Mr+i+Bb5ptG4iaxGfhmhd/KOvDW88rpqyDpfh2GCRhpaO6Ic+
TkZ+kYoiSZyyaE1xzkjAendAdFMvu6AAap2dhb5TjTKF7ajrZEl62leLNrHs6ni0S6z+mPW+XAze
YNauV9Si/NzxgXyMggprDZ5O3WCtp/WHTGUEBtYqVLSy00B0Tt98seyms4kTx638xK2s7BYd9zU7
Z15it1elV6sKzh0relmEFGgicRj69yHVcf5eVkVAP1i9mYhTr88V7qvvDf88royiW6S1B5uBaKzR
50niQf5Kxf6qDuw4WHS9aZ4OJYPeD0LI0GFeIEE1IirdcBebHOcxAb/Ni6EK/WDzjIXvf/7nY57i
34cxP16cHtHw4y80ET4+2+GXn8JRXVPFtZ5/aJLm+3dBmI10E32x88dPVMrfkCWPj4r4mzd3mJTb
7aclPHGKE9FgMSTO38P3n4iU2YFWP7iUh3EbKkWIIyXhvdF7i8QDG9TAiz1SKWians5aB8GMChxO
9Z7okg2TgoIOhRnAUVybIzo3NArBrgRqoe9AEZxWrHDQ9/9Co9Apl/iR0U1XBJsKKoUiZQbpak25
yFbqmpCoyuAx+L1NPN2opVWwwkhcs2jD8YbzpojXzKh4vcrKoR7YQls9D3rXyD3zm59VLDPc3Opj
+U4FfGgWsTKy8qRTaVKfIwMpjMHJ454X33isoz5fGEIkEXV95GbkXvb50FwlQS+TtW3zwrulKS3F
hS/CsqAwWeAJEpcVvEovA2LqLlv4Ca9iED0dT9P3RA4lRPbTlAxnVkqz6C+jbnOM2YJ0s/S3uaZd
VgGH1YDZQR6Gw1KmY9dxtuDuHEmShk0gAvve6/IsKk90yhJ2krC2ruTJWPs67NwxLHAWfGJ6oeU9
k3UTFFl3MEJlHH3ZSLpRisDJEmp6fwsjxGB2LUwR3kUkpnHo6pxyivhcWUYZraq+8yu9QMLos8Ax
mDEW2YeO0aG2XMJG0dF3WgRZHTt5XtKKXKDGWOK9X8/RPLMGHYdHnJjYmylA/yLL3pUxFkGJpWG0
F0EdGxBuTDspvhY1z5o/BsNuGM5/+a5mezDZdz0cB/24gXoqpe1eT/Z9gWcYmM3FmFbcKp3eD8rI
MfM45LlT1Wja/t+uB35nKq+ibodeRfaw+XcbA9ohTkZgHF14kd8a1wgxBtNayDhBoJjVpcQt//qC
04RtKSZiHkpB8uApDOAAJj3fvcE+CA0rqKhxJ4yqxaX8UfqyXCU209R0skoL8RWhpqdRnf3VxM4W
+3RdprA5Hec2WGD75tctmiGXuUHtOx9hci2c1gSf9meAFDxDQhaFTXiZeXjijwb1kON0h2due2Jg
dm8b1BYOH7IUeBE8SWe2jnzehobZB/TOkIksqcs7U/A1LJOhT/MxlMlFaJCcnNO4HJrruDbNMXDQ
NZFgUn49EbsrDCuLWzhjB8z3dJ4oNhzNANAiNKMhzrxbT40Zr47zski9YWl4oDSH48GueqDy60v+
fPM45k+gVxb7/aZCy2xRBzLwEqyr6o6JDmZzNRAxIsrgVdfUbAk6kYmvVYNZB4kt0LfxNUd0WoH9
DnOz6J5ZCGTmGjABeHgBzA4sH07DQ/awuwJ9NUZcFdr4hp4UmRonvQ4mC5P2eYCnCzXI70bmhikS
kMLpwYpCKh6aQXOdFiIa3MwgVXat0iCtskXJ88q6Stswq7/9es52yTImcVKSicN40GmHw66hLTPj
jLTersxy7L/1la6wCMwmNjFZZt9RbiA7oNDWwkKOCqXRXT79Cgu/+V8nC+c04lwgauKAOpCj8BW7
k2WXVq2HWuTfsoQbcIoR3MHYgUU39cDPqMfhSGu/wWNt0ohncFFVkVaEn9gGMoDYKQO4r8mVIifu
IOGYtGesj4s8fcZOk/kaQ20OTb8WWkctICzEzOH3tMsKlY30W+1ZwkiXka6LpPlQjjosMrcrhxLC
GTJt8V4+lGk+LOx4HIzrrii8U0SwSeS76TiawxmYAPDsTqZM4Wm34aaRXCEL8kdwhlT18DGWEQ0k
e2ciZ8K3xqHXleUzajorBMFSIclS2Pln4sgsHMrIZxYDKzMr26wtvkqe84i7hYmm2dLxvEapyiUj
KKnA8YZH65k0DO81D+akIJ6Nt/pOU1Gumo4+r9BsbsXR/YnojitCLFS0f1oWcQ+GCplm8RUMQViV
SwrylZ1bJKDDGa2bAdOhvDYZb9KgHwbpNEHVlYELg9+JK78cPeOkSlk03lRGU4sLOxRTxNWzNk3U
cdzwCZ68pgpLaGglb6+KKorHmzEBwRY7ZpJMUUCI2QdAeaYCvEgR/I83dtr3wI7yaMCvejR9bS8K
XtN6JWQzYRf3foiIrXy4vLJ9Y+gcO+8jfEWOaAySh0Y2BVu64Gm87muRlcVKtRVprxnNR/2+qmKv
cpIkrazUNXwv7U98hmjlS2ZnHrtpzZZgkUnbR+DWllmOmO/XtmFuwjH7EhsLkIQzKdBHPVsa1AOl
T1SRfB1JWlc+qA1Tgnfo8ihPTmlTdjAUv77i3BpZ08FgKHtOYT589/yKIFvroEtp94WOzbQYu4ZN
5s+qZQznLdqSi68eODUsQpBWKD+cSxgWrNNfizEd4b/jRlE9EJaE40J/uMWQduyao5G2TWkokd6k
LEs1dXTecOM+L4MS1iiI64wsK0/m4Ye2tn1YnCLgOap2trbaHIm/7BLU8yy/PEs8W1z3tErswak7
ItorbRtm6JZ87PMzLCIzcCKTecj1mYfQEMoemFiHeRsgujj1olhPmt/iVI/L6cl5xeDQuKJ9e/zr
O57bNRulZXM6TMp6eAoIkqzdO46FF2RdWctPbZOZyAp4VVnICtpxWrcMQRY7ASXUY9n2saL45euH
VMEQxbSkaRN1lnft9WJa0lYZIq48CVGemkxkOdYmWZVJW9Th8ciHGFrndemUpJDBTqGdkpRQo1/f
kjVV07ZiIdTebRtuE1YNCKLnYmaqS5qlYx5l1idbBxS6pQt/EkAbFLT7Ro+xH22AbF7QTyoOWzmZ
lKoo4WiMgCAvIiCb8VIO/jJeJyqS7CTskmkeyqHLxYVX9vhUGNDpFgc/FfUqNmRFV4VdtbR2B/gL
3O4ztzaLMnFrCg9FslCKQ0zNEO/toqX7mMikyYdP1G8nS6WrEktrTMYwv9WmHVuZM+i8HG+klU3+
MTVyAkB6kSb+sBxTAeJ2pajRdJ8QpVaYjk5GFKuPtiOsSRYaCkuMdUkxWbcGZvMktIoOZk0jIsEF
Q+2Z+AtJK8FUpD7DVGgtA0O7PGkiqESgrAh/Pc7PZAqnhxH9KtKe6aiNcAHRlbS4jTze/CnUJd3I
xCBK42ObyhzW4TG8tQK7b2MXqToqrc+ZhZk7mi7J0OproRaB/xA17U67GeUIIYtefqwbghWiB+wS
D4/h+zE/LCpYzpdeZ+R97YgETH91krRehpAFRg+zBOo20R+kqG0vWnmagdNCFmK1VxV2fMEDpAYU
X/cZHNUGNr/sMkxln9gZdAVaNMHhx/0EhBGFBL/UEKn2yszTHJLwOIZvioWeEv9fzzZTdK5OaHdA
UyYOnkXHys8ZFcLBGiW8fvgYBIMAUa2bmBau15ledCGskVXDsgwqUdiOsiwVBU5VlWH5zkwatEg4
BaId46zyU4Ode2kgqYvqe+/fmmFinnRew8Qillme3LEoGaurNBcpHnmKikN3yVpi9uPCjjLFC7dE
/Fg3q67jdntRlQHIPkekZkreo55J1CLLKkXcqNdN5Tl5D1YycoKsrcBl+n3cQhnaseqGxOkNHrFo
hS6chl2LRA/Md82eNF1zXKguIB7iN8/XpzqQiMxcOSbdOIInwFIsTvt48BqnrItIrFolfbrgqdGP
HzuRW+FNwxLfW1CmLeIOyE/zwRE+qgkLFVogyX2e+Cc4D0AvytzsxjNPZaZ5TDoSWCsfZY3AXBZx
nrJPA2/92PikcrPvP04FbH1u1DozruAxZHPHKyGqT6Ns/Sx3ijwnQf2HQiMKyrwh6CIw0sxOc0fF
ObUCV1ZjXdrfSBrZ2V1gFXnbL7BUhvIeZciuM1H47moSnWgvK7m9QB7AE3HspUYsLhQBpRwft6JA
9TW4D+yMasxyjx6Hip2jl6jFkh5JVRfBH3g2iBbmMstYUcjTRqF2lLzPeB+X/jJqfd217zvu+WG4
8ljaNfzKyyxanoqIBb69wloRNHaKdjTh1pPaDjvl+AYTpV4EXjVGw2nn10YQHndhCm/jxqpjMLBt
ETb8z9xoBEe7RMc7w3M7irCFXDQFoi7l6IHavbhM0IWEX/rxRSMME7yHA/4YLjfmNSu/jai9Wu27
SFSFb52Q3jCkdIeIx4087rOIpInDWTv5RZMbIW7HpxxOZd17Ax6L4kY8UNy/BKHfFRKFPCPqkpWM
qWEVp3EzKLu9FOguCZVTKjVxErLSPIhvpO95xnjGWFJjpoyhhMk+h9UuA35mUA/FofeonYUk+RBF
XWR7yy6CIfCXeYh9cJULkzWJNLRGYlpL0w+GsFyYRRxVKB1r0+DZn5ZvZbheGiVKfWpQoy/dCnkw
ZhbMewgP4hIRTF8C+RGyOGWpppieBTXu3i1QAqRiFQXdNGM00TF+5XWgQeekcjL5rNW+LV3V6RwL
YMwQbxxrVaX4XPF4q4FGpwu+OEInmIQvqT1cLQnIRAmRcIKHFCyw+GeS9NM8Z0xFIOeMxqgAhZHF
dsDuyxIJTblC2RyRlouKwSBLNAsFvDGAIGvK5kZHWRNmmC8DNdLjoBkZ6c9tdLdBlBBIF+O1wMrC
FSjeKr95Rj8tMFEZE/IcDWPlt0Sl09S0LbroQrhYu+wgQ4sH6uAeN/dTVZSW38BgBniN90UurmP+
f4n7suY8dW3bX8Qt0Yjm8QJf476LveK8qOI4C5BohISQxK+/gzj77JXsumvVqfNwXuKK/TUgpKk5
RzOVsCIGPVQAACpl1oYYi5+zB3o1EKx1xoP95tjifwyGwaxR1c8ct6Ab3f8XaypuYtKp4OnnUAcf
L//XIH+8DkhBJG6ySA64gHAM2vVNdKns1KkbY4+bnqMNJ02XTRQ3HXlCAd5ATkc/HtS0rQumGipv
o5qLMSw8oyXkV6tP74rBTBglUKs9XgKeJsRVAeZga1EK4vektxnQ0wxrNGvI/FZ8jOAksYIQ1z7u
qY061GiVnMbUhmdv8r06Jx+P9mN6pEz0GJ806fCOA836/eZd6lvM0yZU+9eAdUzxSz/NJGuft6BL
zHKJO4334f2YSJvxILwPuMn9U8JOabwPHaJjzC69tPulfwxosNkN/5n6eEqyQ0AogMiLDV0/nDw1
O6JFDrYzE9Z08QOnlNri+XZrFs1vYdqMmD6aImPFzasVye6dBjmwf2C07j+SFdonjAi0LXjJsNH9
+keTNq19Nn3TN91xbHJM9naOwyY+C+2zcLmKP+ZKx3WxZKefQ17wVeFyXBcLfAh2gAlfzmUnsM+v
4byl5BmZG8/XWs7BMnYV0Q3Dl1Pe4kjVeuklsM0egAEgGzym1lxkU7MvZ2jcdqBHeJPy/CiQLDp/
GRe6d9N5SSYCuUdfJP2wlkw3gA3DIjR4fbvMGj+QNNL+dpgN/vU/QGpKbAioaAY50t+uYmEABazi
+Pawbab1JR2ZQxXAwPxiZtgCoZwfXTxHiDC5anuTH/oBW+xwcMHIIHajBbYq90pSxxFvmn6ahDj/
xOf50reKH03bo9795hONbhNnyVsMxyn+sWbmKe8xYJpZwbaXuM0nuzzPsW1tel4+bt0VjcYQxdJt
AnckGqvpId1IiCi3qGQfvhD4OAYTeNU+xT/w01wLixEITbTf79J1EX4oTHC8fu4AhUJe0W/AlSEB
F2NRArLw6XATy1DhFakP9xp2pUYDUfsAWbaQ9opBLzErFl00bIZSp9w+oDeGshyo4UwTAbyUhQKl
7zCgdhqhAQIwQa8GsAa40yWxHViNRuQLQmWcMo89T3tEGlCrcboPnuniHSqITC5AbvB+bPB29APD
Xb5apGcsuLRMK9XdFjHfQcrJYLu7yQSL0+UhAYzloQ1iPPDQ9FlJe10DugDKX2YAgdIvSROHKMmx
GRZ4+FuQbLirdBz2bWOgbJ9uKlIhJt/HSPJlAhIdd6SL10u7QQ6RPYjN2OBJIZkGqrDJuUi/IN4C
pA2s3DACPCH7PTA5Bgj+P2mLvkO+isy6GCYrv0CP287hW+L6tL9N01l6dkyiSS/Bn7YLuWMH7Ghx
T0vdA/8OqrwPM/UCRNKK5RNpZt40FaM+bt2jzZDbzO/F2kFY8apZDmjipIRZh6IKok2Lly0xUTKV
BruDQ7EPZRtyyiyjhQkNZvnAi6ha8csgg6jXgupz9c87+XiWM9Q6GB6cXeP32/oRbvp+3eNfAXkG
fiD73xdvp4f9FeMP9J7xaP8dDUmAV/jG7y9kMdCJ4YDKfec2up5JLOUG2SK73RYfygPHQt1XZTHs
f/k5ZZFTIhJBP7n/6QMP38NpAIGF81BnlmGkSH5v2qyxU2khBsOD9hsrogsL+SPe1ATbDgdqkD74
kSAtWy7mjWB+J1Ag9rfALfcrB6eEt/78IqoKbGkzpkrw9FGxjR3fMlHyUZrkAeK2/f7EB9A4w8SC
2RD08w5CapWqJKmHZpgn6Gfm1ARPpqMSr18saNH1souaPY2DbgHfka39flnmx4ILJoF9pGQUciSk
MtHO29ajdfuczBjEXl1JWz0Ow6HlPVYj9Ic7QQAceA96Al4bfG6iw4BftVHcZ/k/AF+/FfTAchAf
MIMjBLc0/A9YGbo0JKdCRk/tNKW46qxpHFaDnRBm5yDZV1C/AnhpyxWaMFz7P1R3v9Z2+9ejMyya
jHycq/g7/K6MmwKrM0BVH6GRAwPGVaAOwEr6+6/6DUDHaoIgieC7AFnh33Qv6//CxtpczNB1h+O/
5ggRbpoqCHWT5A59nfanX6Tt/lBNx/GEIWZO8Mh+Bse/v5ZfIQSK41eBCuGIz90FEWOeR79eC1vj
CPAtb57QpQBhrKPhno9rDa36YZuQOv/TOP/nF8KjDeBg9w0AXCx+wxVFq0jYD4Q9zm7ERtEI7PgX
mReYaj9X9t/fYLjDdv/GwPY73PuSQ3UL8ysOVfgdyHQ9T5px6dPHnxHDttsO2vs09pQeXaLz9cgl
2xS0rLHn9WDGPZ7HCqEh0FuC/egfrujXmY4rQim1d+WMs4KilcDvtJgvSGChF5sf+49FZZHXYY07
IxjiegeZGh5Bm0CBG9VFjM0BqUXQ7hfCZTybrVpnVPZHOsQTJaVDaPEVQv2Ml2N9sPC28zHqycp+
8FnyI8z+/U3sOM9fRhXXD7Zk7+0CPQqcPL/Db9ZvrlMbFedsDJSgVTYMWfwlVXi+/zRj/vOroAvI
wdKgES1qot9X5sCiwRsozc4fO+cKSTGWhovmAT/+/q5+o4Lw6VBo4CCIaO80XKQ4YPXX5TCSpWXc
yeIbgaLzX7MgSsWe2ah42Ksfm6+QtJMhURHE06oHMF/2yJx0tcRQfT5zS7Bm/+G6PiQifxlwQG4Y
gh9HUODkwxz+qF+vjBDQG1nX6pPaItLqQ0TdTuobnGNppj/1NoIXhlS5AURZlAPbUHSVC7Rj4XCF
TQ/SoKaahASAch0lKOHJ/cDg2pnOHlssnW6Z60TofMUiMDevep4HVBOKR8k4H4beQGZekYmkeqhz
RYFYXccunOL0vvigxUSKnD6+g7wsnN2NaFoIu2vkCmkXAlrgkJCcka9nHXSwAZeYIj/3+SzA29pS
fOzOSHRzxNz0RzT4yNjFj9G07RAhAqLC2ndTu0YB8sIpypFuj5HBcCNTSU12G+t+Z+6CjxRBgmPE
cyMyDyH1FXoZwq2ErQa6wjqVWc9N+S/kYMbu05Y/84EfiQgIKovx3eZ83wuzeQVAgxRdpNFB5hO+
Ehr2fcMlAP27purdgINMT4DFe94/x8gei/g29UuRyAuekmCvqfWqAFf6j3KmsF7Hc90KMwC9BJCR
AawvebvkE6sCMzWWDOWM88podF/MhczsoZnh3Z8/UV+s2/QJsP1ODCGVgjL1FgpRYPGfOgnQtqkx
z8HKH1s1hyGvhhC5258eFZzOL2nqbPQlpM4v+S3QJyYfxqLgIjrwUQdQ+ku49txSwawHSvowTh7P
FgLBaFO+JAEK/LVChhPSvPKJZ/ZaFHrRWwlW13YoSotcgV7sWqJPCekX+5aSQfi2Zgny1rEc4NpR
n0cAGIGBVjrdmaufmewMWrlJr/MB4Y8fx7bfJaM/0xXgx3u65cdlj90fU6P/kVSNWS9Q+agCwhKo
RRVJhxDynWbKcBmQlkMnLQIIWhELp/xJjkXQH4eOQkPeNo19or6jvPadZZDmr/G5I/EGP4JbzwAE
psdMpRF0xLS9zbqlJ4BeV/WJYVKfk4ZOusTqa9+4kv3nhnRTDcUxQ0nXx8sJNSOQmWikVzBafZkE
luNoZXqd2k7WWdK2eLokUEeeueTAp87cbbxfyAHJ7XLIPYl7zNh0+NZK8xSFibxSSdBcDateDlQD
yYWeozmvkynqtrD5QybbGfS47N47PbO6b2VT+mQca8qK+TLfouHo2QgydZQ0wUfnfqwSPmZHi4+8
yFHWvCk3mRPkA+x9LkR/Ei7st9IXnB5bTqYnmQDiLnsgHboM4ql5tm7Lv/bBCGdJbIZPNo+6A4Ed
5RI+x7YrpyCIrxOgXUeYpNDLj2fsARhcB9nPEhfvIRgTlAWhDB/XiLfdUfoxOIR6WB71mqBuRyio
tXfmMtbKi5IONq9YVrA2/9ytUeEvQOSbbzpKeHiYjFxQLXRD68s1pvn3fKHw8wQsUJdDAVa/TsKF
P7g1Fig3humK6iWcK5a301fCNbxacGVe6TTcZyijOxXZrPbSISu8IZlYLwAiB5ediNuozhH93kNr
47HctjxsUX3K4NXK2X6fg8BVURduX7XmUwRiXkLWuG0aM7ftZV9CeKRMLTcL/0tqmrkpSSi7Wx/C
veJRmcA3FPfxJQ7u6uUlPFrqGEkTXdEeTiwApi/U+m/EMHabhFg+qzZLDYSOdGXj4OqpqZ/iQ5It
461sE/XqpUNqQ8ASN3CCCEgJRJV1DZVlYOLkKwjeqYyjfjxNqLfLiAzLgwtH8aBbv8AEuyzN89z6
+bNycoAVzxlXsVBJXnJcH4jLHNAVFp7bpeAut/dFpNu+GreVf+WD3EpwJcMLzqWbSynX8AGmvPxC
RiqvjCLsMunG5KvOU3fNAZuvQO9hAwB2spTMBJDwN6a5TvNg6so+FMVXFSCnrnOkObykXM/3qU3F
EYE+Taui27LzEk7tPeQukEjYVj1H8KacVuPCE5dr+lXF7Nmi3Hze5mHLT7NMfMnnofnuMSCndsmM
OSCb8k+LKigsCMkM4lM0S0nadb1ICyFPM9K5sGwyXTwX41K8xTBkfOKKTW+Q1G/fDSZ4vWZTBLE2
j2F/SKN6dvCiIU0LSmrH9TpQWnzZyDSe4j5kEDgBlb1tPUmwlzlEJMK7HLAKFek5A79RST3yk6BG
PUMiFeP61+gyJCOsO2msXwFvzffF2Kpz6PviaRjUdtVoPh9chpCLahIuyzEhy6Uyib0fIYv/pPI8
+RaLFcEhmv16m/gBiwfQ0F0YL+bKqcxC4e/iCfBHPp5YOiQ1qkwoP4EeFBdboNg1Y6162KK8fc4h
nHydt3z5hA2/OWOxZTeQ4i+QAqXdsS8YvQZRHMbVMhR9nW/w/WG+q/G4NcF0L4Bk3zcOHuwKAgty
VJbPr3IxCXwldNuuVZGYK+h9BIrsYfrUxFsxIGbDbRdnIj+HoM6qVW7JXb42MQBuFbwHDDJ8cu1p
snVF5QeHmqDODJDh/FrQeM2WA0G/134p+0Kyaxh9m3uAFf1tkPjxpV/UV7ynAV7ahS96QAbDTcZv
XcGhYqQy7C6LSUZfTMCMrfrWkhsoZsxzF63rfGqjPk6qog2zq4RNKj8WZBjhXm5zWYMOTbZyBW0M
DxQMqiXflmIth5iNt1MA2vzKB3OGsU6JXdT1XKzgS0KnQphmknm4i10SPGRj0ckqdfDuHtpCqkfe
dOtwAHPq26uhE1NXB2qkEBYyFganbNV6e/T5qEx72lMPUhezm3o4Z1c52UZcCpS2qq/CDJlLRQfD
1huADlxXsQmbTzbbJl9NMBNcQ/XGwtqGSBGvFtSzywvtUEQpxBElF5oicWpGqHPO65JmlxQOhJF/
2mLPorX0MJoW5jJCsCMXeQJg/TTvVsG6XTU1T0XQCA4hS9MXqlRwxfWiCpLCPXXwcqRl1Cb9w+TD
YDtZ1Gt8N9dE5NoW3I1VpACH32Q9wmkNndlWTwCILnm0dBWOqxCXS+Cd5ne9D9JiizH8I3FDDbhj
ELvYSUZ0uFuWhOcLTA887eG5MnrCesjBElYm9NFwSELTt9eiBclZDiPQ0mpb3Awr0uDBn2SGi/PY
JXQ6NJbaG9EBbay569w5bnB6Zo0uB20GZImr8EI0SoLVMzTzZWRBIqdLtNwGtHBZNXCWaBh+RAxE
C9DXSygD9b4WSE3gcPbRaZpYCE8tHD8mqpDCtcFUgeKGosvCC5c++iCZMiRmJocTs0IkXfCCiQQd
+uEgCM15eoB/RZYUthlXHMQAQzqshpGbKL0JgzU1z+BEB3bmc558bdb1y7a1zXPTyi9NISmHDdMO
TxYSiQPLmToRbB4EQSJVYJGy7ar3UX+r4s4c11YVlZzlJssMakdZDgMdntTYp7VSqS9N3iWIr+sy
fFsath2zabfbNI7dgKjLSRU6bed6w2aT3Be6jZ8y6HBU3a2ATDAfMGGg1O7sezhJ8SDnUecHnWXN
tZ7G6cnMemkOxjUruwD42mRlMLjiYpj4XMNN0x/FzCik1yQ8FEs7XQlGg5tIuOQqkuD+pkaDAy5Q
FtVRxHA8scnMaXNR1Jc4VADeRVKssz7IMJ1uIcOzy4VUlpWFtsRVs2h4laR6lWURwuhVTdAVmgsY
gBp38MCKnzamuncG+ng+cdBUaIKgCKxjXqhb7PLY/LtU9HXHkV/gEtgjdp3uaLIircwo2xfeNeEX
AFgwvImwOE2kGI6ZzPh9wImq1iFtPxNY4mH8BC6Jwu2YRYy/TjZappLG0/QaE6YuTRQzVzLleF51
wBgvmYxw0w0BUNy5tUIRHt9xlCWXqw27b6KNsy+CNeFnEcb2egUBWlM5TxcxkNcXYNiR2GOak2XM
yXyTMhYjb0Vw3Cdh8i0Re5Hux2HftV2k36Y1D7pDn3bgE4HJTunFSMduqrTq3ALKZpuAuWWWh1Xc
I46UadBxetNLHb3BqL6IMupxDSXv0XyiEvjcCigS5kTrJb0YUhNlNUr4tVfIteAAG+S0/CFRtbWV
kHFMvmDjtaosgtyu52ARab1IHpy7mUbPO/1+DLdVmLLzgbyj1PE3s+YS2wMqz+NkGERFE6PxNRgw
dSU9tBmlapDSXDtt5JuI4DOtNNA6mMrX3n1bFo+1gkWJOs1IgIHvK8iftQSxtR5GvsaXwHobKI86
tyGZh/ryO7pTr+w4ZO1ylXjUb2WAdGSpezYH9BDMA6SzZFvpy6L7/jWTq6uEjnXdk2Amt8Zm4RNI
qryAuAY5XJkutu1PFknVJaLfaA9ubluOVK5A6gkxRDDdxq0Ng8qwXdDmB0LlQckVQn0IOzCJqqQd
Wp6I9dhA+TDDg1hxgSQNLjSUsWsFK14XIaeOR7Z9HrUZxV00hVbXqCqYQEgr0mmTlQpN0/sTXKt8
TO5SE6MniAjnLv7aQ30ZjNUa5I6zI3gn4ciNaKd0KipU2y6RpYH5W5sqw4ZLfd2CBsp7GJuxy/t6
XD0bxJXPYfAklTYowOR9vwK1iksHtXRhjsrIufvcNCKZmtpiqYCNgEsoHlW5unlKl2ODXG28MK2B
OVPP2q300EJGNIwHOoOyeoJxDhTGSUJvtIy18klA+D03UuA5JAFUR4ZDEAwoHdZXhdv/PgRFRjCO
mo++LmTr6GeqaNQ+fWCegdxxe3S12BHGKGROXqGRw86Ag3bf6QSswy17bxJGXHqCPHnDeptDXXSv
Rto2aGEOBgAXoLJl3KbYIhCOlxfTAlDIrxcklO6W8IL4pDKNNrM4bSCJ8LSw5fGJv8W5Gdehpv1i
/HgVG9wevIITxAq6gnYEntgnGERllx5S6D3hBSfGzH6CnAedHvCZcdLMRylzjngcLFMtIOa5iaCJ
QuouC0RMX3RIovLk1C3Z4L0EmLkCkOwqKJNMb5NDM7qk6w/SQrgCn6Iap/x6Q+qXH1jQpwxk0soK
acowmYvkkPktTk6gz4YXmZv+OYBIZSmjCaa4MjFYOweINoZ3MgpkWRCRt0ocphRtY+pVQe6B7gHR
DA5vS43/IVZH64FmvacQmZ4Bp3bXE2FxJaLU3PDQe1gr4wGap7UAnyoDWFkLZ7OLGSlcVsaj9Enp
RivGk1oIxIAul3aEx2UV73IjTCC0JjB6pthHTb3Em39EJwDrkCAE/QEZKCpExiWlJ5Umy1CzIXdv
6JLhvCzDxs7hYy46QWuLnvPfFI5xUKXmK0qDcQtWVCOKh+0B6YTSZwMj8/reBG5HXJBRR2O1ibY5
wj+2suAI23kOjUs0wwvPYLOdDgksqedQT9lrv/YJAMuMRc1UAVDsKCrUzOvbIU8J2gcRapbPUBBA
fQApKMRqFaQR84oEKYwgzwG4ddug8h7KZEYefuPAW7nSxiI7wNDfXwaNnqAINxQeBUjU5AAFROSN
rvORFmB2gqU9Qf6PB5O5JihjSNTOs+xnXhkAZm8beH/MDVY8mAAGatNu8piG0t17POwaTRry4sAh
UfgeQAME8JDL5jpAGNZfUFza9iHjg9qzrjjqzshg0kuVZLR7Q4iM/SleE/442ZjdQG3YvDcqxMjn
dnNQfTEDZGTbOlfKjtjn3FFzb1Xf4hZgrwPJmg0Toune2sIJWjyGgA+zuuCTvQgBWnS1hcTkDxsn
8DdSoZPzmHAOlZ+iTzNrpuMSjeRzqnRYFhnkfK3qNwjd9eZL2Ij8LbyeUVdHRq/wRvUjdOZFtxbr
RYO2OAjz4wZVZcOsw+UW/a4wQDVcyTHz0RFEC+hKEsPwWDdrvCL0BrANdOUiM6j04kbPSApg476J
jTTXDRrS5DWhjcyO0BPIT9ZlC8S7y4i7BKmefUlUi/4YAxJwtHPZM16N9rxjiZwajZxSwQqoOsTc
tTU2dA4BE+CS+20AAlBuqZTpQazQqdUxGbrDNju8p6FQpUF9Mch6jeWfVrfjIWLaVXah/jVDtFiv
3DIqWaMRR/6oqVoMvo7SGQVBBxRoiKabuGfRVd72IoPahqH1iwpZcRUEbfSGthji0gVS30PyxitI
qaKvMJeYEea6rPBVRzVXVWaTztfGeq7LXuULO5i2y3vEXxX3VzyMPD0uqaUvAVq0uFsgVyIGGDAN
vuzRvuAVjSUaj3YUobqdINQghwzmbhQFRQRzwMwI3dsn8PaToE7ZCvsmsjrk53Ubqznfxy29s7EF
DB1HE7vN+yH+PEOs0JSr6V9jPUyf1YIWSDgxHtgjhInQG6HHQFL06rUJLGmQW7mgCpB53CgDl4wG
7vJlbExwoTgWda06kd0tZpkuFzrDMqEycQ1cIDsHjOQvQIy7DNOgSd9khB49LiH6cVUeTW9w1EZU
8TW3e7ZGBihQRkA8mdb5WcftmNZbgbYc5dAV7jTSaO0f4eLtagVwq1aY6kk1x9QckL6EV+iz0UJi
Z8PPLfPuc8GWsJTaEDgQqTgMec/+hDqX1AlNlucc6f4pTFj4hm4K4jPBW9ABxGHgoJz/DOtKfuPA
lZ/kumDV5eYrdL7LvTTEo9fGMpEQ62C7Lxr4/TEbkuGE/QC9Ikyu4zrPoPHAu6/tHKk/OMCOOnco
VGa0jNtK14bTS5D3yRNvY3QUSoDqX0g5hvB/QrAo4vibN0D/1UFI4EHqDRuUGNYaVDLMQJ9R0U6D
fFSJnhJ6t/B2RpTXeb5LfNQMXza4duf5MINrAG833SUeihR/shEsD1EdT8Qt7QUx7cC3C+ih/fLM
OmfpNzomkzjzKR+WpGKJIktQ5ytFjyEELwFRCLg2yAx4EXYpqaFfCzekjTnxXaVEqoi7MN4BxSzT
yNFjkow2/5KO44KgMkvRux5xjLaE1sjzQPfXgU+bBrqQBFIlqHqRxkOc5OHRxqKBGjxBH5y1ldN3
Mgc+0zW4XejdDlpaL1pIXbpGQHQjG7ZrsTEH0Vbh1KB7DJkf1jhfUMJ0sUuVepnQ/GTlNfjMHHUf
nDed47ecT9pMtbbo0xceiIyNnt+M2NbQl/gU2fnKooUWdsBNtogMZwa3IUcbmsDvd5KkDSn6U4vG
UNn8hwmaLaJlx3KBv0FSnqXuKlg0CuYr7jXr08qRIs/W49/Tc78SumANIVggoA534yncvbvh/6+E
PqCyfCEQ238fJrkTGuuHJCOmowKvq7M2MVBQrcQF8At0HBTdP1zAr6T6fgHgteE1xVEPYAlBCv16
AR31sPKgm867+LiA4UMoMYiix4wLJvBiH0zpf6ubw/+vCcNfezD8j1o+/O91c/ilMehfuzmEhMAV
8F8mjf9o5/B/+69vX/99/M3eAOLjLT87OeQ4nQsCEHi74HEPdx3Evzo5BDkO9YZKIYbbLAJABbP4
f7VyiOn/wfk2NMPJRHvfPIhA/t0UE6dJw9hfgO1IUfwjvv53ujn8zrXjU3a5RAjPF/wd/zGReCij
RMdJcC6CIOFlx/12NkWiP/1lTO4/aOu/9kP4db7S3RCcZ8hI9tMW0VLn954RWwhKB6B5cIa+IvwE
oT9SBUPyu8HCNPoPnP5O2f+FON+/C+ZJeNLhGIV4YD/38a+LE88CotI1ZmcfTsUdSdV6A+IfJMtG
3L1Mh+6ffPfx700C8ZXo5JiGlMCWhO7Q5Lcmh05oOkNXx86dVwxw9jwt1yB+GsDqgLIpNnVbvKAx
ahwdiUG6hlIMru1TCqxmPM20MRVd18SWxo3Y+HinzsXk0PjTF4q8jRBeACLWxQk5ZXGym+pOQ+qj
CiLT8RLJxPDQC3g7+0Atz+GSjpdwVMojXOfdLfNLd5s08A/XcTO2JzRXGy66RsO3sujhIYJs8TuI
1O2lFYl6yWRzQ4zvDjbr0U8LIP15i2JxkyTQalQtj81DpM3w5xZv090WW/4ckY6XI/p0HencjkjC
hrUy02jPZGIwgm5zdMpXgvYKcI4dwhaoEdrT6assXKZblApQcmLb/Ur6Jjj36Q4DqsCeZ4/9pkxc
wVKE/Wj6pnO07ki3wYFS2lpTktkiV1V5ciQ6Uq+dCAorateqDD2IMm8hbn3FOa3U6+t2lPyYjRlq
IsswzyvSwviOxHkY34zK5CuHKeAPXojoscDO0laW6OKd53C5lFDDolHaEPlJQGHQuaNac2Rk0B+1
b6Ltc1qB0ervSA/IqAILj448cNJceSADL7nf4GFknQKwuBN8fAMllwDauoMu9bF1HamYQxuqFqLP
gw6JeoWjaz1OjizHfEUr2tLBDvSuhqE9tWP7zSsu6waKuqumyMF7hxtt0VMKg9OOrL+Z+2H7A878
4CGGE/yabFBvltqFAqjoSoJadJyRMpggU0w7esHg84KwZdSH2HfimvDGvDc6Xd5E6Hl/2JotHQ/B
0hWXGAINE0r6bV76ygJKux17tGxF/5V3EjuLDDe5YsHi0MGoeS408raZyf4UyHwXxQ4OCasdoRVP
SAVXTFpmcrnigUqA1iwNVEwk518hmGJ4cfYlZga9PafUg9FK50dm++g6RQ8z6qwNyxynIGJqY/U4
5KNo55BAwhCu392QBUeqguUGHsDtbUGLmApPlr5J8J93SOChktqW5XGGY6WCnuARitjuYOj2OTAq
vo22NjpEftO3Afp1HmyR2qdxLEzVhMV69EPyMNrhjyxmU3TugAGvSbkAl/ffxrSD2ICtBulMaiAO
6Uufy4iXGwr4WjSDgMI6Ml5Uvp/T7Tq3vXcXfUHQJqNqQY+QkgVIYF6EtlDRQ+BktG0wENNcG79q
/imB1r1Z+hI63ny1nzK/tIci1FkD4heYB7oWQmdaUjRDLIslH8eTXaG5+eyCBK4iSOwiIKS51aTu
+sDnR83RgyyBh2GBxFzYrXlcBd39R7Jbm9t0BnFUTpCY2PsGCGselzKddXtVsGAFKQt1OX2NJHg3
NE0ZWdAeYO4rohcODTM9AmGk2XvmAC6C7odB5lJ49ExQT2KARggJf6HFa0CleCrWoTspMiIMT0NG
zytZ+peM+eD/sXdey3FjWZd+InQAB/5yAKRlMsmkE6kbBEVK8B44ME8/H1KlLtPxd0/N5UxHdKij
qpQ0mThm773Wt1ZRrwhnbxws/YjYqVK9cZHj4JlK7O7MXqd7KsLmpE2TuYchqtoU5TPVXbG42pMA
zpZ6XbP+azu0wsd5HsYPS5R0HkutrLfMWvRDlaNU8Qbgy4iVcuNQd2p55BLubvpiWEq/aEI6OjSL
q5vGMJgK2dLWtprVVUHeJvQHa7f3y051Jg8FBfVWGLpfmdAVfgNK8xG7Ykjfu1QGil45FpdJN+rv
Bhe5Ez9IEm0z9NP0kd1iCbBI5PGmxVF7YLru3uVmYr3nBSU2RiOJP7ezi4syZiueGvtF6WM75r+Z
Sl/8YOqZv+hqP93nWWrhE1yK6jEqYnQMayKcxuaRWQPrNg+u5/jfugX+P8z0+p9vgbBl/nDj+ddb
IACE6vdIkOst8PqSX2h0or1UAxYQNYO+xklxKfmFRoeaDr7G+qlYdVVL/H4LJDBsfdVP+Dn/hZ+B
j++KRof1hdyNfqCOmhdt6d+5BOJF/fOdiRqIGwxhl7CaNX68v2pmi4bCf8qsEftYjaQNSu3YF3np
kQRUqfARpQOPIW3sfhl2Gf6oQv2CMIsCLgPy2D2JwuiXFoGIjg8vb9FHjSlLB7qD85hYNLYsYB9p
mWhwH8eJSZUBU6SgO+zO+1QZR4V+I+rrQh5oFxedpKlEI6evb8t8TkuWUsJx5jp1eTJRax65VEn1
kCbWfDsbYfiU6k2NEs16VbpK7sZK2qutFeupmdantKA+LdKJVWGamXiKrYTFlMRsW5A+VywmrnV3
g+kJ+F7eLlzarNyaHha6/e9qLdgPwM3LWzg1TEFE3LMjtXKlCLp6pOa7cpL5bpLgDgIw1MkB7mNj
n123l6nfzSoHoqLQ4bHqud/1bSYHT1nJJnFhZPs6bMdturT2Qo+05AvTPwwnv5ChvBNmWL7146w9
jLC45K7qU+ygXcdJETEh5mSN5sXrsqINUrORr7h45pdwqWzLb6Omng5Thbye7rTJL8pkYRCvoIIa
jKhavuuE1TLrzuTGiupG8zqtPY24aVelGsJDzOAA0JNsNA8W+9CLmwIdFP3KAk6uXOC4WxnBkkc9
AC0wq5cGhrBgCyx2+goWtq6MYZn2Nl6OlTxsXinEkIwgEqsDLQbGr8UeU0McMLyFXSxWjPG4Ao0R
3cI2nhGW8UZHgIx9bcUf22Givi/I1beZyWrcrperDQ6N+b1YcwW2mC4BKVdT/aiVbXyDzTd/rVCi
eqEqtdGvlajHmw4cMhCtfYetCEjzimtGXoGXkl4DFGdVmyA6R1HebGfJFDe2W/duMkE/N2G7skbB
QcdXMnS1QqJxvKOtMuOByxBw3QO6enHoC4RogP3Cr6wGZE64Z91vYSFhUM9dL7Nd1DfiKcyT4TC2
hb1lvgm52i3D7pGW6Ic6mkogV8A1lCIanqyA5FDZjChQSE3QsKMVjF1YuXHMVlj2WlTsZBdboWd2
i6YF5grW7jgf9aCDto34rz03jrp8y/siDPAMzi9DUhf78ErqVhQVane9ArzlivKeq6k8NyZ2W6+/
sr6FTELfZPgdaHFYPVtR03uj4pYH1CnRl56LJ+3pPswfMgOQeLegm2LUv+sr1MmtHRoc30amXsy4
AaKNGtndVqUh4MKYoRbeXIdKg9nXd8AyXRwoav4dSuZ8oN6p/GkFtMlpdr0y7D9SCMLAhMfRN5EU
7FdHLzNn8T6N8xc8ZaZfZpE7Ba4UdpsFdCf5HMGUNAgqrfsRBihMWg9L2TC3/xe9kf8vT0ULGse/
OxZv3svuvftTO+XnS347Fl2DqF9YhSbeP8MAO8C59OtYVMkFMQ2Bb2Slu11PzF+JITg+fh2DcDKZ
+oEEETrPvUWuyC92529diX+bEGL8pXeAUcMlDAJ0CtgHmjJ/ZQQ2BCMAq5qsm0IgIgeOYmtjYGnj
PCIQ6pS6p74UC3IwFOw6Df2qnDWGXnCsWjdYGJZqjznmDqU4doyj2mmjLFNrhHsnHDRUHbo0GZGD
aK7PeLNomWyLVhbGeO7VLIknj67eyAierAtYJUz8C+skjab7wK556Q2SNXyNyTQzesve5iSKz1t8
8wGt/flRcZYFYH7PHdBvXA0QNKppkS47wehQPZWIe00/7dRW8Wxgh90+b5yhuU+pIXAghu5bly96
7LddM2h+28q0vrHYR1cihPuqAFGr+BaztWwmNxc0KWwbsYaO0GOjV4lzlzWl9dZAAQoUtxq/Jgzd
7hcTGn81zNTJbdz2HmrGqSdxJVYcNhel3mV4wQ8pgquvFg2UV9ExJPGYsbkflet85NN8dph/Jp7M
ivnAH+GtpDa4S2DG7V3X1jZ9qrv+tA6dOIvc5sIdAyGKOs9q0I+RBGtLe7ZAtlQBlQI2RHGhMQQu
CY24x7PYvUxxER4El/Ddstjzxe3EfFTctGkB3MOmBAmmJPs4T5NPngfzkgLTYKOshHIXF6WzA9zQ
7rtq0k5j2JdP8WID+3GG6r5aDNuXECYr33B6FKLsyl+UKu8MBsXobSoDbDoqSE47er0HiYT4Jmcu
JoNkMIaNJsphg2IILbsSTlt91BfgodBQ/RnD7FcF6fDWoajbQRtZDtADlg+1EPYh7rT6kUFreEZR
W50qJRqKnQHP6G4aFktqGjRooxdW5v36/56KRMa3iinqevATtbBR7zbSNcr2mBJQMpbHIuzGvAps
shtSdyta5cFRtHVuhGixG5cN9yJN/fhvnXENc/oPKUyEDPzbDfV/gdj5ly31+ppf7eZrhDBoVxdT
ucC09Xu7mc3W0qDeWRCErulM9IJ/21F1i0h1fN2MNNhIDd3+Q6GhE8+kkeUE6IB29Ir7/Rs7LEDO
P1caMKn4H9RXW9Nwf/4L3o4HVnBRGIyDmTsIw034r23Zy90Cj+oI5Bt0uFLBgqzGcf7EcWGfzMxA
vORo2vhQVQMeya5W3ollQDZE4/lMbpL+ZBFLEnHHtuD9doZ9jnPZPcypTJ6KzsTaMMjkUESW9rWq
Q7z3qZ0e2f438Bebb3Ra0v1EsgjBJuk4ob8YatZTnSl+EkbYQcIpE4/smdmRGWl5E9p6vhv0DhlD
X95Wpkh8cisYq6VFfNRkh4Y3KSAKFIqlB0KJ7CPoALwAYT7dVbWTw0N33NPcRTJFMTmJy6QMLnaT
TL3V5gSNMe5o6clKb7bC5q6uVSJ61Yg4OEM9v9cmZCuh0J5Y5lWgWQz7ywa5Gk3RWv+hzzM6gWKm
carJUvht0fZYtjSDHhIGTzCUSApa7p47M1frz5GqZ6u3wGeahPyDcqiy58ZI4d5PbDe7upjSPW4f
EAbGiBjSnjXiB8TwpXKSkKlzzKlUJcuHO4/zK0of/RLhM9mj223Plp5OF9PizcGunmyRYQ43qJua
b4U+TAGCM3tby1zubC3j14imidSlMoc1cg0BMoZPxdW9pDVnX3frG0iyBwNiyWaAnQSMoyqDzgxv
i6wuyIRRDggEsoD5LE1Q2Ta7ppHmjwidBlqaPkHDbIw7iCNs9bBF7wE8LtQLSpodY4aEykZf0uEG
g0D6Es2J+2Y3FgQ3kCJIJWkG1nJsntzQSG4X1VJv6aeh+6JzmHwBaNWd0kHNH43KqHeMroXrjQCO
9uaU2ymWbl2/LLOd3EaRsWxn20b6SmvUfgAoqlEa9I0TJJ0uV5OQeu+2PCtV1Fuhny5G/jFALD6H
4K/3uGL0G6unsVrUFqIwx05eG+A05zKqzQsD9mU/Ec1wBnyv34jRXA3vVXQH2qJ7Spf1jCy6/FAo
w6Euw1XAWpoOuWO1eCtdzbptIgNUvpbX+zTNEfkUCDq3oxGbd3k93oh4NHgcm3avqD3yiah/jwem
z0i9M20j6tB+x1Dw3Wym4hDNNTL3uTAPVRMaW5vQlWC2S/GiG9nHPOp15CuRId5sp3yqpL68dF09
Iw0q1UsVW1bJjB4wA9gtJK0rX/YcS83U/BH+wTt+hvTejrKGKbCuux9MfeNdKXlRtCT5s8Ph5Utd
oSjkqnCTRnyIo65TkA9IkR3oHo+23vWI4RiPeH2mPfVVeaAmsI4VioQSE7BP97QooQmk2QW6Xv5g
hvnemsf+aIVLeUAMwOC6HjLEBq5OPpybHGxADlukkU1gd3TBw3JKH2gqGt8XpIa+nqWxv8S4mVCA
Za/YCadnu6yVSy2KyucDtaFExBm+EeRO90o7kTdjNTcNg4bUd92t2afFjuNXvUVmkCOkv8gwlK8K
VHE4Vrp2SVWQKiXX487PR1WeS1W2H3qP0ooWf4BK2d6hzpw2MtcGhXJWd157EOiEHKlLnqALmCso
C3N0t3RVtlOmHt/kPJvkQ8nJWofuYBAiEMZDuXQ0ZaphcALXlc/RMjMtzDMX9Q7dBra5Lsk9TArq
Df2E+nYuQ6A0mvKaiqx1vCiivkxyl46t1TAJaEvLz5XkC+109ZCryGqo1Lmwpln1LYfwcRNWsXsx
Eacdus6cCg8DSX9JeiXD6Vj6Jh2ldwsj3S6leXavYpvr/Rrh8Vk6leo7YbHkHmgWa8Ml3X1xOTXO
Cw68L4yMklOxyK8u/Lo9J+LiIwyS5y4yEh6lMT11qQVsZFbcUzEY7X2fhs1tqo4N+qAkRwNe1BsC
hqKt5iIuXYiJ25hdo3/JSEPZWyQMbtrQqbbxlIrv0LeH2xEe8ruhN+vhgvnnNS7y5BlGmsw9xgfu
Vk/daIfgFQHjHJGqoYXxvabR50U3TKJe1EyP6sBbX8bmEsxzX2+6STg3DiPJNJjyKr7T7XTkQaPF
4SqGifVKHZbdHOnDrkRhfcjcpX7OB9yOWp1uQLgt95nUjU0twXRDTFQXRHgKaWZmNG2tppJnTUbi
6GpR9hUVTRaMzP48qXHcJizxGxjA9Z5ZNgi6rGndt8yykqAoR/U1DxmAsjPFh7AXwSws834ZUuWj
xq1/rGGAbtHnd3daUuYH01CgpYDPuOTz6DxHoxNuNbVRH2OZIPKUNnL6GR/HVqcFc27n5luJau5D
XQa2/6HtF9RckxGRTDVqAZEguNk65cYsVYFmskRaDgSjGuHTeVo5YJcrskS9rP0Yzv40jZ4Gk4uI
lw5YU/xSd/tLEzX5vopZ0t5U21nGEKdF5kmWYfMDdlZ2kHlMMOA0KqcEmwg2m+JeEgq1783hDa0v
88pqldw5TAC/Zb31hmPmXQ2HH3a+vMHAfSg11FuwmGq+X1McWlR8G2CBT6KJ6iORcPaTrDPxkqVj
+cGsefrShrxQlpbCo57MdA6PNYk56nCsm66R/Y4eJbarW65ayLtQvMKuI1em6g1EvEl8moRpo3ub
Bue+6ZvZeu2s8McAKMChCzbywTG/EEyJmcr7YaXuwEnVy65A93Ob1I1SvdVsoNy9XAkYKMy2TQbp
8+goJIZ0Yyqw1ejZjRbN5XFoE/vNJCDtq2qHUXofTnF+Y8em1j6h5IzDXb4QtFL6+DzQ8QJRNdNP
hyhI5dlswslkLAwxkkE5jqZDYyd6UCrqvGvdqtxKq/vCuGv02inKA7Cl6Bsj4wuymnFvJTWIuqIf
zvzNaesCKPEpJY9Ja5wGVzAgVpXK9DJ8ZC+ouZU9d5HnconzTWwJ+8gJApNKSSKsoLnmR6U2n+kO
NueWT/O49PS/4mR8X0lEx9a1FK8zlGGnldOMKHa9bkHkHaDG6e1NkhyycAvQAiRfFfZ77MCGnzVO
susQcFCyGZdiIdIybZTosBjwFXF0hse2EMmxVzE9ajnxGThjTwxa8SYB5Pg66Fbuo0edd0kjEzSb
nbvBXkm7MsmrzRga9QRTOeMgI3IGDNvg7Aea1czTRbGD8a/+MAYkZn6d1ViC6J3r2qfllJbzpVOH
0u4+BmMNZHwOG1TyvU82UQJb7L9F3P9JEYfNiarrf5YMwVqr2vfPf8aSr9Oin6/557SI3hcKPjQ+
zFCY81AT/rMtxiCJqgnFCuov1vDvmiFDo1ITOoQVrObGn6dFa5uM0BigL8CVbE11/04RdwUj/0Fh
oxI5gJqHDgvcDEqsv7JAVHYJFW6jckPjd+0J0H935uG1/a1t8LOJkFFMxumOaxGKg5NOBBZAg4JT
ze49s5qNOjquyu5Mvy0VAaRv9lCJR2qKOJtRa7cbsrSfwl3m0O5JTmY0SrbXhX8bDnuaIHyvZwT9
Y7MwDxmKYYpPmizQ5mJddWzFi7m7+Pjc2KiPADZIB8v0MU9mRLuhVN9E2a58c6vHbfcIrRlB0cYx
otG+sDUNsXuXJD3jCJccJq9wwE/4RMThAM+HlnYKIhP6ZkBNK2IF/7tqfmYc/YfWh0134d+vmrL8
/tEnH0P/x4byz5f9tnBIQLJXUI2FJpK5h6PRffht4dj6P2yWC2o+GwUYQjRazb/6yddOM50Ni87H
zxbHr/6yof6DxgfpGmQtrUChvym2uwpD/7ByDChKpP2q8NXJnlDVv0Yom2KmQVMlcl+BmQ8EISSb
eCld3+z719nKvjkqTYEaEv6G8GHXZ7jfedM0Z+S6ZbWv9s6TI53sqEAivZ2G/CSd1UaqWBRzre5h
CuPKkjIkmld/Bq6fhUlroQbcMXRWRONua1ehXWENrk8k8qVmKQT07/DXGU620Rq8MxFqB4+jRvop
sgkfDo0apFn3KnOXa1NSoSmuBLah9Jul1GpAj7rD2sUtgrFre6hl+6o5ce0vptSxPZvKBtLdC1L2
B2Db32TLt7fM+jWvkh8cPMiAgNz4tiUuWsyMV5T8PuCm8W23zaulpTBsVxHWqPDrkeMNmwNfWyAV
+9C2zgHOU09yJm+NJMkz6guI0Wn2Q2TK5FkWb2XltF2gNnxRSOw6LYbomV+Bt0F1DkXSdQEBmIyY
VH4GWRtUSLg1vSEW1T410NBVACwDq7H4r5lxGZ2h36yvTA1EJYmLC2wRa/k58xbUMEA2Zq8tl6jK
L+6ckwzb8S0J0jRvTKPhxx91sRkafiC9trJAXaJnWFhUavZaVFXlj7lsSA/UWwy/4czFO5uZ5Ll5
9BHmisb74D65KhW4Xua136kYTVYl+dboHQdWpqTZk7rdE27dDLUgPQSsTMsWi9KyHx3ePZ08vGA0
7YOjKU/XhyRpZqpz5gtBbfMckGN5KaSDqFx1gXtokqBO/sAieJEJP1SUZsaB+pr9PsXaU+HMP9pu
Lxgcrk9Rz99FrnBOOo3pW9WJjS3j1LdCC9sPGYIek/3aL0zzzPP8Y3LxWaATdbx8TL6hUOWzX/in
NDQnqg2lDMbewbAkK15T8C7R2XYCYdfLLTwS12+79vX6eRcRLhVJMekDxFu2UcwjgySbj77hvBgs
Jz+qWvSDRc5TzWlAHCRPp2PzqFTrWmCeOT/nZKl4loNTTuMHYeVRgtRZcsa7fWAg/jQToLoZG9YJ
E47wOKLHuY0p5H3X7l5t3OK+ZfMJOwMPk8NqvL4ZZc2iGBX+ap0V36A1ik2Inf2YC9CbRshDm2dd
eJxpwTzgYKl9gWoCc8Msfb2va3iPQmzarFKDojV4S1XJzxDF3Y3TKdOOxqR20puQXIV+EZsMDgXg
fR0AQ1pyQ614ylAcEYdaZreOYKEyJQGnIbn/cpPPNyrrBOVicpGxeb4uLz1dlr0K6hObCGKGAfkA
kxN6aGrBx23EbnaMYrXcTdz8N3hyWYYZqeHXz1Yp+PWVsDxZIGLZQngEyrpxfcgcNU4mPj94h8u2
qlt3R7GdbQAFu1tUBnmATa72rw/A+oSzxC+JsQDMmNnGXMn6NhZ32V8/5n4AW9K3PEZ0ZPuNTLXw
vU5MZW/G/KqLwvfCsKbsgRGze+EAo9zhI9CyH3SNdBpKrB5VYTUXoLx9UWrhUW2H8mQnGCjNydw5
Y/pNibgkKOArT2Emsg1lRUKcsKrsI5N1WqFAOM2k0W5ti4esJIPnpGDU9JeS7QsjGu17NgfSZjF1
Gjs3zmEGKRNfTBslkz3d8u1e1YOWgDyvEV17GK0OZkWJPWtKChXhrKlDf4zYFCONzW3ko1PszN2F
g7jEuuvsFq2cdzVpx5vakNJHeAuSXvIjjIPGKrLras+NhT9sDD3XvUm4k9hcFy2Oc0kHTnnia8f3
Zssj0ZrGRcyrGjlkLmfS1eLYGXmYmqlmIM84Mavw7sSNWhLHbkznwc5+cI3jrZlZAdf32nLNLMgK
vuSg8bkaJWoQY+q7QHFMtsC1LWETKHMvKIIDPKb5zgmbH43Nvy6GdMOirz1gPtPRUPJkq7Xth6Ni
fyYPCohZY78UFamhmRLfK+NwtlHCeDoK4OOcTGj+lLzLNRSYMyylbEQ1WE4K4jeSIUg7W5m+FjcC
a+M6WgdpdmnTbyKtpoB2iMtkUhVPZoQLv3PGOr2dsc8eE/j+jod5Hqc2RnjmcatFxourpL8nz8pC
4U3JRgO7xTqc+nMGxQmRQtttaDLVGmi+RjnW4fCOV7b6RIv+YSRqNXiRPmU/nEZXFvRVCkYqn4Ux
7vHAVVuM1pNbQ8QgwKxOYXcUqSGVIOIoCoTmhLfuWC3KNtfLsTtnJD7YCDCMrtj389IrrzNsJT9G
Wp6fwtjVe69tcwbOzYxl72xKS8yQohFtPpTwcI+xbf0Hff/qN/nLvcawaLNgVWBgT9rknzX3uQsg
FojwsLeTmdp9iX8kGYeLXjpPQ1vpPFasOiPhSf/DFfC3Cf4ffQV/mdev9ynUk+v4H7KGDcTvz9/X
nQ0xu3097LXxutmxBvUk+yxHhRFnnf3499/try6G63dbWaXCIH4Db8afv9syAuVHPDbs85kHZL0J
uBnjA/IL1J+/1391lv+hCMCHohp/+FD+RWiJBamNkvc/VgC/vebXAFT9B7hVjTxCVVAiU0X/swRw
zH8w5EFSgn1LR7nxJ7/N75ISlRRV22DLMh0bqp34O6Uygsy/rAx3LTX4YuqaF7QG8/z5mXHBUjkh
fO697kRvY4bIA4tptWEdvaJYfAQ6uid8qHl1Cu0VbZMG/wNVxySP/Qxxd1EacdAZ6B26HN88uavm
wR2AtbWzilZPaWhWSxfWXyitoIptDigHtYcS5fVX2gjqgyKAySxKPwQ6WR5+7awZFErJIC2yH5iP
OvfjkgSZ0xc35UgoaY8vlc21aTadIujijkZ7VEGtNbK4IxgM3V5voOTIp0Pb2cvF7EIzqOwREP88
Dk8icamK5yk8xAkCQkPRLuOimzsgLV8sA5UGKr8cwEEe3/Zqot2kwE6pMMrknqKj3ZiMee6hqG5g
BbwMdNrgdEOkayyTw0y+I2zmrq7LMWhpf31LSje6yUYQALq7EAaCyH5nMivZtEZr70a8z/5o5NOG
Idwn0SD6Fnp1GCSZZaxX7nchZxoEPaEXblZACET9mZIRv1v6MtrwqXojN7yHoum2fT6TK6Lchas3
AmHFtK917NCTXWkPbi3y116a9RdTptvCHS+L1hcPICucU5I77QA7jXayj9P8tq31aNwIDDF+UzbZ
67BUyQXEHLdqMNI+hAoMFXUk20fOiPCRTci8MbIZCoFSmO2ewWDD7g4+rq3y8RUodfe5eqFepkLP
aKBWA1KlynZOsDixhozc1pshdy72CFILcy9K11wQzd3rTv1mJylC0RRg9EuZwSw0czT2qsgJbC8X
JPSQTqoMUEbdnuwGqBbp0xpvniuQ0cYD6JBO1OWx7UL07kuFiL5RlgHliEPaBgO0DM2pVmFAUjkC
b2a6j1sBS+irLaRiBVMYIaUXSfiSirx6xF4LCL9IqkdmwdpZt4gJM8bUPTEVTr+SIYgTytUA2W2T
bNEwGjMH5g4FHsCU3NH7LML+S0wcEetIfZexaPc6BCsiSxI5Y80FcNSAV3zBK6B+awdbPyg64V1+
1PW8qy1JKm0sp3veQAXNzrwqe1VVe5KVWR65xCQ7GxfHEKg4we9FxKNpDtRne7MjAcZrwOI8IEbg
Zyxw+D6gu69uusq0CGRC5w87lFRHT+vRMqKMxkIwS8xvU1/UbzHrb5eQJcxYjAZuAJIV7hgkmPyl
1koogdStnwh85I40gvo7DvPpPiSi4u76k6VQJZytHDS+fC6EfYmWGMUC3WvL14EmXkD0OSdjtQvk
RWwcwe4MT11qAOohQ8pCk8Uv3sO1epgRYD7bU8FfzFcFqynZRAJHr+aN6nZyl45GCsucJy01e77b
ErmomMFlmTdX6wTDqOpurF3MwXGU4mVbmvzFcEfxZSyVpMJaYdgXRiTGocrC6UGbmF62LfZzEQ1k
i5F7w66HJ+NIrcSnJrjzbvOx6D8J14Jop1bWHdK/+aYJNfEQqqnzMDZQYWOeSOY04HK+4sYH1mBi
gEApiilOkQ7f0Z7LbJtH8Updb1CYWGn1yJwHklLeu5vrp1WMGCeSaO4cv8vCsve1Xjp+lfLOzbZh
nrSmA15FEQm9iUiLxIMkEPl2PvHUL/yROChwEV77Aou536XLuSvjs2zm+0HpnmSDmFya1dcyYQaK
Z893nVvRD3fqGN3HUoUj3Mf7Im1/mKN74+pV7vWK65fCfpg6favLeNdby0vUdlYABso5WUSZeHVo
bjKusqKeK98RgAN6zrHBEzo4Ty3RrAejTp+JNdLOlmQPzzQnCiwUxJDfyjV+dT4niOPHKUUgXB31
0g7vNTAld9okiE+oopkq1LFi7Img2piWG5uZCtazayQAUlKt9QDNY+Bz2mcZwTtoxPemlDhm0B7e
pMvQbUpRaAddmB+t1u9LhHPYItZIv0G/Y94VvimReO0UB7t9xWy37IotPvIe4UApN0qhz0HaEenk
iVbAsLEsOF86wAHaCctnIU0fy1bpmYxUtnU/PZaQeY6une30tI+hfS58wImF1K0ZQnz9c3bKLO3Z
mlVBY6A5ZNNcHPCo6vuRTThQcdNtpjILCURithaBHkGu/9YgUgf7UgEXzFT72PLg71KyjpBXh2+q
BoaKkteDGYfkpn6oycf5ngg72Rtjo361LQVNS5Y99VqXvjPH1EHsy85DJuD4jF86Ykbcfm1/Gw3R
XAv7gS7zfYRUA5OCoxpk+gTCDR+bovuEshOic3fmMwbHsd4Qf5fgQeoFCoxyaYfNIkV5qjTrjBov
u/BYoYCwQu0eFI2xGcVQIjIclHSflVkdoC2V9FJE/b0zqW7pMRzmAn+jXtfvQ16hRHDI7MJW96qG
tC/UitPeFY25o6T6wKvy1sSgLucGuKZWE8wIE8ozdQK+YCIot63BRAmchL8GoHhpUkavDj58HFN6
0MOlP9FCizZcEpxPNGryAUqL9pzNzXqHwD4MSsuaj9CrRkbfInSIL5Ppc2qjuDA6o/jehXb6vae0
wZYIVJF+YAiORJFbzvRxm3W8Nir0DRWRerbDtLogdZuooRpuVmS4eGPdOuda1hA01Dn/OgpNP1uI
ZHyTG5bXYgwJclYRO3mfDLYfl7BIwqxwXI9clugkJ1Qjx06E2uTF3ULT1W2GrRM1hcqSiF56a1Lu
LA3eaaaLqeFDRIwQtpGykVk6nODaGTwxJeVj1ZjM6oxl5Bichupc0S4+GkhJNmEDUSSE6PviNkn/
MGZLkm7AE8Kp7d1SOZM2ZR64KWQ7Ta2aTTJhtsgR/BibuJ1+lLSM7rQi6p/HNhn3jJWbL1YDDi5n
L4TGsfpbbWBdilGjy7KXQ1ZwCyukVI5qxQZWa6LZAzzr/LrtUz8NSRMBeQOlqYFhNxv5N7vLHa9r
w/EusxT1tg3LlqK0AnomYqy/AKp87gy3U5VuDUXZRSJC6eEsb2nbVnWQljKnJdWAgNYyzYNuDpsZ
YqkPpNPYLdVyiz2P+pFATU+AKNuaeSfvlxXzlMmq4+SSzh1a7PyxSbtx7+iZ8kYr50yjuvs+XqWr
ILi3bm1F24FMELjFK/eM2KyAuQ1LXNeFh4n3gRO0uoMUNXjwq4gpxXXxotfTbhqnKOj05XEmJ/Y8
JYK+q+Oku7nUdmi0UNlo7aaSVfQdxg1WF4482VRwnsht2EzgxI+JhLMEVDMkMSQ8JVHzYISmSeCG
kx7mBS5FmDqx2wcAAVFPWfryAGo2K7Qbe6AzJTfp6kRBGl2MaXTRLTiGLOHVF8ovvLpE8eljGY2u
9tHsp5fUvhpLp6vJ1LwaTtOr+XRefajgqrCkmj/9qZzbmFWLq3EV/SEm1hgJDo5W62pv5TT8MmF4
xRMit8BM8cAaw/gYrr5YbXXIYiSvttCpjFswz6/NogP7qa2HxK2Ir176/iFe3bY52pS7ZnXgdqsX
N11duVqn9bfj6tRNsOy20Sw2o4mL10FQHdirsxdtBd5REknu3dX3O64O4Gj1AovVFUymzFcoyaHX
0DB6H1fvcHK1EZdM0gsFZ3GUqmANmw62nExgbq0O5Hr1Ik8o53eqQ/d89SmjJr1ZdC7aOPA/bTFK
z2gK5Ipa5ueV8RHTnQ3C1flM3hcm6PRqiI7mtv+mGmP/aWdmehpX57Rw4D3pq5uavvujKgdXZTRC
eGyQyT47LFcL9rIY88kg0exSrw7tHNfUbRcXHxSgEWHZAmGoN/ZMCBBMVUGC0btZHd894L9P+2oD
R1jek5aU/G/2zmM7biTbor/SP4BaASDgpumTLulJcYIlR3gb8F//dkhVXRKlJ3X1uAdll0gkkEDg
xr3n7DPsWu0Sp3xxt5ZlT7cdIfNraqBbW7vKad5iMDe111zIADWa9p9P2onuokg5RxtaXpAQ7mMO
mLv8lJWN56x1LsaHslGY2kPtby/MmFcBXDomLmwNK+qAPPA/+V+M8UPkmLeJdsszkanfLdpBv3wx
0w9fjPXuF5N9L8byvqTo3zrm4qPj6qodE+BpC5L/mEAkX9UjmyxUo9lVEvXjO7NbaN41HhpUp4wZ
PmA9qhBvVdxCoM5OYHFiNr5J0N0DsGijcEvIK2HkIHt4Dy4z6HlcwtkGaR92sUYNr7EqioNnd8mh
bcYaZW/5OZvQtak59Ng+qous7Qv2Wa1/6xZiuI7irr5Fh7VsMqbJDJAk9Oao8pFy2ckmDfzwjA/2
wMYv3HhBXO0Q+vrHHIv0/3xE//qPRr/4W3+pet98zt+P79vP33Z9vv7MX3NfcCnoEGzhgzKBlqKH
u3/NfR1GwqS4+jpfW3yx0P4leg/+oGHJTDhA9uwJ4rr+7gFBZpEI1AWEFYskJxAw/0D0br7JkUUi
Qa8FET19KVgwaPLfNA6zlNLVJAvuMBPz94yRs6yBRNkYPiec2+vJa4tuV7NroAJbNGqaykt47ARC
UbPeJiXbDXsxn8OkB0VXlhnbt0CMn6fO1agoxmx+yAOUR9116Rs6oS1/kQYpmDZWP/L38G3OtiDf
YwrQWXARk0PIJO4u7RhzTKg+r3K2dpjyeqaFXqNCOFQw9c5cU2QMgqjlDA8AXRezzUKc1p5Dqk9X
bkFmgTE56R5/immt7Natj96ShMfKaLtb2jOSDkHyknqN8ZzkBVMHXEKst1O5R6EVbQmnBjIAa+O0
TLSGi0ndDH70yTEyThII4Yp02Bs6vNkuCLJ4Mzs2iTjMfPciyl5rFNgjixU8ylIwMIdfCWSq6epd
s3B0zDM3rj2RDeZ1lywZ9qq3GC2Z/n049JdQ5MpVPJV3PPHmxUTrHzFrObDu8EKw/OKimosL6dfP
YcE+lZbOBM8gemGsetQayZUWdmdz9tLQ9Vl5VXU3pcbyLiMFcVPbcUxDre53vWCUlyToVb3gfrIp
7jzsqCDh9Ecg9cThV4Potvfe4okTtYyxwx+KkV8F+WPFCP/RnGwmYXrey67JhonISI6Rd7OKBeTS
pb4m/GOBkGWcdSTWva8kmjsIBQM8Ofioa7vOt6Q0AEgdnUPoLz6uy645Qfdqn2Xm37sqqcgCgCdj
qhkdWgjPcfEC8xA0Lstf7j/gVDOIObPHB+CkCHaIXPYYTGl0TBD2Hw1BEODao7ty0/HquaKLFgMO
t+KJkXTcLNs8Lu9swwTh3mIm21iVfavYfO+UH0KksWOXvA/XZKcwJJs4NwaoxhMb9LaxkVxGtQl+
P5lZ6unTUogNYJgtc+rPI+TA5CG3hvPgEQV4LgtXvEhOfKMA3qyLJIWr6HAtq53pt4Rg2NMszkc2
Gt2xQjOMEzzt5leiLBZj77fAtl/nwBsvc6uF4haVDChzlIg42vMIYXFq3n3pWf+vvf+b9r4Fk4m1
7/+Xxp3i5DtZ3J8/8HdvH9kbzTda+A5WKf3W+HOZ15gtU3uKMG9+Xen/lveYfwSeY7kBw3uXf2j2
wl/2Uf8PGFGsytK2/iRw/ZN1/u18CE0cKC+tFALKgMaHSca35KlwNKipS8c5DpOoww3uy+yWGJDw
DPMrQ/3ZUU+ETSLK0P51ZPnhmZ939TuwktODU9KVlW6qnoRdqqcIZOD2myv5k1nZ2xkdnw43reYe
Oaij8OF+/+mCnifBRFZ+TAdZvXdiOV03Ii51TjXNyyaB1xzUyH5UXWVy9etj2xYX+fsJoW07GnPB
0IFgqi9jme+uDXEJUJCT5shU9RnMis1msU+CyyxoK5eXoeNdWAKBKpfJ9c4nGSQPBBYmL9NSLp+8
HskzMSqzfUairNrSZM33Xd72GRrqyr2BDV5TCfYeaCMahxdmbQN8EbVc0SChCTQVJHfLQRWn2GJw
svbMwVwLv2m0IdRDJw1ak/diH7PY2VSrqyF1rXcoS7JVpYh1X5RfnXsAgbe03vvbuFTlDgkjLwyD
bjp9cmKtYwBHvIjtRIono22NrZ959z1synwtF1jxeL3q8qqVE0HXscFrhrnocCDeKlxn2O91RAQ7
0cVD54jlAn55DfdpXZBU+1ymfgEjUwXmhTOm4cZt5+4JuCJalUTg+yBkI8aTxBfg6j3xvAMC7u6B
8ySgVK0RBQL5ircBTaAboZLE3KRsH9/llWBmVHqi3aB5hIDR222yG4Dzziswt+7tFPoR8qSmcfMV
k+3u3uyreFt23tgfKXPyaFNaZXc7JYQcr4HFq3BF302wjcgYj2LZz2zoCG5tGluJAeS8nDT+PooI
hF9lccBopF0kX2tqyINDp9JAKeC29HGdZy+d/W3suOV1VuKKURE8T0jP7AQkjQkkV2Iyd0igWrKG
Rud6zi1jv6D5/tTEFu0gkex4GQwbntTgiNq7uF2sGT1ah57lbEn9dMOL0Hsfe119WAqxbIO87g4z
LfFlR0gDEGQvRarH1AsVAw3OUu39LjUhXfnTGUKC8NFOrf4Ae3iEaAZc87PEfXMyK3OCRll6xWes
lhnbmIW6o3ESgr4wVDR4a4YFQYTrtW6K7q68iyMjta/6LOlRQKRhgd3MbIsETlrjlQRvhXbYRGti
XEv4V3XHZDtF6sK7sE33lqjGT1k2EH81ZHExsN0tUWJdqiZok/dDkuPnCspBWidFw+Zs6Rcbr42d
Ds/ulEQ4EB2rer8YdkfoVtBPsHLNxug+lmGfwpUNuibGoVTJZNv1LUlNVejPl8OM+ATxmdeZ234w
luRuZkwwH2aawD00JBIlVlXZFtEGmFRU804Gp7zKeNGWq2AGj7mOxgyqXBPFvAq68qKNdTwWBUT1
Hk61fTTbmbBaYxLVcc5UdouMUi+GMedPK6w80V72rgjAQ1tkWAFHa/W5kWHl3GGYMMdtw0hSreJB
qqcucVO5apOBTz9F3gJuZFoOSTXWpNs61btxsAKwMg76tU088iBvlegxffdi6j+ItO3FJSg+R1wF
4Yh+uLbq6n3LHBaQqpbWfVnKA848JlgL1VSXknTAuXaDbhwtj7mymX6sM4rjTO2n0ArzZcObwJzf
O33fivqM4EfBP8BWkBq3ymczwlRVmcs4PNNYzxMUa2TYv+/nruDWaRd1XrW0HRu0cANWg6EydmPf
QeCj1q/3jW/lp7lklLVCYoqOkRHAdNMnkXWSJKy2GpOan1onhxOMZYSMLH8m6ggBZmetEJfFxUUB
P5hNP5+Ae7eoJQHppk9qUEN6BDsQJ+w3xOl5LwY2TeKUkjYL1ggcS5OxMw12lJOz365i8hzeVSZZ
A7HLCGzjM3hZhbS1cdshRMpGVX2gHfRAF8Y9DmTROXuzY3Law1PJN0Ymw2Hvo1bFtOoDFNTg93At
HeICzF5kl7E9hMQkGHN5Eedje29l/aTHZj0kXfwyekRsxrtqzLapVRkLLTtnupB5Wp2H8RBf9N7S
qlXX+PlxQr3tbP2pNc9tJLXHwLIYtnIDGfcZ7xl6AXYwA2NucrAETeFp2SuAZKxFFj21ufMQYqHq
nFn9BiJfNqzj0ZqkObnDMQOEpbDV0/8Kx//EUhGYv64bccl2bfKx+1f1+i/sFX3x4XuNyNef/6tb
gBuCsE+orBqOQ6VGHfdXt8D7wzSRkNMOeFtG2j4eCpgaqJtQjkjPRYv0dxmJ8MMmrdMH7GPBDflH
7QJdiH0rpqLAdbB/mI4F9cS19Zl/WyqxxGYmbl5xICYYGtIrdMzTNIdHppKbciwPRSLOAM1t2YE9
mxlbYvJAfl2uaeX9Dx9B14io1RHMUNV+/xEYX7u1T9/vUCE0uQrl8xzUF2rItmUBOtACoNk1GmDB
5F3mJPnUEU4PImiYN70j+gHPK/pPI7oUhFYklb/rApKQPPOq0Zwi6Qwr1HcbY4hIkqo/SgyeSYVY
t4xXRvaSIh3W/zpLCTFzflBLtU8KljNjOzvkMFa8mVZR5l6giC2pmJAYwNRqlW1vRAZkyC4fZz9b
tdwThwnvYmFjzrPsc7qN0KjS5UZ2SptMkHD7xiU7QbR+na22KmNa3t+wZaWVTyCKZeALdIN3pm1s
VeS9xwGLmD2F5e/aa+kS4tQQdRrH277KN8NUrClHbycDHBkBAExoSSfv6hcaHWKf5P11pDx48/RM
ob12abZuXKQw7sLHGDsYjzbxD8UkxT5Lqb9mMX4syfWM3F5dlIp5GHZ9RqGKgy3IIOxTpJNh/re4
/CeLiwZS8Az+/7vSHX6t5NP3orOvP/P3xpRfIRxGmC4iL+8bw5bv/cEi4zraf4XvytZojb8akBi2
tFKNBUXYwkLK+O8VxQKMxCYNM4pwv25a/8mK8sPT7GLTgj2E94t7U7zd+UXjJBa/rvqDRSxbh+w8
AE9BkGlwIXubEojJZMmQvE/KTRAjRP7mWv1k3/lmV+xotwurLNcH/L5rvWU/E3i0kF87dfuxtway
XQp3ayZWDhcgKQ7/xaFgGdIclUyD3mYmtxS3plk43Z5GGNm8ljlie8CjzXa9+S/OiksZfBESsp/V
ytRvMt0Xk+h6Vih8uNOU4ENemk3bkaLZTV5//PVZvZEQfrmANuckhc1NgXLs+0NNQ4fiz+ECBkkY
rIbZuoG14b5OSP6iMgS0WNEX1eDSdS0YZv/64NyD374J/jw4+nt9F9NzeXOe6JZI+Kq7Dqi8dFdU
lOwASem5+PVRfrxHHMiTFr5CqDUg7d8cRUGbVUMT9th+2QJyb5YKl+DUeHogWoCK/PXhvuf3O5yU
g2haQ8PwdNEj1Sf9zZcHLtGyY7Pr98jjiafN2s+ebb36EWoUMy/OXaRVv2mA/HgZHcsCuOVomJn5
wwQgjNHUo6jqNbEAUl0Y5HxZQbX99Xnpy/RN5fDlvGiZUYd4CF0dW1/mb84Lyy+1Q5P1exvl28o2
jAu0yafZtPBNCVoIvz7az67it0d786XBuifQ1sl7EN9MbkN0E9FQdKs6zWq8NQEi9Cz78OtDarzc
D2eI/VTj2eAV/dDEmmPCqceRx86MXcm+RuaPEQG5R1LHcEBXEeOK5taDn7huctRzbif8s9qxDz06
vz0z2oGwQNoP7ejVH6fJNo6zKwMkZ11zt5B3TcpctDazZvnNwmT+5PsnJ4JWI5Moz/rhjvNV5OLN
5zFKRkJF2LAB9kX156B3MgjMwzQFg9Kvxo3N1dtawA1exOJN+Cn8+grsqr2O6ig4QVj9861PJkP0
GdBYPkdV+a2E3vnpR2N91k+4w19vHoY0yN1sIRuMQXnMsD12NuDaiDf03W4LXk49TIlNEOfokula
YeQ/I02+vVAgLTNGNgwbBkhwmVRaC1mKlW3S+gxLHx+GFc1UXVZ7ZbmLcVwwZ2wgF0AT8hwmGth9
HvsxMR6R3IXrwE6adSsNb4dGQ+PcWp9aZzrrMnZreIQomkIngEvknMcye+hHHx+EnO3VzPZ61zLo
wknUnapA7/MTgKqoVXAXhnl4IQhIoyWHBDAtgTqFzvyazfZt5xOYFwCUOXRu3J34zeXu13frjw+I
z1pjWzz1MnA9jyLj28eRPDqnd6ju9omKr4ysj9eJL45mMt33S1hv+57WzX9xRIfF2oGwpdeb748Y
tNNAOGPW7dswJKJKbqGafgxKedHaSP/Iknn+9fF+XLcBB7Pa4DgPAkqfN1sVhRK05Lvp0MYRNmoN
cjxGZG1tfaudN78+1I+3qY8Y39Ut7EDvzt7cplHPqG0cKt6CZOOcV0ZjHqux935zAX96FMiLlCk2
Heu3X1mBr73oRi6g4baipQsXGAeYqf71r0/G/HEd42xgljEu8Ij5ct58UVliLKZbM5edJrPagJRJ
d+5E28xVZQWtV3mUFNz4eF6is9Z/aq1oX8ks+d2y9KYrzwsDshuMAVrzTFMYkH9/vzRNRXLy4Km9
BFiFwzHId+GYdjukLom/tuUijyAvgm0rqs95NXq3WZeO+8gRw2WxLGDasyr8zTfwdlLw9TN5HvgD
n3AT523FEaEbI4zLVntirsqjaJ1tIABuLtCyrkLwS+vY6+t3ucOjnJNQdOp1ZpCLkYugphJOYZl/
zs1puMr8abMs4wsMGmuNmK6+m8s+wcCQOAcnisezciYIWnS/Ky5+fgKBjiChpOf519/9N29hItOD
Yoa7v5fxfBshltn1o4weYlaxdd146SYk8AHwo9vxxmoLupfLez/x7lXrBse+DsM1CX/DNhZVcFMt
XnXvk9KxgIM+s5GO7cY6mjEHpwbvii7ftQmhcL+5O/XX/n0dwW3xzRm8uTvHjszGqJpRDRhpdBYu
QUm82FQiWgOsmbQs8j06gjQVR7q/emIENOzXH8H+6Z2JxQrlhG8xbXjzuNOalOPs9Eon53Y15mHf
+UBZde1JBYUhEJ+qfJiePMuMPyqylvqBNnllMXknvAxuktpZAmg/mYuejjIfkS9bfb2OOSDUTrzT
Mo3Mz8j6TJZKDzJYtnVESpCDETwRdNkezMHBR+OY+QEZ53v80XfuzIEiAqJhmAfK+c01/7F0I2mR
/BhJheAKdkvf3zTIUDzCPVkQmjR/KkPivOnCGwscNCyn9m/qxJ8s2y41MDtP6fGLxZsdhcrJP21Z
dPY0cF6DxA95ayNkkNMS/OZI+je9uZM4EqSSQNISEW8LexJregIJHe6kNronUTh6SnMt8i9mdhPO
nAHEE67hn4Wu+btYnp+8fV0hQfTaNi8mCu/vr2gXgZoMUwFJxJvfAfa9nrzmVsjwNfe6D2x53c2v
b9kv2+gfztWBsmKSZYbT681XGAyGmpKEW5ZteHnLNO3KmkOki7Tk1/awfBZhcV8lOYrkuaa4kRiL
BxW1cBWX3zw9P72ZHIyRcDA8+QNmIulxJMUDz+/oV91G1B6qm5jkTOYRNKjj9PXXZ/6TlybEUVqp
NAodRvP643yz4LlBStpJP/Elzy3O9NoM1wszwd/sEX96fU06GdxJXN4fxuupMqPKlLXas0du1/4w
kfdaEg3nhhAgR0WUejSQwWrMDbKXMCKwAGzZdhqM84WMyt88rz9uyn0UA1TLgmcIF/ObL3ucCZCJ
FYMde8D+G0detFPtcjkP+EOigoTlWhXlngmjtaqyXvzmsXqbOKVfkqyLzNLB+UDIfnuvkUCDwKcU
7X42Zfyh9pDCgA6IupNKTKdYjW6FxYe4drxFxgznYDW4Te5swOuQWUPcQ5yBJpjHyyG2cTlbXQf1
mcmF+vTrO+MnCw1kBddljfGoc8w3d0Zs+AlTP7fZu1PY7nq5DFvJfHJLLZ/85pL85FCQX6SHXYo2
HFfn+5swSU2FQcVr9t0SFq/Snr2bpYwLcsFd8V+cFjWog55Qt9R+WNWYsy5d7ctmj4mtvYHP6yIH
8MLztO3oIv670fiT3dlPFjGORFuEEpHQv7edCljjUVr1HClBv4cwuazvyJcgsEioZSUQa8Odi+ff
LB8/vZTsr8msw7XqBG++tSgSZRfEDop/QIXrwkEtnaSFtWkFU8Vfn98X9c3bNwSVhoAmBU8Kic6b
B8knpruPFpNbRLai2blADlviOeTIsJTsoHzttsrauNTk+brB/Gns2Dn203aZPLuAferwcCU2PcZj
qOb80YIqG2+IFff7TZ2TOw8hrYnfAwM0LjPysxSIkBxqgCo1ZbHklGzwMxWjlWBwsN+OtrDnc0dH
DhHm5i3bimTclHlDbN6TNo9YOZeTY+1Ss5jcLWza2HoORoLPPrspzZJoVbODic/x6tihTmdt4weV
V+Z8zElUdvZxYhZya4jaPCuWaTL2qs8GdeUUGPMvJQqQ8MZVZl7u+G9j3BVjqzLQKTLIyk2ZDTK6
9L1Sk/0cG4tF72CFGAxkiWeM6KuD2WZluJqjFrVEECePhSLPczX1skqPYPQiwCd9ha9zzpI52hb1
XLYXqIE8zPluUDOPUGoMSFIbnHnCWTOH4rwwVCjoOxS1takLRxdXmN6s9x44VjhYYTchI8f6f1c7
iQFttFPpfI00ZbgrE7Qa29loAu9WVIUfbXtCNfojRey0a/wpSABFRC42YVxXy1qpNNiX8IGqbR7q
9p9gwA+YWDn+A1mrqNnzotIWIZCw4FRrPMF+f0Ofd9dr+22ojbi5gbejK91xFZL4cjC0YdduglOP
gxed+27Slt4Qb+8g42ibabuvJbNxk2kLcNQPZ/aAKdiCLppqm7DTYxjuU6zDxMd/krYxbpk4gW3Q
BmNXW40Dmbh7qe3HVMzLKtWWZKXNyV6Hn1j2WOlKnMtLg4UZZc2ywl+KLTV/FIKwdW13doKi3Zra
Ag2fbFkDqzTPfW2QtrVVmt0CwnWMspO2UTv4qRNtrGY6GB7DQGbrKc16igpUmTlviY3SpmwiX4+N
tmknC9G6KO1PGd2laZTtWTZN1mYRWbOdOoQZiEmGNejk4ny04w0iTP869OVtYcTT1hz9eAcuA0Sq
to+HX4zklK63oTaXQzshVEAbzueuwdGLR/zV1XZ05A/1xtcWdWSxeCO0bd3DDXa0RWIdlTa106Q4
Q8a5IzTVJMxlfi60Ab5MwoPnyLukn58dBC/bUWCyRr71XHyR2kcYsY5D70GF1Ep8yFL3IObCM6VV
+vgifZA2KPdzreGXWs0fa10/1ovhutFaf9UzZhyR/3faB5BrR8CMNUBpj4Cv3QKJ9g2UhT+8SoWX
YP7qK8i+ugxQnHwxHVBpag8CGQUdMZbammBx8zwVSMinjffFxmBpRwOJeuM7FMnZVaP9Dql2PviZ
eRR9NG8N7YpwtT+Cf6m2Ew/ENvyaV+h/TS8k3k1nGc5WKEk2XJTVvjNMG8VTBNfSsPjMe08nI04e
gSsHO8utflP4rTes5or59oVBggT8ac9vMX3Pg2Oc0Z4V+A6rBltEy5WCgFzmm8UvhvuYrv61laek
0hRllhzHlHAgJ0iaK3O0fAxgw0h4MuKZszhR4oMrQupJ+rv11ltEfl7zkv3YKT9yIcIQL5+OTmKj
KlfunRyy8DWguY8puCR5E0MOqKhl9qcH5kzFa1u38LPmQpkvJSL4DVs054SFqH5HbN+4UbGa9x0V
y70PbvjdoPg9s4Gln+zq5gxLfr5OplIeLYnQgi6cloerGAnX0HMnAMtpnuPIbz42tcx22WQ0z15D
RHwK+i8/Qm/PdjjC1RMUP4J2PIjzGzd0im7TL4qHA02Zs84E6KXIdcnOoOA69g2gG48WMhq+Lmh3
Gfum4lDUFX++S6LhsQnHaNn6+Br9VRBpKEklJGKlgtEg8O041/egMZ4BJ4/vACnmq8pre2uHH7Q2
HkG6cIpenQXxeWQtfFQ3Gx6JzejHyygMo1PiQwwnwHK5rPClXchY8lvJ79tLkbh3Q2c5y4pKpDlz
6zg+paOqX2jd4bXC8HaKWh7VbVkVy27pp2w3VhPx2Z7nRSe0YoO3rh2Q3zxEDQ8V3y5N+OYsA9l4
8mBmfWiHqL2RS2veq4TrnaQZ5O4ZCYwfc1ExY83nBrfmTe209QdH7zDXpbugVMqaNIEu5CQHZ4Kf
7Br9dG22sjmr4btdLIOqP3Rz3T4PMdd18bzmY2VGOA2WPuayNmjKziK6EXgGOogHo3JOCCqNESZ5
EJ0m8JB4qFwCnT4tqS1RyNfWaEtNsTDD+cLktVxvxoBpuYGmCG1lGRMp5vc9MjFQ7eZ9bc6kcjpV
+FC7cXTlOn314kbA0gDcLzEygCVEYQdi+5PTA12KOr8hdVWEm8joh3NNcT1gb54efCNlXYzC5GBr
vlstjOjUo6RfIO85VOAl7pUTKOj82GYhyjUkT1kKjwKgWFx0/AEgTtjEozHHHbjUiBoWnnPaWMiB
YXLPr743qE9eJJ11GM45UrlO3+U9+UbMXCznLini4RF5BNbVseJD5o7Ibv2urd/baezeGQG+fDSC
Y3ya3QJBnSLk4zlvlunad1X/KMjLvE30120Bsb5woGvdNnLgQJkx70jxwUBNkRGfpOKq+Wk8X4vI
mF8FGAvQ4RKJH0378NYCXXT8oix2MQbfJhUqaEr26SEQTGQQt2FXWCB8xli94/nVIyayhI9ButSK
fotqVzCPyQzFQ40NTaZLAdXAcMNbicJrWdVIgecjllUX2kDPnQQipWXpdSV3GmtWfCISsTLXhblU
14ad0sQd5pzvWig/Ho6uXfnlOlDda4VRBpuxKNJ1U4zNK6kT5qOM6nEzjMr8DD2w79c8es0Nq8Xy
Wllp3a7JkyTPs02d/rPl94vDd4aXxqhrLovLm1ztxZiZ7UonFN8vVm7cBp1gNfNcckprv7npwpLG
f2PVV90w1+8m+OI3JubhU+g2yb5DpI3UybePrGNBu50Rrh9LksueGnwk4qY1fMUaX2UasD9XXDxo
KZfsicNd3YctixhiV/qmnd0zELb9F4TL3VVY1NF+yPPhIN2Cr4bX5oUNUo5oLi9Krl2p6l0NePGh
rQcElcCbuqjif6m6rjfhUNsfnCAiWL7OAchIUicse8LUMtju3uR6rZhoyk2GPqtefeFJmAWgCoqQ
caXj7B6tPJLQ3qs7aKqXkL2B0gmRsJdp283YB+lVQ/9H9DEklqJuOWzmAkgozKvYIykUhyzjdZEY
lxO8yVM5O+GdG1rVMUB3HLHoFtA1SoaNDXauo5N0Z8M855uEZ/NSRGN7QdJECbgOpRClPiVgwPiP
Fur7gEiyY+aVIDtIIvg0EKjWJMJkSfP5m62abQmUf4179BwMiXyi3hbocqbqQzDqOVPV7WI6y8cm
rDymZTEF6ZBW85M/jdGtIIdo5031wa3yZhOMcKZXCXRHf1ze0/8r3mUFph/eOVwkQpgjFnp2OGtv
nmW8TrNMHTND2KshNMQpKyQgtr5n8GXqXFEoQdfQOgW8g1Td9Y3hstQF0W2vOEjvhN51L3A30ZhG
R0QC2/sgCdxHV3X5IUm8xykVxZ52aUwdSCm3KrTBpkrG+DJB2LyuTOsYYuf6EItw3A2+IfYd2LaN
n+DCHQceRlXHRMBltAqjeXbPKS7kUyqdPT6CasfjxAJcwW9YRS5OHvLog9ch662nqZbmVVAEC6qF
Qt7XMPLXEzXszmHtOidkKH/E3eHdoNNWO2dQU7PzqAtXbddGW0gw9eeFUZO1riMirZuU2wCQfJSg
FS4JV6lrgk9kkar1BD4NJTL5EQv+qt5zKehJwH5PhCEAQ+RzHQkSOKKlgckLgewirKcuMYodj+Iu
IQpEp146FGRef1VIJ3zIs4oyQyIrZwmEzup3yS25VNhFC9s/VzMGr1DEqNUhVmR265yK2qmqdTwG
JkOLfDnOczUQQW7w2ikAqPPAkdFdR1N6ylM7BqiaLjnPXVuyLc0JmoaFV43DZRB26XNhSahGJg14
WmsVb6ylpqXRJ8Z0HYR2czHTzNY4yyEhlaIl0SQgSeQWe/FZm3rTIRyQr/squ4R8DJamRAGnJJiR
mQEPQFKFVWJI55Wr0oM5GcFzwMyUfc77tir7dUHmwLohqBFOUBmDxBw683maZXusLO+Dubifw7Zq
XqhY85dcFRWLFlB3L3cM0CVwHjqvL25ml4oln1uToXfQLetoAmFEOTQdBvI+kzPDrka5GTyhvIOX
mdgIS+lWJ2OMUNCWs1edaN8A9bP8FPZJn+csQpXppC9FkZY3VuMXN+Dxs3yVzCygKTruT7mySE3H
t/GpCcUCV9PgFzaoAM6cFgTMLHH5PbdUPHxvCZucInZz3hLE9Rzz2ueNEkz1O96W9M6W3ETXDvOP
6OAwse6pj9mZZpqnE2WT+lRkVfdJ9YomgppJRs+kzjVWSxe+CJWaxISTa7iq5Dxdq2YKX0jDYBMu
wwTMS72E6hORyEaBT2AIsN5lTnmXNxMLg4qB5Oy8qBuqncQPH28AXHN7xFZPgVOVUJNiMqcdaswq
fHFMh58J6ilvNx44K2cjS8FtVNpzl22wvQAcSzG7Ih9FpeWhhpw4aJrIUp0ni9OxbxTlYAKHqEco
SxSv/OYFr0N1lPjw/U0sg9nYG7MuATompOGKzVRwkcZClhu3JdJnnYckxa5wBICVyqc+fBnaATpC
hMcHD0nkEFrc9xy1b+wZi6C0g5evF9MZSCnDu2KbQDSVQJnmmQvpEuwnqr0dONHablyVrekFcelt
U5Z3Dvqxcp8nKe0elAUJG8xsIk3VpAsEYMbBGwKfAFN921V3OGZArZK/Aw9xDBsdwuw59EPaWmTp
uULFMOwLEufjS2ijw+vg0hvFK+rU8aVrmPF9Ng8WyUhl+UTOqHeTwZCBrVv74h62qZqRmEozPMme
kz5Yg+AzUpXzqZMy5Mtz56k0mP9VTr7mO+HZpfcfzxv6MlzFwej480sJySth95Ks+LA6GmpQn5NU
pfk+6NuGAUaAo3FPRCCpr7ng+VmNfJ3LoaT/dwaVwiASqeqo6DB11elRuC1NlJbZCrr7BiIUj7pk
w81LmPcXMBihM22hQxeQdKYlP8WDLdaNLiFzr7Q6bDhWjPsKBxrKd3HGTLo9jEUPHjjyJxBkWfK4
LPH4MJId97Wt/j9n5G+ckURXapzkv1vDP4APz3HS9x+z+VsP/J8/9JcIVfsc2cw5AfKPL0b3v7yR
wR+IDJCgWLrFymJAP/cvCWrwh6n13UII5N5aoPpvCSqZcFKL3eleM5MU+qf+iTfyzYwICSjapy9q
AzSoCM7eKA3QucetTzf7bDBDME02neCbkQd2Z48YuhOEFmeD+EAY9HSsGynHFeCHAE7L0B1arxj2
dkOLWHQYZn4zyGFA9/2Mko/GyRFBKlCXoM17K1CdFOElGfOWo0cjsTrhNRcnf3HRHJCO6WQrbG93
iSkNuU1atm2RHRDiNah1MQV9+MkvS/NGobBo2m09e4X3hGc6uprjZuxI6lTmu4JOFB0VCORsvIF6
8D6k5hEnoulAOW+k2xn+AXLOspEiK7t4Y9JMzGjASi9rH2KapoeKBZuYnwDzzq1PqYQrxVN2gVy+
DM78tje3FQzf7QRBmVjPGCpUMPr2NWte/xBU1Edj2+CkIbozp0YcU2LY5kKApqGqpRna1ikt9wqi
lJ/p1ZPhUpyfdQDJaJGwfaJTCIHrhhYqjIzo/9g7k+XGkXRLv0pbrxtljhlY9IYEZ2qippA2MIUU
gRlwOCYHnr4/qqLassr63tu1v4sMS7NMhSgKBPw//znfmbaUJ7wA8TN2BFnVsU1yczfQiPdJR7a6
C1kYRARZaYdpjrLxuie/zpj4Q4g5fjf0p5gczlEb4G3xabU0c4Y5oSY2NpzV062BsIDCOZjNxXDC
NwJrxKCyrmkiamTSH1YcS38l8FXdGEljPNAIEeq1T5HbZspGfSbn9YjIRtBpxuzBQrvmaTp51EYH
heH8VF2V86RMweoztaC3Ikt6FxEU8gJmweYpE1T37rj4150th5Yb0ved/ZwnKl1p08julqXdOHNs
bfHKTE+zECTyU7s+aCKsu7Ks6q30e7ZrpvKGdUevxWapfXNP/P8ql1EcYy8C9VVInq1LP63NNvEe
eNfbU+AVapuDEjwmph3SwOQFx9QUxCzjWpQ/JDCxp8Zv8t8tmVWUqcGQj22XLbd2bemzPQr/K/FT
b+tgZtxQOZitFG1Ia+Q/asuzpqcJm1jcFlGBdiR6YdKPgst+ZVtKr3uuNFKuyXQR/jjdhtzYT+7U
DZvSycKd00IN7w2Y1taU2fxAvX1J+4qFnlisVaKylEsaIle8nUYoXOuldbwfLn/J2tAlJapBOKAn
TuaHldCHVuXz/OuKgbtpOUdFgdZq70hnBD6a594bFayLWsd+ah6s71QVfjISVst32mr8Tl753yks
6zuR5X6ns8Q1qAWsn8yWd41vUXN4Ped8h7o08a6QI7lLqkOUh/E7/1WZZXomRFKzqZl497DOLmtn
hEXdjem2nC0X5T6Inc+K6kMPoiVBM8qb6vN1oOHtI9F7jY7EWwrG4rX1nVMLvzNrCUWz4278zrJZ
aDwPPs99d+cXjXdgSH4O02n56WOIh+3dOYfwGo7LvnNyBGWbW+6E0xtkJnJ0Mrhm6qrvfF3xnbVj
fCF311wjeDVrjCFyv5N5zXdKz74G9vR3dq/CspevzO9M3/yd7yOnOB6a79QfhZgkAPNrGJA5hVzg
eI0IdqUzPXhqBCHO2pQM4Vx35R1zptwhArMBm77zhuo7eyivMUSP28GpSkN65Ia4rF5YTrYAguwe
RRuM2k3cTu3ZgD7WRb7dCrTLvHkCU2+UkTlQ5U18tT17XKPYy8w5PRKNVTewI9J7AsLFs6zM+omY
Lt1MnKyjShLo4/bMzZc28uIzT2ibX2VORkbbgDxy32VzafwAsQpARbdteLHsKcg2vqgSZ5UgNCsS
4VX4Sy2omnNlTuS703JNonW8mP3Y7jWAssXwDMWhtUn3wspHQU4wdU5pCNuVYLZ6ZOu25KvY9NIH
4lvWazNW2cWfdWXuO9Ul9yxwpURw6otybflp997MgvCvA6DMhdnLOirm2P6RtmHLaQ2X2k2PAk/H
HmBfEk9kyUnLzn16RxUfZXeMwXw7sC4j+tMcXkIDWaH1ve4dnxLfIgnFciZ8am/z2eZIW1h6005u
u+HeoA85jqIfHG9N/uCi4z7Ph7wA2YeMwQixonbOWIcUB9fA8lv/bCboPCt/tjgACwzJR+jkwFxG
ol6nPvC871/b3gjSUyWUQV7L5occTX/Tpd5nbospmgIHXDxIk5fM7OUhl75/H+K057tWnxa9DRZx
W8JL2pBnxm1uOW55TuYg/tQdig7zIlQUA+yfWcG1EUhlUjr57ew2/s6hMZovWLR1V/NBd7B1BdMt
KzqxtqzBitASLUZg/sBka7znU9E+KJSqk+O2TnlVLeo3dt3j52iX3anA+xmpqtG767nkZ2kUzSdX
qUuyi1wKtw7QuMGGXHF67pqRbDWPU3Wyg1Z38A5TH5hmt/gOK01jdiKQs6G9na/Ly0gvg3jx8r6v
N63XFj+dHovxZg5rW68SJ2GjmHfGvNDU1Vd0tKT+RGUADZ47CidGYz3Ab3xDHC1eOMLx60o/DCcf
7wz2EJdZeI+Fjt1dnlfgw2zWkAtsxdS+6bKJIAPbfOsuLtiIcMRq3mfKyLY9Q1fU9ILfF+hUpB40
0frddtuKvzMbvywSAxt4kc71Iaqqm6DtzHOXVdyOdTczr4OXHJHZBKG/kr4nLhDfKj4Yhd46w4RL
Opu0nTG2yGMexIaPFhUYzspmQ5nSxxaDODSatrpMqehvmzyfH3AdZI+6HGlBYNVNOE+xadkOXXdJ
wqs+4QbuTeo2aaTp1rWo28O+GoW6664854wOJrdyIDRfkaw0nPmfU67bn0HY0jxKN1N4xCE4XQ+Y
rqWI6zXhZjaXnhz4pJZDkHt+s6IQ0jv35P6dlSSaZ620sYAt9vN8PLfmQhR/4j6SrxVShLvmeKJe
rZzKpweKEytnN/DQf+BTuyB9cg0QxGxK7zjm6hpTRqdt9wXlpzrSU5zGPFoRTldNaQePeH2diD4D
o+P6QjoLVMGNNg1tuQsar8xvVDoXmnSIX93mdaBfFITJC2QF/72FH7hrPFY4qyIrjE9mTuMYNH5b
79pOET40kgrBMDUXHhnYewYik9K8t7IkpbVPZuEdrF35O6yFkzFDJuKAy7EUayADVNvZGIUiPcD2
7E9eMFuN999j3f8X2Qw/kmn/Z2Pd4esj/SfizZ+v+DPTmSYZQaJ7hPegm3lICf83qkxO+W+WTUqY
+Q1/FR6ePzOdQ0OcEISILQ+hEi87Tqg/QWWHETHEz4PS7bqhS8r535npCD3/8+RExoDgIi/rWh/o
AL35l6GuMON2cP3Yu0V4MA4J7bftiWJL4I5GwFbNT1baqgqbyAh57PJxyaQb/iQG9ivF1PrIeGO7
a7Ohvtsz9WvhG9kJu5tGgKC8NWZV5QWAM5YubCIDmm1/Qf9NgF8l09Q+i7qNjVUN58KuTkWYdTvY
xHl+65NrBAbdlsGW22h9qOIZh08+tOsKwEJUV6UTcV5yt1hxKNjJw+GhgJmlVrmY4nMJCPfcDVa/
m72xPVqhmr5gob87VQ+zNuzApkw8jITM5LuqCgGXoPLYKnUftspNfl7EHYhglkpPy5zqPed8Z8sv
yritGSbZU/njNhWBqeK1AoE2Qt2Qg1mNWxcuFgxn6nvujDS1XscZaMFgy4i4CHVPWSouM9mASz+0
dYTl8LV0s/BZu3q+0zUMMWmFr1oH3mYUM9iQsXpwcqPdO4OyblVVqcMQ2LBZc7r0uHVNB9dLs5vQ
KD8AfbgsEHnWuqwtT21F10zZGOPPrvDjwxy79raozfIXxbVqAzvF/GUTqmvXQaeaPYiZX8PAjRbZ
Wf9wzWCCzZLlCSTMIGGvVgbvPJw5uPlQdHTQvFZZ9doafOu6lRjY0mnEmkvVC0jbZkPAwV+78trB
7E81wGTaW1xzZWch3c2LxjGM0C4P1yvyuR07b8vCArkVtn6xx94NX4UeVRKZNJFRIjqOkIpZUs34
wPQ0rLzCTC5OYRb389wtdzFPpHW6OO05takvhqSjXb6L3QD/952dk5f4myrDzh4nryvPLm6pczp7
9g2pG8IaaTzdM1Srbd11+rOnX7peEfPt10NhcJ/FzUThy+SYu4p+3jPw2Wyv3bo793DYmpX2puQL
JBIRBsniiCwigXMaWP2TCUedgaD3xS0VBmLlqZAyY1VboiYyPoarJGBXC88MeQIp1cKCULSwj4Sf
RVaSjtsxtRgOjcoAJVJZ4WmsaHFf9dJhywqrVm1D5p2s5UXRcy6P3TJ3z4nyOaWO9Mr8bmgl2ARB
GVLlQsZeucaXt7g4/tM0p2snTtg2KYOSdr3gsLWvoCU/F+ErMkGxGpV/kjFeporuR9Drrvg5UpWz
taCSf/JQXI6LBlSz9sbU213xbSsA4dOPsHHse6OIfazQFAEPdBAl67qY5lMzGU6/DmjQODIeTzKq
YiPdzPjw7vEKNZulDdkUe0QTem1jL0Jfv5TsI3dBOQ0v2BkaDFM1Bsk8BpTgh0l2MiR7MZcJqVoH
IT+S16DMrawyRNDxJ1wHapw39Nnl5OFovs6mYHkedQsTamrNbYqOFKXUu7GXcuKbNKjVvee1kRkH
6okHs3cJ7WGvanu5mwYBa1/7R86okArz0tKHLK7AFuPOvcdPaeCxMjvOgDKYH6lclzdVN1pPltXm
72wi28jwwJIPk5oOwZyl8aGmXw3SYAs2EBiyraW4gagLHLyZHhKnVec5R8jh5ilu2RfWawoM0nVd
MbKPog2jxJ7EYWnNL4YN71Y6bX3A32kdqm5gwjW7as0qzWKcipOdIggYxZl8Mnw5Yym07P4RfPT8
qxKScj/Dh/mTgwqmTLxCaKDDF5yfBQglc4sdBhkZZTE3cmEt/SlLB/1cl8LZtrJO1l4wejcCWZzK
Cm5EIVGcKGYn/WY3It3P2BCvsgFDoUMPN4dl13vjIbhgsgiNX2beGis9pfaa4ObwO48ZmR0q/S4d
Fepsp6sVrEfxkSxVsmnp1QU5OEKTGTtDrSVG0DdrSfqzqsoLitJwTEPqvm2l5AlhrL9favjGkw6W
e2FyZOpSVbSrHmkAgJWndpUDI5uRIoi6IhijwU+dXzQgj5vJ1590D+Ol455ZruKCA6hikjmnhtOu
GulOrxK/49ox5XIhwBpGaGveGx55Phu2x9zpgqMxs0Lf1OlgcMOi8xgblfNelCP7SJ8WJzOu690i
GvNjYqKlQWJ5BoyM9jDNFvgsT1Y4JsEgwffSmE8WCg7D8rII88DpQaxCZZvephAzv+AaDTnys/Fh
kkXyCsETOWCAsDF7dXqfl91cr4w2mV4EK9xjaLf+kVFZBtxB43DPfZMdcC/OnW/Yl2UZ7ockY/1e
YgVDeSzWLtfeUz5b1dVzBg/Jo1o9NKmGW5IUbphxKYACYUdUDeANO07WuECDfaa9YZsEfbnhNFqt
RRCf0QELzrzdcLiWPgC7xzUwSRwMfKDS7VBhO0l6ShgtXaKo0fp+TlzF7XuKp480E3JnjMI74S/y
P02/LNH+pHHrduoB5dR9xLX6LGaHFGkYt+dpsqmUROPaBYM/QJHyx+euSocjy/qPfMn7Q5pj8W8L
iJnjQPvHsJS44LSRdMcMQvXGyRLn0iV1c79cPWJM9e5IQuoBh4T1hp9lOrOvZY6ktGJ8NbPM2JfL
6J4rmeVHK3O3jZ23a4EqjPH0RRuTsxLYQDdokvHKT8byKQwSuRswH92xgTYZziR+wDb+FVB/sqab
It0FXcjkAlN935HTPaeo6CfpFsmPMezYkXVjA0IPOwJDzfIb5/BTWtU1JY+5/1jEvITeLPo1r499
cG7fjNxVNzI13+MOmxENbPjJZHMuiQ1gxdDnOTad57ItqH7BdrUBQTXuCA6H20wX8bsaZk2oMFPv
8JeBc4dDCDfdGg/+lA/bEgVjMrmvoD6Y2wQYXnHlYZcD0+7g0scCrXblB/lyDENMxsCYTro/+Q0J
VPzuFUSqkiALYS7W7MIvn3PDqx85VBWnug141LsmFs9sKoL8rml6cxf6ibxFM9hW3nXW0gKhyWZ1
WWvX2KW5U21FaiVnH//uRln5sE/gYWMOwgl5D6pfH1KnpFAiGFQ057nLHDq9I4Tla8x7LgIZxKw7
Ofn5unCVeWwWVW/dYNIfQ4DKtupabGRx0Xm0kZdJW6+8uXUit1n0Z0135LtHhE5wzP2okjCOeCG/
q6FqtzkE9mY914Y6zJ0I0E0LSggXBfyX6m5kbNMp6hupLZpmCgruprECRYaZ5AtrjcUKeJl4pHlM
jG4ocLkU+R3n3jWjfLmd2JtuRSx5gk6xeVy4D9DgwGkzDQKxj21D/A5YJa16ekxXQ09wm6rkZIPN
Xa04eqgNEbIHF/OpverEDNQ+7tgg1hbLR37V70TLkr2l43jj14Ok833uClDAQ7emjaWL2qmkXaP1
Y/9Hm4proSjkRozK4sGXPJBWdKzkeE9781NLvwQOzHwrRquk16awtnG94KV/DDSgOpLmY5A2n9lQ
jRi2q7oMqydfp0XhHGM3yIpTr4OweZrmkXeNXb2GG7YKa07K0Aex4CI/lKY/rms2qhGe18KP5jSp
I6OP854c4ax/SbyUXxOIURYVnfuDr2neDayd29ka5YGKBA0ndiRsisMsOw5j0N60kv+76bzmzeaT
B5FRbfmOBBDQjiMcwNYuIwKP7Cd1/aViYd40mQ4OLOgWPsEMc7f+4D0tuC5XrXK9L6eUwBUXf5En
QvDTho4TdVHXzs3cA9NsVLJ6EBPcYextM/US6TTsnbIHLYSDNuLUZ7FM4ghjTV11BTAWe0+Vzgar
hnUSdYdZRCiOAFiGNlTd6Mj15sqmV5jvJwrZQAAYnVd6Xelm7TJJ9UZnGtaqFWWxFrxzl4lgxTor
+/ltcuO7JIdSsBJlqB81xqRozJMMHYQSzZtZJtaaMvsuUnbJGgKxxxuwB8jgLuApzC5KtwM+Esx7
q05S3a2rPH9KwKS+IT15zEzdeDvXS/JYuUu3Da5vNqDofAerienLtSqC9vE4KTwSetx4gxSHOe/a
xziuRB9Bmcp3A5VBh6JT9aVPQsReFosvKlXmDxOD3o+6SV7iyhdnhzrWDC2c5k/bkngs61CQQx3F
yQ8r+YhZtasjllG1f4M3g+VY2n6wWsAEJBcN2MpIxbIOMLFn62xJWGgKLBJ3RTmXr7mgoCfIp3gX
sJtNaGs2rR2jUP8Mmn76GrF6ryWmJdwJiYx4RfU2V2DxI63qZaW83qWtpMXu17dkHCOQDdPPhVMf
J36DWlHV6Pm+9QOQ2TXq/EUl2OMEVGzKZq6gwi4wzI3FMupAR1h2SJclPxMXzA4VsNxb7DsMsNrj
YhLGzzJolucU+LO7IizED0fdTbMRbjG/FtwqLK78SayX3F/ujLmhP4X88q63xvKC3gl/fOG6gvKJ
NtkKksRWQckIJ1+w2GGzr/PYxO3GnpD583qQNV11dm0O15gdryaWBZ1vbicfSw0BpPZH009BdWcW
eWfjNfcYxlqTpwBO4C4N1kPqdQBGkUSWL+iAYmLnSO+Nl4J1yerRmF/7WkvNHsfIeb4aPQNvj1mu
s32IY4Nv+ZKOWKWnE2+JCnC+J/DK1nZnNjTQ/K/KGbvUoSjpdkn0DqmzfWLfp1/+Iv/8PwJf32i1
v6RIWUOD+kHjhFpPdNy9Luv/GqaUrZ7y0janW9AtbmSEFhh0FFj6uQ4GKaU4ebcqezfm1tEu3K3h
qK2bmpvAh8I2LJuuoTp8NHbhkuO7znb/+Yv7l2DY31+bxyafLC8Yhn9FhVQmKFQRW9OtlOrWl5wV
43023v773wS3AqlKAevZ/9c3ADK3ZuhlC5lZgFH4xzPKbe032+9v899Ok//CaWLhZMAB8R87TW5/
/VQfXUFQ8e8S5+Hrf//PP1/0R5UM3b+h9zmO64QEfvg88ff98ZqYwvnbVRbETGZDlvD/IkvayJJw
oQNAKN82FC7sf8iS4t+RIS0qOf/HXyOE+ObBnSCQXrGN3jUf/M8fmdIeDDGz3D7bFaix9GYpFJBG
7lVOm0MJxaLtzLI6ZGOc/mK8Ctqrhj49kSL2Dlev3mNZBTElI7z8G2XmHgb4zjvrnA8AaxoDB2HH
cLeyED629ZINPyjerW4VY1kewZAdgA0H2a2lA/t6AExAII1Ucksz7dZYS2xKmyo8+z7pRkHq5b4o
RH3fT9NwCWsPkChZvOJFYes9cogO6IQgFPNDtFP8Moj0+pwNmvBSpkF1UVb/4gXFcugCU+9800/u
vdZdLsIs1UUnNutovBR3C6m8jTHZ/RFlc2HUsos1Ooze4Ey7MqMxwD4NWa4/fL9qyT01bHWcxYMH
3sruno9++ooMOMzUf+UyonDM2oapbz76dE1fXO3l6AnXLiJD1Pqsksk6szV6RiDskxUOTl+tnNG2
1sKWC10wA4cEU/8kegbQxMYgsBfGmJ1bWi0YRaXbvWccVVOOE/PVbJtXt8HEDt7o0+WoKgdHaDrb
SUR5jb8G4BNcS+KN7B52b76nKPuOFAXb2VyTk0rdfN1x49qLqZnOUIOHMx3S2W1qVoAg+2qaH4mr
DWSB6CntvcLi1KG7/Wy19Y3fiukMXGLeB6Znf+SO3VANavaP5LBLXHOFAf3SkjCDVGoxXCOo3Sw8
1bat6RtRHZf1g9EL+7Gfnf7NDq3y92x14skaIRN5ha6vdh/j1s78LbJY/4P3CmQ5VRjhfdsF1Q/Y
2+PWDCRDSW+JDbXty24SrrFhua2/2qnr7lipNudck7gM7TFrMXDOybUQKgw/bTsfKGlVJmhMYOKk
ZnWZ0sHNQP9Qd9emQS9sCWPGuOUr0YzbgJzUKgidD2ay4FQPNFE6titvHcV5ZKgFCyVrAbXSJXqL
7yXUG2Km+VkujrMvOa7tBQ6HXzmW5XshcZtnRbLc0Y3E9htrtvEZNDbafZx0ZrhqJ69E5fLd4VRn
ns/9K02PJGOJ6FRxDlSkdH8QixWvUIb12cN+tUmdbrjJfMmBs5HtSPAhWd7aUlJAS128ZqzNkify
j+7dFROsgmvAYfTrezJu/cVCAt0Urt1TIDsuNBeaJiYgUl4DUZxeu6wd8bvgCqoJEWUBnR446eMD
RzF1cDktlqugNUlzxqh+yMYqrl64jcj7GTP3vk5asRmHyt1kBvobNpV6wk6PKIZIQ7Yxnds7lrPJ
nUodYsutZ7+XWUmQlc+2fu3i9LoUCYb50fMKWF6yLg1UdTPdu15cHYdlpOmton4+XhNzdMdtLWdx
l8fAe9awoIsKjlSQvPgm+jlpjybGTdy2MXeSTC4RZTJfJWY/EMVepW/sxQdrnxVuVkT5PBovydh1
IZ1WLpvK0kh0ZGdm3nB8q1uLCaVd6EUKpH6wSmG+Uu6KCRz5QsmWib1xhb7B5hbojF/clfdgbdUo
kyqE6T17xHu1GDrxSArbmr3nxK9kf+ntdBj37H/5tDNlWh085j7IK/RBZ6St/VHlOgk+naSI0xqw
Tykm97kC9NT6m0BSBLM1hqHPv2ZfSrPYAaBQ6u8J+/8+B/wX5wATWZvN4H98DjiUZVYTHf7rOeDP
F/3DcepjEQUxAjyK/l22kPx9f84Bofk3nskcAqA4QT38JqL+Yz9p8Z9otQ2wlfq8iOtW8c9BAM/p
lZMGvSHEKxpSS/DvHAwADv7zwQDWIlTVkPM0deBsDsPr/vIvYJLMy1jjmF161NykM7b6DdUv1827
/F7Cz9d9vDPk4aMsWrJxVyoFO7IxwMCYdAjJe2VW4JiC635/+V71l99r//7qAMARiRnA/DYGFFeP
QPttFyAvhXVgjkuS7aPVjShmFSeOMka1XA3fpoP46j/gQY0Vobu6EpZvg0J99SqgKtpqM145m2t7
aog3dzHGBicw2p/h1e3wXUXbByGZmIWmkFUqy75bz4FruZHJwsk6hxYW0i6svJvJwQRXjQOdOzgs
/G+zBYIOxgtKd7JHeXVj6KsvQyVWdbn2KtcbXzcGEaRAJ+6qdkWC6pvLS+lKWoiTqWUz0sz7BBjg
0aLG5MT4tYN2rwgiNlmzdWvahy3cK7yZk1WYkXZJ1WCBsV65B2LNsVX5aFqQE8LUeU+IwOFBm8OI
bLV9P1i5Ooz0akSpad2n3tJFpIb9jTFT76dh7t/bvlFid5wurkDbcsuSZ4jUfvpJIkzuHECoazZZ
xcmsKiJgnm4vo2K4g0ufJTfIT87tlNaUVqFFDGdBWYDVNLexVNXvfPTC7QhQcNu5kM9YiHUXyws/
3ZhePjMmGOUZKZ1NHX8Qi3kNHcNcYUyu17J0j+PUEFsgs/yYq86+2DrUJ1v6033WCQKxRfozBzj6
4TbeFDE8nlhRzZFLXmflkfBmopd4SxpdPZaqAM5flN2tZRfpuucdoZyheFBl3t8aGrx1xif2mT47
MNqdpW9nUuuRBEixMV1eqUH4LBJjnDwtgU/aogxa8it53aC419RlbNjeALtPW3GcxfBV8v9jDHHK
B3+sCZlg2gkvPrn8hwAHKKuwOGcND53h1qEnYp1LJsuCCByN8kN9EdiueAYN/dkqHOdECcdKKtvZ
IuF1Nw1I3Df2gXBejL5Pj05OMxQ57LJF9B+dqC0Knpt5nGwN7GUeGOKjSL2bcexaYjce9rS2Ceg1
yzX6S12OPK+5BgENENUeYurSvaV/MZgMaWK9QJkR29g/OSNhE8pS6Xsd8vvUVndGT6xsVmEUls6F
01q5oWfns8OYdsAb9DJfaWFUPr5Xviq3BCz6mfYo6+Q6bKHoYDiV85eRUCTacPgikCxenQG78TiH
8V5Oo3EzBWG4iQeZRLlw3rgZdneWrPTWYDsOaDlxD3PbOS8OkVZYDX7HAlMRk7EtPlbG0Ue6WZEr
eiMWiWnPr9SuJKKOAHZc+gyLUs+xuIdlSRt4HSMlMoqBOnewQ+q82kyTzLYF/qe1gySCMdwuH2Tg
JgfYYcADUGcPUBvxKmnsZXVfQPBgcN8thfZuHDUSKbOng5qduIhYRE4Pk9O/DOZs7I12dm9ZXqc1
H7CmcyZBy7LhlGHUmujj9zOFGNWZUMtthXmuafHWet4SPuWoQ1vgvQWR5yy+x8+Y3dHo+VHj7z1g
OWO7mpkfnhxdqLtK9O+d4kcmBi8jJUvrlJTw5QGXcUmLBG9m5ZToPGl5P3Pbpa+N+x2obsJ1fj2/
L0MI1ijm/jxyRjhns57fw5lqEyKNon1sFdXQwiPwHdTVXYPVGOxHiD51n7gx7dQSbXSHyoboU7o4
PXFaNgdZjMSQs7oHdSrr8NLn/m/ZsMeluQI2TBqULBcCk8M3gIVgJb26aq6mL05DCOiDy9JfZp6x
NRcwBIHVV1tyAJqPeM1aUw8vaTl3prOfx7o/VrVIB54tRvtZGCRHVylOTrHBj2yhE6qAAHje6GBf
DCxCztpR3oPmgf1oq5iPSDFx6bGxGt0fnZmpY0qDEbUWYEJ+9lz92docKFlZm0bsY5X0pH9poaMg
FtIiemwssLjtHFM4F3KG38dtf5iB6Nyl5VA+EmS3/ZUawbmkRcyFGzKevcnA6Taj5VR7E1PZR4D6
F65gTsDSS+beOSfY5dkyOZK12DKB5B0livdkjyPNRHqhAZVb+++6cJDoALZNNz2H0ftZW60gvT0j
oi+4ZOm5dQeckqDohldBwvGjVSJ745lM1QAZpBvKeau7eHTD30KnA5SPMrYvBi7XV6Mol9tK+Acw
VNhVKtv7cuvQzagZttuBZOxYbhKALQe3GQ84P6s1U7Q1R3OprjajmHeRhV0avAzj7J5ZUZVfRi5y
6mUHC+6RJ7PpIW4d74XnSLiR+B+2A1YngyWQL2OowWaaHFSm9WeBuulwM0pocaZV8F4zW3JVzqlx
n+Ue5QOWXak3mCDFrV1KZrgx7h1/bYXVcgiHtvhy+ra4yIk0YFdOFvpxHR8wrlSRWaR8WCUVCHdL
axNE66aOugALREy1ma1Q3Mgynd7caZ5+xUHavgcOwdXayBG6jSRMAOi2s3FE5BjvwQixzbE7hZtQ
zGCiCaACAiRivh98eAx735jke5joOljPSzwcpNnbU5RnObVZoV/lr22QOc6KUa+/5A4uHLK4dkuj
tiwPfOaIrGHOZcidHd2ueOXhxvaVeIvDPnY2dSaIuJij4e4GQgaXmO6xHYYWf11jXYAlHDjULtsp
i18XxgYrLss/z1PfHk3SNJEnHRHN49DR2M0F55cSnSNQzqYVlHbDfKAQMgWnsTI7+WAOXR91rhue
qRjEY+xTSxtpP5eHzncU81ZZq7dC5T1Lw2TozPWAHflHMVuy3vREH/H75+3y6+pWvYkFLhTb8n46
SRo++2ldfTRJ12ztlAr7iFt8XNHyVFCIDEmJOyIGLXHIwKPdhIvjv4+uKunlllDirMQlUTHbs/3T
n/CL9bFpv4R9mmaroLI1CzKFBapurGZP7I5/Lci6BHsiw/MlKOJ2XGsrNT/GkL4NWbvyHZW+f3BD
esJpjLLE20CNT7xJBEKTnEQ3rAKSKF9hi79kQ9VUcjWQ5vEPUDb1M53pXre161Sfhm6Y0ZcNg4S4
6rDNAcc85ElxL5Yh+9HW/m0yj1GTVrQ1BsZmIm+0ruc+pFcjFLcDzcZRElbYkdxQWndEa41VYCb+
rqUrmT4wNTo/gTRbIAkbmbzU+K2x5xCzMFamYZvz2uwyQW48SW673lo2Ewy0g5WX425x3D5apF1u
ceAOZxMnkDeo6leaW4gf2eD5MLhYQa/GrgYE6hG2SHAn/vScJt6OjcD4zm9zuZabo92klqZikmMW
VJzYFXKVqSQnKVA4+RdodmwXiNDUFRtpya3Fnm4a7COvZazLJxZl6Y5Qh8F8EA9nhbeDbSxk8lOh
ruPw/2HvPLojN9Il+ougk7AJbMtXkUVPttngsA3hvc9f/26WpFGLmmmN3npmq+kCCwWTGV/EDcEa
sZiikw+7oiMs1VAVlgRIMxCxs4+dLyFE4B/DDRAnbh9icre8Le4odZUZZn2asIFe8w3zaws78ddQ
Jf2uSPoezkwz7qKAtFGTR/bGytSHesHatjYts32N7Ebe2U2DSUYk7fF/avl/1Q3i+Fpu/skuufyW
vJZ/EsvZJOt/8/sm2flFBi4cDjicGHm1Iv57LtP/hdpxVmCAgi+b3R/EcvMXSY5TCCkRtsmGImn/
vkeWv8AZgJfHmvjXrfU/2SMzVvnLHpk+Iz4NMp+FlPk+/TiwW0tUPBua+oAg1OT5K7kmFOHh4vmP
L/7/RUcBusEgFZBFlnnt6aiAuqQGENeyLUH68ZvEyIr2PJefg0vSIAoy+Az8qwIrP1GEolTl58IN
7aPQQYX2kllI2aGho+a+WiP9YgKh/NbbJ57/KEkwP7TzMN6K8bXQYYhYxyJ6HZCoLlkJNealYkNS
z6+4Z0lTJJdkhWHrlMV8SVzYl/RFrYMYMXdxhHmxIEe/gLjRkcnkmCHy8QTIg+HMsJ+SXdLRCndG
a/nQ0yufpEeLqA5yzk/tfRNoJBCdGPG1neqECC8s0iJGmdMJhEJcfdXUlE/kLdTN0C2CfCFhE/qX
p684ggigAJ9mXesDxsee0twvdRq9WrHFzpiyshWpvR0vqHoNaVCsZx1wUVA17piJVgERFGqXoWVN
ktKRJLvx7WK+h3JPoejSbxYSNFJOMFEogFiP5QCFxlkIbyXyzrxEb1JCOHOXmyzHCv/Oc03cC33a
P9rL1EGd6bqtMy32IVS1mUP6wdnj9pFEOVTDFVQTokBKp4JGhbS8EpewUOKSG/IvEaLWWPIXMmjD
IwUHrKQGk8gRcEPzY6JzSL2BjabW2aSyDIzrSTH46JGDwRsv5EfmUF2ryBw+5NlSN2tNxbuewra5
wpAyvgWYYGEwLjoTRVAtvh2dMt/WmD9TGrECLDUmJo4z29lW1zORsGp01ioCIuLuo6RgAGylU/c5
TeFHaAoA4mnW2BFt2UFpHhjPJg9xndkfrKhI7gPlcjRbyPbRrPH6kotwrsxLHCzWyTC2whFmOeJi
Vk9ubNIJMmIWkCqBn3wyyqg92TpphnFTtjvvEkAzL2G0SefSEH6IqHUwdoyPaWR7d/ElxEYJAoG2
oFPZV+cScxtiK+PtrYpNoFNwjc7D8Ttmz+zV4js5p92507k5eYnQmTpNF4elg2t0iYoNlyvgcJ27
IzNCBM/QaTyzipwzpZZDtWUoXhMykcgJrKu5yz/OpZnSP5j/2kaYzRgK6lPwa0VhVZpR36/mYFxS
D+tkMIv8ukQFK3sWn0avDsWEITkcYco8LNNoL6cYzvAB6f/O9FOWrA5RJdtmcwY/JCD+w92z7eYh
/xSGWLzMPGT1JAcc9uustipcq537CPNmqAHxmf26p996HbNovHHYXl/32NeJpabuqqu6HNslOMsg
pJ8M1Fy5brlfHsIOT/QqIRTwPF+2qwgVIr2TSafYxzo1m/lHR3VEt3JEjNKlWboxDtPQvjgsoe+R
2TUJU++QbbbKY1R650rvngu9j871jroeiuUelcI60pjZrCq98/aXLr+fWhsb8m/78mQX2kG+lTU/
pM32HdJNsmJOc1Ok3B96h0+q/XpMT9hN+CTbaPaDVgMCZAFP6wMuQkGaImJBK1uZvtnxMVpN0LpC
THIE7ilag6lVB6oautsEISLQisREfeEWkoxxTpUZ4mkj47UgYZRay6CGl3tg+dZ241WvOIdhL67S
iwBiMoHZiS5+ni/qCDKJLxf0EoQTl19si973ILSmAhjrhW3frTel6V2P7IJNBJPRciW1HsOc6XFM
CKkXs+zXkxZugGONG+ui5mAR9g9MTzKMvDqL+KvugwLU4EQ+tXZ31WtxaKHtYW9pwcjsFsy4jiXZ
LtIGf2ojSTcpZZ7qE1ac7kxY0dl5k7myuIyuPC1Liail2fIiVYEv3DM/MfYOK911j1XlZrmoW11l
jitfS17NQsISwwq2GQyt+X2mxTEvaL/JKhanLInMK1UEzdboMKHAypshwY9lg8rmc/k9ScCQG+AL
dJxoOU5pYS7youUG1CQG6tFsn1VG95vh4jm1guTebY2GWwKZr0X1QklB+sOYXDyOeRjeu1oYJL0B
qYhc/sbmZwrYe2wyLSTmc/gaa2nR0iKjpeXGRAuPnpYggY0U6972Tp2WJ+eBSwdu/wdXS5dwbVmb
0ie7Djz+UisjPsfW4sE3Agmze1529qICeCUyfyNIXd6oadtpsXTqHXTTVkuoPGOM67RP0FWbuGge
3DzON42WXW0twLpaiiWuF391LvpsUBHck9nwwEWY3wSVyO+YEGIn0tJuokVe0xQa6+9stNx5LLQU
nPt2sDEGLQ9P5md3bFkfm0b2WGgR2dVyco+hbdddNGYeh1pvxuy7Jl1V7paLHk214t7UErWBtHty
u2k5lH4yH72eV+ScKe9o5AQmN/9bJ/9362Qi5T9dJ1fTu0Xy5R/87igRv5jAvVg5/2mFHHi/YOnF
WGbRMCMtsCZ/pNxsPUUyfUmVeKAXyH+skB3xi+3pNTcmFN/RMJR/tEK23/FBREBW1LE9Vu+BYJ50
qar4YYq0FH0/ljIBUtcU85WRdvAkMyt7mG03+1aUozpOF/0GOyVaTnaRdS4Cz0XroaXbuGP/iwLE
tn+8c+w+fMkUt/dVo8WimALf6Fhd1BwGrraBKUBLS2aIsEwry8vi9tP90NY2zr6lyKFFpn7+bdQi
1dgM/ks8Vyni2UXF6i+KVqnFLbSaY6zlrlELX+lFA/MuelippTFMDvn3ErUsgqh1kwbzCAWtcR4Q
/FDVhrEO33ottUXGeM4wZqNUlEn6SWlJzgmj8cMcQRGwli5+M2wb3Q5EIHTNdpZ3EMNo/Z0Xu+NO
j+azki1FfAGA0DdZGMZ9VaY4vuVYRDejYdHdddEMI9Q4RnSV7VxbcZrROMUDA71qwhSu6Kk45F7Y
bV08PJ9M/CDzGoOBv+/03G/FsCt/XEyQp6wY0PcoAjskUx7tAUL5J3pWx72o5tpmQF54j0UcwRSE
cpDL1bKgA6DuW9obQM6NgKBTBd8WeJU1U7VWkhHLRwYUQduvrTBrTkOYaUqECdeT6RGwq2YOrlrF
gEJPFsuVCGr/BkoieGvgkMPDqD020RJXB5B+HbuQ0O/XQVLkFb3wHgiPfOpPpvTREa2ZkxPkeQ9f
psxvTQzSAg6WSm8BRFTM4kklfMwHMC3e4PQ+w7cKa2SsllkjtiDoECENe/B6U7rNgTbdEiZBGJkT
BDtSJjj/p5lwmUi6/tSnhR2vvHiO7vy+fsMOsgwH0asm2RgU1b3BX8uJcU8qxyMBqeRr2bLsOIQY
2l/CYU6Po102WxUsqebaeuNrbQZsKqYWaQg1ahfgW5FU0zb2zqwCNl4zLSy3qu+i9KURWTiP94p2
gCpnosiAaC/NMXmYFhnfEVpbzPwbv641OWvgwgnndnZKnOPXgpK2KrmhNLMIb6KOUFNhVphQnX7E
ekydtL+Y1nPkc4ywazZ0jTw63Rxhp8Fque5NcywPdKnXO6NCp2Mi5q1HsEknBOxsByet4PamR2Kp
SAtF2QRYDKnGCUiadaIu1k1vhrs0zpaVIXtrmwAAWrWRXWzyzLwC9oGPW5hyNVcORSPBIcfAc61q
J1wvokXZF5iLGEpy3gd4hgTuAMlsSr/lCnTKRtwYzEI9GN6DTSYpJEmRqv5kFW2xTRj9QiwOpusB
HuZmwp61b1zGHmT8VHPldc1wIrdQPCxm6eDGqTx376Ulidmgu1cxN2YGOEb59rNpYGnJ/eyb31bO
BuwkBTNJ2j0Zg5Xf5NMs112JUpXMrvkII5Snlo+rnn0J4xPhMWrCgh+v0inygaPi6x2H7I4oxUvg
tPAooLuujMo+pH304GE+2haVma7DhpxJmojRXbH/9A/QQwgAZZ4+29X0JGzg44KZ2lFSR0X5nUdi
y0qtB6/W+m6uwCc4rXsk8VcAJQ5YY0baH+Rqp1CjPUMLbvAPdu44H2XhphsKHXMGxriM5NDLJzSW
4aq+mJCCiyGJZQqKf6J9SgLUHLQh7V4S0GAY/eBoAtKUf8+0y6nSfqdBO5+miwkq0n6oUDujeu2R
gkVM2wd+uptCO6hkW2gJ0HoVHnsaYlEjReA4rmDU9FuyfdiwbO3IgueHZHKxaXlRztm2LvYtFmHB
1+Ri6vJtbfBKtNcrZlt4nTBFu007H3O49oSN2h1WaJ+Y0I6x1JHDru1wkbEb8e/ii7Us4uf/mJJz
ttyB2JN2oJnai7bkEa407U/rtFNNUjr/KPGh3TcNTPxFO9py7W0bVe8fGWp22SrX3jfK2bDB2XEy
PCbaG+fHnf1qa7+cbTeY7bSHzjfr7jAbrnnbdS5weu2167TrDqCHbmLWXrx+DFiZs1m7BkQTHoT2
7I1pl5FQ8HlkYugztbMv0R4/OvOkv8q08y/SHkAKr5BKgFuok8hryI3aLZhYefgcXyyEkDe7zyz/
gGEq7TG0tNuws8IGqA0WxEJ7EZV2Jdran1iHKVZFXDDYFiUGRiJv1rVCmL1GOMfemHsi5XrTnkdv
MB9Ja1s7pR2Ry9QwJ/bgtHyotWPS1t7J+GKj5MHUHHijz6+xdlnaF8PloL2XJMwwQlowp1KuyhNU
vvt+WLqU/blt9j2GT5xvFhm8yczEx8VgFnogPdomHxz2AiWblsobeBNlglSTqmJyMiVJue1gEj9d
7HEutrWY1Te/H71tmC1sg9uER3AMWwAyRjuFqyheBkyFxdOE12uPBZZKBqIZR37KfAPhML+3tZLk
lvI0REa9aQAJ/g8E8d+BIAIKBX+2Pr6uhqT7i5L867/6XUn2f2FVRrsrS97LshaR+Xe7Fa5rbZjH
aOWZl077fy2UbXzXWKYBLPgsoyni+sNuZfGBAQ4sltaMBmFkmf9koWxrm/UPyQVYFcxtuZpcrVlL
VlXv3FZLOw1Vok2UEEz8TZoa5oOIG3X2x6TeVU3qE0WrpfjSGTJ8kgCuj0tRhiejTfA5oWKtZS7N
60p45T6jKkjDheDl+35mPPl1AUYqxve5rUQfrE02sbdmaQzf0xY9Gjhq/uJYPGbrglot1LiQV7FD
lKm05LhpG17qZiTaad8XhtKGRO9xKIf5b6ILOpvx5zNAN5WFL97Ciw5jQ//3H3YKKQtGiIV1fUSH
nO9YrwY0DA/B2up7/b34u3+4RP5NWORdHoMz7tDhJmzHYauja4/+fDzLYJkaZVl9nIyWstMo/6Lf
wOsk5Bz8/EjvpgT6SJRdsQyFjBGY1l/qrnmEKTBPOVsdIIAWzrFVsBCeBCqRPBLNc/ZLnIYPPz/o
v/l6EoOhLs2lQ5xUzJ+/HgBS5DkwZMfBA4yzMrQa0rFFc6HhutAZ/vnRXDyJ+BJpocaE+OejRYE/
JWWRksMWk5udy5aehNlj60J9TPD082OZ75yJ+nySGOQg0sacyL73zwebibTG4EOSYxPPOcu9GKjj
pmmKauO3JlsR2CG3A1zH66nLxgOuQPoYks77u/qlv55hzJG+ZDaFOVLyUPnzn4E3Ui6AXdNjMwA1
3szd0tGlEoZPgYft5W9O8F+vIVeYGoumq08d5z0CtIWYaPetl2IkUOq+8ttu0xvcwYzDs5iMa8LS
TZZB5v/Ncf/dl5SeSdGF58FGFe+eS1mUQjX2AOOWUzNiyuTXnOxhAk+fkB7/+Q/77liODsQAIsBj
zc9LGObdsZzEmMwxDpJjAtgRJXDBaF6LdrmKlsl+/vmx9Gf98LS5HMuFtULVvRSO+75cLS16YHVA
vI5qUZO5qcBGnfLEHn/TtP5jQ/Q7/ePX49geMgsPGS5X688XyeDlXetVc0IMnw5esFaA5VbOUrIS
G233MU4SWr9npgzEJclwhlsmHvH559/13bWj/wb2jzzo8AxTe/f+2oHSlyWN2/M3UJm4ISXcAJ5U
RnQO7aU4VZEPw9qzl795nl9O4btTbPEIIkmIkxlT1Lufc4w8jGehJCSJue5DS9r2BLl5uanTMt63
dl1iuTKqGWvSMkdyHU5UXB0nr5y/Ia807dcaJeSUhSXquzAAImDToU41Ne5/fnb+3d/p8sPoErUA
lcp7D2Jy7XBS0jAOwpbel2UZnBbYSx7wE+Xe5B1wANWIHakhsdNWU3YmTk3M0i6piR6yyrnCNRIe
GTjaN4HhdXIHoaVKMXkEctz//G/961XrU2hnwzjCHk414Ls/VQQl46h8Im0aCLo0MrwtGRC7rt/+
/Dh/vROxlvOTScmgihvk3RM2MSxOitEltERX6j5INCe8zCr3Ku8c9/Hnx3r/OOfy9BnVAxKGuMVU
/j0Ia/E7t3PmlMd51dIX5Ifjhg0KVHRuFfaLNUGPGZyNOczyk1GU0R62Xf83J9YUrr4T/3y50lot
pGCWzw/tv5/l521tWNwZFGkNU7scZW7xMO2D2a6P0VCre8P2xBc3poKDnlLMXyRx6MVJEtyGK68Q
7lVHr+QpGIbljm2aNeClTWk9aUBTAT7JCnXO4w4BktTxg8rt8G1kHvTiL7k6oz/SZRE0rad3kxmy
he9eja3ggcsO0Hpwh8x79OJaHHpmWNcxvp9hA0bLgDAzqfslCu1hlUMevS0whr7m4SK+KEjz586o
oSUGcxm+0Z7g1qeyaNhTlyiUB+bRTgczlxKcFd4yvUaoMBiuiLM4rzGWvq/lUNjPEwJlQxf8pb0C
N+ZbPvbOtCl6BlykodP4zBi2ODkujxazHZMvQ8zDu6K+/Y0hrW8xjWTZCJdPALWakiAa4EV4zn5y
BIuhUlIE4EuC1WXayE9+M7X+A7IH1xt3f0TzVBVweGaHBrbqjmcnXiz5STEs28xZEJ2l/rcdxEMc
CC4ojSaZOqSnJDeegspezrxn8pemWabby+kNvanfWmUs7mu7iTNwEzKPj6EZefbJwkt7zrBfgTBR
cVpv5eVphan3qu0VTyhyg8bnssq4IisxU0Od56Y6DEnNuVsAJnTrVoj4CXKH82FoBYAqizbIO+2+
0zoDnzPFSXzG4xdtukYmX1pa2spV2LZLROg4yClfc3kpMNi2n/1yZABnWJzbwraSL3lUWDsT3ekV
3qgBGMPtKF4Ik0LduxPE03Wf0Rwjxma+TRZnjDfSMZPPudfzaGJ4hJFbYAi29XVY6GyEP6BDrZeY
Ro6Nmk0WMGZRqV05kghdyaJXZ5JJgORCtl7Lqu9GdV+4BgRx7ZXdDHGHOTHlC3Qr4NoKMyUX2JbB
Z/0aT5Fg9+1z9bqZM9+1ISr7YQBkRD9UZTx5aIDaA+Es58jI01Pm59tA4U6YW2e+pZis2WEdNglK
QNNqutClt6xq76M+To7Cb8srKNrOGhGYbCApwbNpl+o0NMI7YCAKn6Je0jupbQxemZ0Xjkblkytv
CyX3WUKlRUOjHg601P5EHmtawT1C4F7QjTNaWoQxK+izlrU2KeHaBTPzQGyOwBo4q9ZLkIy3SVQu
p9QMdnGMQIvEXsH5sRHCDAbuWTER2iv4WnlG0S4wjRyrpabTdQ78c9f5RDrCPmOVuG1nXNCA1mZq
aXxafgLL3rlN8uyFHn7UrraucvwugqaKdd0TlMuCQqwzZWrVWniboCZmlwTxQxcvX3ALvtaD0W1T
o6A12UPHtDAfHQ3hf2z0MHI12nW+Xmaft9pQW58L2zkpwknEbIh4egnDUcd7Gsfwqipl9LGvcQ/G
VG+c4rzgAezoNVJhLTdeYttnZt7NvZnk3ckY4fXQEHydyWbxqaMs8OkHRFMbK+q+o1XXh8WscHZT
6BBiq4/s9GRWTmWuQiOS14Ob8wdVOfzG1bhY6tlVjr2bpxwoUE86+ArVublloeTEm8nTBHUp8ucW
B+gzJp/pcaloVsdkDzBvRW54OWdS2dqfKXdOBnQwLTDzzbkHhKYJCg7KKvrcRuLBd6fpQU7LsrXV
MGz1+wd9tarhqyV1U9x1PZYLyZ2WH2HXsxSwMrzq7cJaJPOhlmel160pCE54FJUTkmrIG0FGgTzU
KVufgetvU7DM29GEAvSU3q563dZWcduJ/kXmCujZRPjfaRQ5jQirVLohUuukutAHZZcepx0JX/dO
4KbdeXKIPvRpNF3Zw0yHfDidUgBpuEegYX220xm+iUsPBpXYPCePZdDGJ2RF/CLWhCFZjQUXZsra
gS1CbtxTKCO3xdKC60DhFAXy/+CU/lvvzIjzXmmCUStc+WGeVKD2gmpSnA8TU5JqYD0GpvJQKxXc
zEbjka0BWW5XVb02+kZC2JmCQzCb9GDU5tB+ry3f39ZTupya3j7LwhE087TEQ5zAvAYoXLKEKSWe
jTy4z8OG4qHQDm02/2nsIFO05pORAB8z+zw48aPifXEZsPESZswDpND5OivR3Uv8Uce5KbuNX4H0
8D0uAQR83C90p+wnck87D2UPt23iPGd4ve6ivrMxk5jpMUwb68wZTDY2ntxmDM396Lpc2EF59pAP
1mERWHcR/c8H7Fr2dRBhX2prCJyh25h0Ek3VPheq3uWq818H7R/mQdOsxw7a+9rvqxaMFzSdfTyW
Fs6wCUZ41IV4d8Vs3wzCr26FgvXDILXyVnVH0dF2yYzKwdQ25vs8K+Un+gARcaomukIe9ivAKU5+
XIxg+d6zHb9mWDncU2cHlseuA7oVcJ/xTqf6hhLBanRv2LHXe0qzJBsAszrl5tJzd/X1eUqLnImj
29/63Twf7IbitHUS+IdiVu1x8sHM0ThB0yYxjHM6lP7eicbiS1aC0d4Sj28+OAwud56XZm+BW5D/
qyVsfkwjaEkwIF8kHYoFH71tmwqOdOBS67buQjW+CtjUeJ6MDvRpPbCW9U3R0wRWgi5J8cxB0kp0
hH7LL55ss8L6OhkBYDwQKQwLA7vbllG0nGUwVF8I9I7AEVOw1wHvQEi8ar+4jIcgsPd3phi7L2mb
8cxuct4aPATaLKLayYEE5T73Yihl95VRug82zCnn+C2mBR3UE9wCbuy+ZJvUG2+NF5fn2a2tm2Ry
h2eCTeMXp038T9EQYIPXxjws7KDjXF57jJplQYtNUR4Mz1lOlpUSOiy88cPSI+OLrABQ6I/YCdNG
I+zpvVuziqL5wlrkps8bVA2rCZnG5rPNX9XPB6dMxdmZkpx52cQ7AwPmUqzzYaCrnIdTPKzA+80H
M9QT0RYr4aZ3rIrH2QLwx7dTC86lazHgDWZeIybqENcleOZ11CnjiZS12AUU4WxrXgp7W9T9qYbW
8LVmb6Qx2TlQ0IKz0PrJ59DSlzKKkjjHsrYAjlrtfPCEHb4srmW/GlZtvFl0gFyHPuYet1QppFo+
dnbm4NksE3AQg9t+DmsnYTkpgnXTJc8sjMNtH3qCiVLz4NkvEfB+glg8XsM85KIqXoRbipWAgifH
OVtRrKXWQvo7B/I8lE/GCszcCiqbY+ROajfptqPC1WePjdrvVGta777Q9kpY2mCfTLCxr3hVatiW
Ye0Gb/pOAijYs5d3oAFYwS7DQbHOCu9kdTAozGQ0V4U77HyyIGsmOsZGhlzOIp3Nq8WlF06ZDNv5
4Lga/L21NNmKYs18j291fmw8AI8UUEXntBzfjBreNIlxcGbjaJ0ShN1th5p1StolPwQCecCaRwbP
dTvsqYwTX7KeeT57fN46LIROuBAd3L5JQ8t1z2i3n9PrDKxFBsxuZbPgWrOp9jb9NN9O9NMQj5q9
g9vCOBPF6LM1qaEN+QzPWArezWYHrD9P653fd9/71qi2tVGpvekl2lYbfG4XKt7apfau+hrtQEXi
iCOUEK/xmnjOrgpjcBdDcIPx8FQYzaepULdDFp6YujzXbXjmkYtgxKzoymvVW9pEL2ZAVpIeqprV
NOFKSLoimQjXIVLKHsyxK7q1aqNhExim+1xpfK6orC9zYLKwMiIe8rF1zOGzbQJL7NKhpopCTowN
va/FCMnPKlC1cWyxI4imYfigbPV1htLkpfTFNjJPpvUSLNEHUXfUXrStn52clqzwspD5rxJ7b6rt
2CQf5xHExdDH127zLPxxeGr8JtjGXfIo7Sg+yAkWRtuMw0fDav3tDIbqMLKHuR6GloADuFFu80Wc
XNAVH73OKSGLN3SCdfHUHpPGQx6dUr2dkEE87yvmpFviB5nDxM1T1+TTjHYXF/ODS5z2G4N74kdG
nSPorLKg88XeGq3JvqIGAWQuhrJxvsshDvB5VpOlr/hLvAnhgtKgY8TEM6CHIavbFaqmA6BNEO/e
AZvD1ZCxHjpIe5DGTc/UN9l0NHqS0wsQTb1uYssJJHrdUun9yQc38NaFHjcgR2XE4OJqaFmKsJHa
WH7Ftijish82FY8XdCY908B/EX4aIjYIodGwx6goLUwTNVNFOLIFbsLlbAAiXWO3Nrb90njiJjXc
ZNz2wcK2Y5A8lqYutdewlNmdQHUev6fKmm5TbyHtYWZqR+ltdorpg/0UQYBwNxFw8Qezc3uGkJAW
0LtG8aWqJs899/Got7xBXy3r2K07sucjS4fc8MS+Nu32yNqejwaLaOD0ZYO+cRe6lqQp2V9RFfDZ
ywtrk7Qs/6grq+9car4zzBFHEnjpWvHKP1pZx4u0s8OTHbuIAh2bfNiYaAR6UnM53lg7xnahQuQY
ejYzG2CleyGd4uPl/wJhF5+ox7a/klS7S9dVB+I29WtXkJ9fz62FSuDb0+2kWPYYbDaZ9ajSewwy
TiY5Hhc+dN/sLkIxCGfGKHPlb4YM3Tgvkho4VBIHkN/4E4t4yk6e6su9V7jdhyrp+QL0w4EgiWd1
3yG83FG7bn6k/IxfvcwEf/M0t8fWLekqnXUlMsC2g8oGdZ7rZekhKvO9KGkLn2qXbV8zxnUFzidt
9izV2NsPQ05jNQXXUwa6EFUE8ZKHASg3KNWYYytndCkYDWm04/oXyrgOqqh+RfxLqHJLURR9dRW0
bYd9JQ96JJmGwfaqjFS160l3Otd504sb15zcqypVTMiUi3gVqux0ue4MqDm7MeUXsBU+XKLw6j7u
OzwMI5BD/r4YC5dBiwCiCNus+3zQ5yQfmLIBN6EkfpxvKjly2hAp15pMe7ZKs9xj1+zxfJbqLIn5
3uL/oXG6StTOc7gCekfw2cGoPzBPvcfICgyy/KMPsxaXeS9rfzOXUnwsBP+EKor2KEv9X6ues2V6
MxesacvlPPJBW5p+AhccpCE+xjB+QZb10MeTjus+NlhemxA5uSP1hh/gYPimTAdRKeVqshUfSja8
ekVKLMlCldb43BPSvQ5MCpVH2oRfw1jMRJVjbh0j5hZ27IHZ5NSHp7A2q9dMdv0xaGbDXtG4lwuG
5HloPrA54BuWlof8FUZRxgqYEos9gBXrmn1L+6EP9OktgB+ehorTNHaV9TBl9K1fbliry+JvhSrq
V+KRHHoeuvEEGjE89kiuhNd9o3tV5P8iarzv+4Z/F7SAKnn4fhncblzHJjjduq+/lsIPcIqFuNzG
NjyJnl+n70Nu9pk7MByWAMWiDPZ9O/bbqPKWs40Efq6LMfzUTpCn1spT5lVOYOe2tL3w5Oa6Y7Bn
5+NuSh6HewHDi2bklp/Y1VfBVCPNubWLpABmC5yxT8vTagoGrhKpxJdIpDXmFt8ggR3X3NNV64ab
it0psRmej4HDmcL0bDwpNgRvMqz5wsCxuAZbAeUU6GV4SoBNhKwDFnUwJH3HgPDY9vlePH73PfbJ
sDjN+WMHEfPzPPpMoToW5C1Sah1tY5YVvBmJY16b3VjeUPc5PCVi8r/VoxO+JdVMjZxLyhr2Om8m
J5ma3eJKmJjkPIBLBE34KfVcqqo7PPrhRlYI3Ju8TqrlV/n5f1iZv8HK2AzAmSL+58Dcc/8a/4iU
+e0f/OZxoIEQfpzQ6XGPUSHPzH95HBiZ/sJkw6KQkBEb4j4zoj+QMkwWJWtZpgB/5OQE/7OFa+pB
K72I/8TccJn0/CCts5xAAGPSLpjvULjxfgAO44CCvMVfzkGpDMVeb+ItAU94Cl6KgpZu8GaZWo9R
VF91OPy/mctCb3WCMWhpqM9sm6m6supqvksHUMgFkO6HmFb3O1paOhbSbJK40fGHTQJm1QGbqhNO
D2DW57JZD8HIgv45DmfIo4ehIDrlAU3GOAZT1KBwzxmZgbVpyxvbMtmmvAEfWZLhwFJBzOMxIpmH
zSeUs5GeYPM142M9cpIfjbICfVk7scUaMwVFc8W5dOxb4sWzXg2TUI1qAb650L0bdKjSwQGSrVgP
U57QK17E+0Zayl5PpRc+lYUVP7F2sAmqmtUmV4PxZYqLhK54p23gfsbpPXOPm35um6OC4LWLq3B4
ZZgKQb4DBbZiEJEgSbFKCipqByXbHcUS+5RGY6LbRFQ2zdZ2mpCIrwCYUmIP28Sfb+IoG43jDPRt
2WSZES2PxmLCm92IKEujXejULr3oVgIxYD+Ggvj8wRQRiX/qr7OxyeYHL2fReq7JfZf8CgVD7GL8
X4T2v7Q++Q5Dvv/8RDi/JuX3Hx8JTHr1v/jtkeABhdJYR8+2NFDKDf54JEiTBC0rSh4Jv9/9vz8R
QFO5PqM/iWffp9UY89VvDwYHQxRZA5c5mRkwIsQQ9Q+KTd+PGZkvIqHxOUynKTb13k2Il4DMLz0F
eIrC7RJs3eWMPe+Hs/H3Lh+m+9i+XLAijHdB4JrvDsFQWW8XA3UYQxsIgL8CbrvyPU7pv875/+Mo
+ov+4F3CbzzPbsxRZPm5Mz5X8/fe/RsT0V/P1Z+/yDu3iUwqBzGPQwzqXor7Jdk06svPvwWVKvpT
fnhSE74GY+4w9rW4MkzzvQ2tA9jJ86JpD65Rtl8rDCHTliWCtWWnqw5uSKqYeCbrqXxg0d6JYTd3
9rzF22zul3mc9kndti9WrGwT8kaXbtpe3sOkGd0Nu1M4/q2XoBe0YmP3M8xGEDSPCSykmJHTkD4t
WlyXqaRb2hsZuFXIh35NHtPvyBOb42GA6YQjOAYDhGNlkxkyPtMCs5BIHaqVl7QVEsPABkHk8kpQ
RMvEGB862KklPov/Y+9MluNGtmz7K2U1xzU0DgcwqEm0CPYUO0kTGCVR6HtH+/Vvgfe+Z1IwjGFZ
4zdJs8yU6ATgcLifs/fatSbZ0WWEbOq0SiLNxr63wPhW6Qi0BkJEd0Vc9PwELyDbRFUEbtupf0oz
d1Af5PC9tbrftKyde2G2VyI11dNYTOJ+CDpjr1HF3pYkGXHwQaycdYbYEXVRQx+ujGuXmt8W1v9I
qtPYf7EcxQ9hi3jlzMm0LWfXnOiAtMZ1gJXcLykXrsOyi+6DpB9+egqzZD9bMOBlgMrc6QmN1eL5
bfl0fI0qtF0bAivmJ+QKtoV30XhrmlHL1jTW1W+tFgDRxiRTz0QOkS0zSiXu+17nBy03GF3XdUnh
Tq3o1GKfnmxJYmSgwLhQ+cTAgLE8QNeKpwOMOUVc5RBOl2g3SSjeVEtg3TCp7lcyj09iNt88fDLf
RhNxt+i0+KtK8TvoE60g2J+1sS8G8backb1VNNSzn9SEwCa0+0cKCVCpOp2fl4/8HsnopBe5Z7fP
MeHp5KLXzmXudhF79CHYWnZDbi5hdQjCIeeHhdVvvKZqdgOKhn1pmjNlYinDtQdkfusCEuFonrnh
hU0bz6e8wgDmLNd1nag9kLnUT+ykf0jLuXtQiJupPnnEy6S4G++zkOg/dgvpBUIXjIVa2W17tCS3
rsftJEnICDY53Z2Nydp5owaScQ4JjdtdlcEYhxoTg0DrGs5HJKWGtOtj/SEpunRcYVu1b83MSPZR
GOp7QzTBjwBXDtYdUwtuzMGj65RGNLmXGEyYRpT+b6eIhIIpnOQar5O4gDZTX9XaUu7I5/4gvUre
BZql7UlttO4cIw+vBmHDZa85MRGrifvV7nX6sZQkD3Wj8I92I+r0lJScHwpNAhG/Q0lavNZp+5IG
8W+RpO5vCt5q3eLfvGzwm/2IPN3Yhl0t8IyzH91qrfLoEHnL/QhwA2zIof+V0b0FKtuP2TZiL+Qb
eK79HDDDFYQS8Ug1Yd4Gk4vE2kL3vnedotnbgxi+umbQk9JqR/d6Xut+j0xdAhscOegTvULrhr7H
TyPFilMT93AD9Gh4bYjBui660Lslx9V6pCxAl7ltKToBMLQvBzOc7iDozruwatw7WCfF6xTZw30z
TePdmETqZiQH58oYOWBjjrEv04q6jAFHdI2wWz5UELk2CrkYxmxq92tbNxmgxv0UQUGDHtPMulOs
MHGnzqqQ0t6gCCqJgx703yKWKl9FWRmB1uqTX/YsWx9+T7slbKrdMzWQM0CZ2FVT1e5VOWBCb6u4
BQEYkZOpi/oyGyTG+qis2SZyBgxX5JrwM+0gkpvEc8iyoRx+wW8bPppGOV9M6VRf0k2c1pkdxPU6
kQWMeztPvIPLjmFHnKREIxB6B7v1qJpQXUADv8RSE1GPvUeSMbCmb0Dhy9PVFs9yc/h3nSmq3WlH
OqO2dYIuIB+ZtII1FCbuw1jOeJjZVd4VWVP/QOqvWMb69D7DoEBYCPFqilXgO4ynmUgTx/GxrfZv
jk45xkSHdvleRRnKOHNXkLQod6Wl8YP0YiQIGaf5362HZmZqMRez86UEthRdzELa+NKolqAjyylP
285SF0PjDN5JbXs35YDKHH5HPbgbYYRLr3YZEjUAtVbqsv26m0xO81a2lNpT1b6QpNduOA3zR0Vj
adsYF9n1e4HPbEPzC30iDsMiKp/7OM/3yuuKPTW6YBvPhr5YhvG31DQ29HE5/pfdK2Hx6uA6AKhJ
yCUuww1S3SdnNWXxbPobjzYU9asIf0pjePE10OOesg0hCyv656Nf0u0zCbsyrEODo5uECJdjC046
qgMO8SLd0jWbfVVU/ML6KGefOA75YIyt/vVduxGLpVb7LvC2K7fYO4OknDFXHcNiZgguxtltV0ZD
iYtgTO0REhsiT23k0bvWjADboTDaZVb0671GlC71q7yR9mWAQ42yBakUZh1y5iFY0N2zG20OVqWl
z4NHBnZR1FQma6ltbQAGdEWpNYbvFeXlY9d69ES1hOrqIKn/WgbFlNKjQRtRZb6zYOy9GnkNfLBi
goNNSS9mZvQaWSfGIKEXbwnf8ANKkPaxTeX8zEQK72Skhbcq6TzgezR2pUBOHjdVsXex4n1VbEgV
kBaT0MKhCKd/14LMQBvvlErn+1nT+7e+CLSnfMGTzUolxsbV5H+eU6rG4Pek88uOwhp2uqiMGyqk
2mOId+QOWzq9xszstpo9xt+KrnXvOZLBNSR5/cXqJvHSN5p4SexquuFLJXdRHWmbiVyjDdVGugpw
M6/nUGu+AIoqtmZT5Fv4K+PN+11XNlqdsnXdW3NBDRRFyYevTS6JbzLgPkbwH7p5WJdMxN2I//3S
oau6LTximPJJWZA/chKQGh1cJzHY00VHZe02gDJ1QAREI/Z9Ls+uge5PEy77Cldczpi/b5y2CLY0
NkOc4rA7VlSC0lu9TvIDBDr51QuI7lYBYluQAHwMSYjl8c9YGNK2pAZZc8AOB88ijmaiymfPxlKo
RASVTuMNi8J0MIm/u3WaeSZrxMZojgZmeoaYaUNTnbFlzlh+KMOnoMiwTsJHcZJbEADk31qUwwVc
6UukSOOd4Qx0GppqvK2dlk83oDE8knVJsXKccyfdQHwKAIUZUNX4NvUHr0G4sApES0tckY+zLpyi
fOzQpu46Fhz2QLSILw1hqtuaRgKNENnjk6CkOw0wp2pUZTsMAKTjEOmkPba6Ts3NzalFUBAgibGn
L6CHLa+msslpmd/V2m5f0wOseuqSRpE96zRftnlFrdryYuPHuzxK5EheBEf2H6AcKKmOcWmtNLGo
CNGRbGOKQPS9UQA2qeNcyEFMW1dNDUZO0nVIG+mRzuWe7EcM/mj7VgUAwHtd0iCFoplRTQ74l0dB
XpmC4UcGQKc0HIf80bvEAk0EX6YO/Ba0yT7WrflASDHRgyRjLFd060SjuaYcGt0Yc2y26y7OH+CC
NVvULMV2riJtr+yScFDLnszvUzG5xI0V9QP+MeSzaaxd0kO/66rJWcEjiMhB1t7cWjk7QxRfrY7m
eAbm74rLSDeZXrJy2mHb7Fy3GbYlhdl9ENBJhrunLpEDNghGax3ydYd1EX0GJu5oujOpTq5Jj8p/
OoX2ky7A7Wi21s4ch3zZt9UHNwLF4Mzx41BG87pxtdBntdpzI/o1VZ5iE6LsoTPuftUKfDAqQewC
KqkONu6wGNYtWpC6q1Dd2BXMI6fieuHyC3ZVJqFKOAxpiRAvUkThOgWEspVxhta7tPpuT3ZM9D3s
ettPRwPx39QRu0OAXvlQUSicockgkVxRGLqMElndFUVafdXCtFjxVc+/oe2kPd87aEYNhHObzK3S
Q9dPM5FoXroHxNL5WkTs0IYoFnEn3Ga+S0LZPFSYLrdoghwUAWOTb+Qs5XZ0SFUNGpLQMnBBO+o6
HMn1LL4IE2Oi5aZAKDdzfkkqjEWnJ7O9ZjOUoTXQNO7GNL1six9s741voyzca8PrlL5uTCIk+zoB
YmeW3XAXzFN5UBN9p0SL2p1yEUmZeQ4+LiWcnSzrhqe4IaP7B1kL9bDu8VXfCkMl94Wtyl0XT803
2bC/Wo1GZN5Mrqe+pVnkXJDEU7wEk6MHqxoKwLO+fCGlkVc0wdzIH4uiu4xiV1xHeateCmXZPvbK
4QLmQH9JJlv6U4kE8VFk8HDLTgV3vVPlv/IWBzvZD+KV9mpJ/HpQORdGaoqrRtFgkziIaH/0heCs
24puO2lKPFmFk29R/Bh0tvo+uim16S3tHferWToFMp8ZQHKYzUtmbbJOehjz7PFmmqsRiXmrDm7K
Rk4NK1mSJT7QYCDN0tF5vHxtLyZOFQjLrXk1GC6YbbD1bZw/ahmd6kJRZWSVX1G4cQkvopOdGtVL
YyUWPD86PehInLrb2OyM96Un88cyzcsrNWfmoWnQdLCfz1FMkeKeVm4HObgdtNznuCS1t0llaMgG
jMRGJ91npYGN4tzp7jnFDCtTi0mfsDR1xUcR4GzTJK+jYZVPSZ3WX6sOzPS+0kg7X8VBHaf7vlwg
JoCHSKTTVHEviOwp1u9di7SRBPZ0zZBc9Gb3Fg4uXX3KO1ej5xaXFjvbnwVVVRjh8ICllt7MZZ+B
Are0bK8QIWIrTsqrtIdQi6C6UjfoesKbhM3QKhFZ0m5d166RAEoUqw02ad7/X9iRcZXzTfNWnUPE
oxUowvPKtrtLsVdtBHaj57FpLT5cjrE1ijy4J0Cw/GFp1XeRtMN3dJIPMzA4sSP+o99oNGH2QC9Z
2SvNgsS7cGE9Z1BrFKMN/O2MuNAAZKSMOn039z1cXGa8r7ml2EeRdGBCw6FaEWjlHCKwLT4Io/AH
TSmQlqyEK9vSQmQoo/PIUYfvCZrl70EO3KcKvRcxEl2oV6Ri8VNMbDS1ehCx+OVkbnPbl2rC5xYQ
dZsih+O+Tcm1B6N23zfgEDws0Ps6TADKah43xQqcF6ePxGPcE36bdGQhmI0XrYaCPdUUgf22YZAq
KzLvOIM8syCnt2M1y4sa0elKDUpuq6wIXkuP+n5Gqww6spXcSIhlRNGTlboyCdzyxxbuaNgPxZdi
buHAmtp9nufqoNwpvw9iTd45tR5uZCLNG9JSrd9GiCm+TIZq23Qx0ViwGm4Le4yuMju1H0SF2BFt
8wyO41tSaPSx03afs9xu+4qcvlmN+n0QdBLIAD6DUqXlfuqt7EGx4q46gly3ntfr+ybrHsMOANHo
6PLCCstpr4bme+QVjp8QGrmmcTlCuHU0n/Sv/oqtnHMxCGRcbVin7H/L4jcBDH28yVT1w8IO8K11
FYxactOi9EepJ4l+aVRdcOkOZHlQLRmYbK352JnaOK2Jr7K9mzgDML8ui5oIOqshDnVXF+PM0Sxq
ENxMTUbrgAyR3J68fRQv/h5KWI8Io9/GEdmxPrNVaWqrudDn4adjc2qwMzMn3tbmkFSjMZqJBDvk
sWcsYA5fQ6pG8o1rQwOQzzkau7UIIIKwK8w2lDt+tmaMtkOfljxsvq8k7/jdKF8djiAjqGW70e/Z
Q0kqZ5SJtM41fgovGy5FaVtbWVsUUlLgGvQP/N7Tgt+RtOw7W9fM+3b0ftejIGiDV+/JJAkn2tht
STA1or5g07rAITQyZve6N3ZbMybKm1hF+FPYFM5Ylz5WQbH0Orb0BKEYrnns7JNjZpID5jb+IKjf
Ed6Cz6MqmZP1nvN4fsZ78qGyS1AdFkIDWw+4HXlse3NGe2Sf5DT+VJIboOOcWMW5M26Jisk2n1d4
Tw2FARWUmW3aOG2PfD16K4m8HA0uLHLDxzERfDKS3rjWFZiQz4eioXhUSSbzxcTIi8uWLCvvqF5N
3qE+EcXW+EVDklCaqSU3MWHLyeRd1eGY78EETP+0SM6tNA3LsKjD2Ti6jgYlgcIwNah8/gQ9fkUK
IF/phpIdZ1Jx5vqOjX1gSj1eaFoYDn1NIY9uZcriP1eV1vigqYmZpZeYsLi5ySE1qWhC76rvqsmg
gpjN0XWXjeOZ8ZfGxd+Vesa3IKPiTV96NEeNjSkUVaSnYeu7uUYBvuACZT08ff4Ql4s4HsQymZiL
0xWTlsn//6OvMRp8LpRnNr5SlG6dIWIXETpWcJOZ+uzPE/CVviPfqARFv/t86FPzB6iqjfme5o2x
9LT+HNqzxWiEptUsRZIJVaoNaCJZCsGOpi85CCE7sCkCAPz5sKdefRrV7M15stCzaH39OazVerJ0
YoYlnyy7MPL+CRzJ7IeSWes5zN/Phzv1QoIOoCEPhcuFPvD3cGFT6wYKQYZrlf0IXXrP4X+EZ+zo
Z1aZDza7ZcKS52IKTuAsNPrxDZ3n/zxLOXfDz/Z9bk5B9wtOyrjSQJvioEIBJ91Zf43gKfuK/Pj/
xaSFvCsdKSxc6R9eGsdSM+6gBqdOKO5tgKDXVcgS+89vKo9waV+hOPjgtxe41DqRs/S8rwI9KET8
BtMI6Sipzjy/U2+hQEoEeo2qPLblv59fOnYFvfaBBXWoyUsfyu/SLb9/fjnnxjha1KBcm5IPdeMb
poIb3OyFm5/zwC4P//hFZ/4ZPBymh/NhcniJOzSmavyKvet12OnmhVkWNMr6If4aaawwiBb1BbfS
b8jo0Q9Yes+taB9fPQtMAS0U3j+P0sXRiibsCkFx6QH8MkAQqVLJNTiXGu58ghaw8orNP72vjAc8
mixOGzrD8btXc6xyJ2yAfl4QWyrkdA9S0zmzlfj4glv00EFXUtpdwp6OXnAvNBRUzIykQAW/sq3K
eI3L6MpJ6GV8fjknRuIiyD4ViH+sDzgCr43jeZrc0mdpQ8eotZfwlR+rJnn+fJwTj8lwhKljoV12
R+9M7D++CbLKU8trnNKfY33bZK+am5FDWywSzIvPRzI/fmOtv4Y6+sZSoyLXjaQnv+s9CveFIAhi
cP7N0sWk2Rfz0wTXag8NPGg2NVi3jd6gUkNlhY54Jscgofu7N1vKaDmhyeBUBRJQ202qC2WB7Q6H
aL4OMs6Boi4s5ON0izhXqW1mAne+cPpsvBnKjgr2hJN/TZktWQ0yns9cqDA+vH58wenrobmyDdxs
R2szmC7N8oqOe9pG6sUj3eTG6N0vpPTGr/ncgRTKiA9GYvmtgX6xc+A807OWB4lTEHFPtTbqKsVe
8JQHHIyUJFSgzL9Ug3s9BxSW8jKtty22kVUdQ/wLmsRCmQ2nadX0ANy0ROvWoyiFT2972CiFa5dx
kg0lPOcqFWgZkpTUu5H1euOFw3p2iL8DtJx53C1T49w4t/oPZ5F6fj4DTsw1E8IHCg6+WWz5l03C
H3MtyPua3cfEfUkA2PWGZx146qMfEulcYkq2Bv/zAT9ueCwLaIGw8fTB9Dne8OBS6vuhykvfc5XA
01/m2xoG9JW0KrUP3FBdRZReHwU+5svPRz7x+rKb0yU55WhWPpw5mpCMwaiTBX7iafraQ7L6XtPv
eQRdkbx9PtSJi0TgwWpErWMRCx4ttPRFOW9OXeHnfUNXBItXQ7kWXBzms+Yg25QQr5YG+7QaTIr2
nw9+4jrZV0EEJfuWm3wMo3DA+FJ2Kgq/Dcp4Xw/FY7jQH9xkav7xNkAsi5SBpZ/j1YcwaGpAbYiV
PPMxIb5MUzFsTHeEOZhZ1j+epmw3EEwhjOL08YEgUbVl2YV9l6Er6AgpkxRereR2GGy5o/D065/e
QIEw02B/I2CyEDzw9zsRxllViKzmsuzc8jH4FyU9RHo6bbbkcXw+2McXkMHY2rA1sGloH3++arQh
kexyrkwTj5GlvWBY/ZWM1iMS4TN7kOVd/nsLwlAcSyWXxuflnc/wx7sOUTOeCg0hBkblrUWt1Ctt
6OJZPxMkj78vI1D484s7PSJEMGRsy0t3/HkRleOCKEj92ugvUq96LSfj0WrSGv2/zFZRZ159PuDH
uS/Q5/L0ll0HIy53+49LtOEv4cd3Up9gzgvCBH0hUvCk+plhlvf3+E7aMCxAnYGcMY8LCr2rjzHh
QqkPIXZBRBTiUI18ET+/mI+rCBdjLEpj4C7yA7YDz9wIA9RI/caiokWlB5V599sp5H1SKxrqhFJY
U3lmlTQ/fikZlYUDx4sNq+WYgAIREk9QRDHBsyFbDJlHGa6oUownHl36uaCJ3U4exiMstNDBnRkz
WNHqzl6NdXjI6CPvAKU+zpNdf0GaD2+kqtgcLNuCerElIYuTT54J9gWPsH3mtz/5YBbiMs1ARMfH
DwZJQpTR2SDEiCjFbTJ5yYU2Uuf8/MGcnGXoKikpeeYi3v57luWi5jMSlplfKIcEurL39dR4dB11
btdyapqBOkdVCYqGM+zf49hOZhVVXbAQjZWFkCWIDqPUx93nV3NqBZJsAQCycCjn3v09ygzIbAw7
LUU8hMetd/hMYQnGZdNmP3Dw/PNdNGdGZKJ8MhZq2vEJFRqG7BFcpZwdg1/LvWtieZ83wcvnV3Xq
5XF52x0kuRwMjqfx2IJLnkteniy23bsUwfXKCOxfNFvKXRPa7s8hg7lFtbA986k6teYhJBXsq6mU
fTj0UDrVI0v0qR+G5q0qNDxV4a5KnqtkfmCROTPaqQnPsYc4WsHJ8kORDDwKElJgBn4VVuk+l7Zz
P5j4tD+/mR8IThDRdG6iY/I5spA5H62rXmeOnU3J3Xe7QX+OI73cwWFGj5ZYfUZvzhmeEsMt112p
+tt6KtIbm6jYPanw1nbG1kpjGTKpUUOdwLGFHqPrknOnW+PknXc4YfNmQjc83vg0QavbQ57ztRkF
bQJVvxrKK9eoyloyztwXuNDkYAPevcoKK35Oh749BF75PULRMcvFjz3k4kAVyVvJSatWXsR1fH4j
T7xr9LTZgjok/y77w7/ftczhd4hHtttDMf+qZkPt9AoxZZChX5lePx/rxO0w3jXG9lKoZdf991gm
PBpdwEfw58D4pVNw2OS2/tpOkFsdommwbUp1Zodx4qUjDsHAiM5pi4s8miZ9k5GUGJZcXmJ/JdUW
Pg+qHfoYzbyy8Gs/1c1Qb1Bj9P4/v1aohd5SkWKDeLxSChjIceO2pc9Z7QbXL+lCTXZPNR6sfRo+
E0AcntnanHqSbNkoA5gGp99jRCLvCrZwUZe+pof1mpAdVAmFpe4HMCg+/phz45345nCB7KGWPCw2
i0e3lmBWEcUlt3bsQzoXohk2el3WGxxGzplLOzmUBw/DJbOaOv/RB6EiuUTlRIf6hlcWd3ZW4992
lLyMO8M4s3ydmqMWL9TiQ1gq/UdztEcSV8xUBvw27x7h/LzZdv2YtTy/OKzvXTAX//hwxAKG6cIE
TUj75PgFNEZ6bWY7F/5szmj8nOFL0zWbijrAmYFOLMyU1HUbWxbbEGxhf7991Yx/Vw84Amah/RKO
496d68fPJ71t8TOOtqF/jXE0JzyNIAIhGANBv7Eija+6AFplfzE7CVYqG1ruoo5ZcmiqTSuT8Kkc
GgexEL3azm1Sin8dasgiptMrADSTb2iAcIGPEFuquQAuHt2bJGySn4hnM6j0Yp+3iLM43U5rZLDB
IbJdmhT6iH3ZWPhmcOCNL7OXI7YqDAg7Zd42e+xQAfFgSEdvk0xnd1guuIg0bm4jwrH3RtNOhwwL
+U1vRfl1rzW976beY1ym7Zo7nO5yakXEqyEU9BEn5qtymCtSjSMbsXA6XJXCiuGeJd3u89t7am7y
FXcM5om1cIv/foLAkOBoS+YmMuHXelSvblTdCkvbWXmJzX4o/xevHXtuNnuU72kIHY1nR1NB6NdU
+KqOlprTzWCmh0EVZzavH0t+CwOZxhZ7E8p03tEwIIgiqxk9kgb09L6q4gbNoPuzTp9oQl8jSFl3
tvk9bIozR6bjnBKML+/sZUdyRzlcH2/IvAowXjXY1ETKaf4aETewIhFVu8foQu41mhnOOLWdQyjB
87bJCkSCYG5YyGuzP9io/O1k0A6W3pFfrESxDhCGMuGqPf1OOthe8sM2eg7qI1JAIFXhxlMGUX29
M29CI3ggBLxdu7NN1oBKBFmbM4bdhN8HGEz1hufDuCO4hNisEVMuji7+ez7b66hVydaBZvJcW/a5
R3FqocWwacC9psxgGcuj+uO0GuutnRcpoQ8gBSe6S6tp0PepofozM+vUWvTHOMcbo77qyfMAhOe7
dqavC+oN6zyKtp+/Lqc+iBJ+5+KLxRl0DCPVa/yjNSA3n6YTkbyLiVk3X8o0QlPfTmdMZycHo17J
mcXD3XZ8iJANi1GR8a5okcw5ic57+F87FKBoqVV85vadWggkZX++Flj2Pmx+s2myZIKKysfDeg8i
kSCnYHops+ZNxWgWInnmThqn5sXS8+YAi4TAOe7TzG2VcX/ZpyVjBl9oNg3CWpvhYFKL35SWFvmi
qmFAVJ71JdaDyJ9CTA1hGZNxELrpzivF9ORgCcKeEeCLPXM/Tv56LIiUkajfescLI2mIrUZecu4P
dfVmeeFzZPYPmYWO5PMZdXIcB2szO0q5WOb+fj3aXpuiCj2ez0m0opqjXotJGzZl15z5kJ7ati6w
a0osyz+co/fQGjwcHGgvfYVnJGqRuA7FfVPaF4lr3GZl/Zhn3plCxakJ/MeQxxvWZBYZGj0997Vh
3Idd+eaJDHG7vGjK/syZwzo1fxc0P7VoAPzUkv6+j2pwyRMcnZxlxpy+q6j6DSWUaJnMcNeUb8P1
QgxZ56zI27hevAaasSgzG0R/wM5eBEWVl6BegrdNHAu42vAZRap5IL4IIHhBZiWpge5udAb32bVZ
NUHctQimtHbczOlS2izN3/pgYmeBkDJW+vek7G6Q4lRbxZYvdvuB+HEr3pJYaD5UiK752Jv2mdl0
6i54i1OXEgfz9rgBm2VVS+hQxc6vmg+zmo2V0sULOIlLaqakS03DmQFPPeLFmYVQxqHYenzbq8QI
p5rNkB/XUEj6qmuq3TuvxArBba3aRZP++Qvzrp042hCimAEAYPK6cMw8etKhhitdulnuy3z21tHQ
yQcRGf26sCb7Miqz7BlCImQSgXLy3S7gRsBZ8m4GV4ekb68NwDbP3IYT953NxmKBJi6C48TRkdeT
kwsZycp8YLJiGzWTvC4ito1TUrYvCTh5H13kjzM34kQRE1UCVZ9l1XY+nH3D0Z4r4j5ZOuYAKasV
ih2CVGvXBk27h8JurZgpKCdtwKhhE5Hy2KY4L8Q5OLl1Yg1bfOHIMaDo02gz/373dKQRMldxjm85
Aaz07muILWA4aKsL+5I74xxUghoZixXcwowisqERs0jed9TfDQAXdtMUAKB5T5xQs/6VbXGxjwam
FI4pYqFGz94jyX+bEGOzZPdbIZNoi1ZYbBqtUH4ka2cLWsDZuOGlWabWQ2oV4y2vLSY04ibnl8jt
vItMd77pYALPHMxPXT8dMDzoztKhPy4cUW5LslZZXH+Wjg+Ai9GiyjF+iQ0t2n3+0E8NhfAarQFu
dD4byy7oj90UTScSCpbPEljiaFPV7uLmG6v0wouy8OXzsd6f2/GbtlR/LU6vfAaPj/+FJrNuyGMO
Bz14rpWiYYzZaxbGPqjKHupyZlwapR7cqdEcbkxTC+9NpUEysrJqXxUAnt5/of8PdDkDdEGW57Li
/D+UwOZVvf7Xv8EPN6/52//89/UrQL/X4tefBIf//KX/EBwce0mnWRrDOsdJigMs5P8JrnG8f7H7
QHdEa+7fkJb/y3SxvH/R4WVme2LZuv9JcLCcf7GX4HhFsVU4fA2tf0JwOP6KkHwjKZMTg0OoOvX5
o1ld6Bjy8ygFfBAa9kymgSiu6OdOT7kxYpEK7XMYhOUH/jmzGdCBzs4Xi9/8Y0UZEGyktFlO/jiy
3dW1Hm+fHOL9Hw/h7t8/77/QBd+x6VTt//z38SmUURDkL9pVm6Xxw8dR0anrazsa/UnhdhrMsb5P
y4ZwGEdUW10bspXRUuIiRFn70g7O+PT58KTCfLhMypQmLkThmjzj42MwEHn4V5OjiNeW2QgROZp3
mRNhhUYoQV5Y1FyQ3cbXAh8EXOMKbO6CpY3ZKUHEsR8g+xrhqoS/yaE5iuHfGViS3HlId5OZ8mdx
f+X52sq0uV+NFeZgnMQt1Csk99NvKgvpFytxQTtjR/IjgQc6cGQNg9euv+ImnvYLDz5eVaFBMvGS
v1mvKLjOvl6PxiOavOqmgWn6COoAR6UFK2KQbfXq5nms4/Pop9/E0UNgI834OeuKad8mY3EVGCAL
cOa5xnoozYJEbp3ydzxV34gf4i8OY+xdtQC8tuzIgy9eD6Z807eVXh64VUW+Dkn5MdYBi6+1J3GM
y9SdFnYF9rTHCQDRxhnL6NbGmUFZxkNkhosMf40TN/dl1pOz2C8mjUSRm9ZKlEGzNcYUIvJhQ1JP
c5F2Zn0PgC+4QJIz7mVtZIcamdHWsFT/nEDWfK6TWT7wdMgw5ny5LUwI3p0c658TWdLr0GG3Ew/F
9IRwtfzW6TNPpma99UEh8Q4NkMosVXhX0tBin0y56feAP+5Jb/grk960LxKDxlUwhuKAZ8947KAO
vyRqKK7GsvSu8pzNzMZLaqLIRY57ZyUB+SBBzqptWwWktxe9uYWRnH6pZITbBe49GISy+SkC/jVM
EQiuQ7gIoQ9NGLOJ6GpS73mdXU1Nexl32YHI7upmcqphQzoyyMfWQuC91SVJQxWmVCoXEMEdaMR7
zQjSLyESPujLUX1DjI4N5Dzs31J9ImYAoy21M11n0TDK7/FY98+0O+Zrr+75UVY07aucb5cxcsXe
oFU3Qbq87Fpt32qh3iPp5FqkSLyV8qJ83WMnIhUyKvo34k6mPUl24jYUPIkA8RgZkdW0yeGBkjcJ
b/j3QEThq5N59nrEewF9e4QJiLUqCL5IPah/0nyer4shmp5MPqR7UNmYEJs63QFXVr/0RBqPMYS0
DdlZwCc17m0b8hyTbrnVyxTNCiCVU8PVz/icQmivPAkh8ZAQKTf9bpCnfMtCJ7jI2vTboLUdyRAN
kbHub9hR8PRiLZcRB+TcPESt/R3YQP3VxLTyHJrMTSxXabw3cUVuhMi+i8DpgUE7FeEqNpNyYdyN
EQ8KQ7XaBbWobiuI77eeGuzbbgqMxyJuq2+dLcvvmNaYrQ72+MYMyu8WTpLLBB7Dw+guRHctAaTn
FkP5GsKaQ+ZnTRqODPLd3y/OjXgJyJHXvoxTVajNSO7mNVXa9qXiGP5lKpUB5J4jBRBvA5d5luRr
Oeixr0pyi9djMMZ7XNKkvZAYyGPK085ZUgnqr0aM0RdigINvxLTqGyUxdpsvFF+NVH7ry2JQP+Om
E99iHFlp6PfWXAhklrNWbBHaDd31VA+BfTGEVie+4MnGnSvG6ckACrAmDpBUXsMekQ3Ws9wxD20Y
uBTlwcmPiqWpK266EvA7zkDvQmjpndJbEmb17Itmdzcir/Id3jH7foaCubIdYN6NHQIFD24g4JIj
QI3PD805OuRm+gTVzNh2C9W+E9OP2CViQvTdrzQy84NWhD/JnIkO0Uw/qDC66qrM+2Gb2f0IKztU
vwz8ptswbi9HVQc71MYGbv3U2xhTAxfFsUNEDGF8I2YSFYBk99O6wUYsE/dCSwmujbO6mFeVF9QH
dDeolLURwLGONyKPU2qSeZb9DisSK6m9LzD2VkxrTxRfpsKJt2aueZcJ9I5rSvQDjjVeWCzfxmU8
oVPvPDckQYkHaRq9ftBhsvu5g7G4UpZLvrxGUKRFXGhfLIgTHaGiqeX65WDHnt+FxoOVk9RKcaW9
MgrPyv4Pe+e1GzmSresn4oDeAAfnIsn0KW+qpBtCUpXoyQgG/dPvj+pp7O7qwfSejXN5rhrqUlUm
TUSs9a/fbE3u/YcS4+iGDm0pzMWFZ0jj0Q0HpLxE6xgjCRwxBrsK6+Xa1Hs4nIEBShq46IPjNc4x
Vh9WM/b7xEk48zjA/R1K0mGTmhA789qV94xnDSSthdrB2konhnAaRpL+9OqT0bQha3I619MqLSqL
4gWVUuOF7uTOe9IfMA5mou1HhNrALhlsiwrRYhZkmPhQ947lHcEZTT2a2UQwQyiEqTaCdXVll0qc
CcrA98LUzSOcCRVZacqqUlucMuWmBnDZYA/unITbTk/LaOVhu3oXMIQ6jGVkDVqDs7e7vIlSd0Db
quVR5KJBjq+Cw7Q4wbHq4/k2K6wlGuJenopK2KFrlqi93GLYlMQSb5Vt2XeeAmJu4pV1kLQooXXh
76Q2MGNZM0hGx5ojHP3y756bIJPX53FnxzOqzGDQdhIXE4iy1V1paJzlmEMds8zCpRzmZJRoSfCM
y46xLzPeeNdq0qM/TPE2GGP7qgH5ww1/1O5Jj/GvDbnMpzX1ryT2JMDnhMjM6qedyGvkB94lmOC9
h/Y44uFdwhuDpJMWV0ItxlEwbZFhlrrtuSRU+6XPvdneeM4IPdccS3VOZ2IawtzI9Z8CJWEZEW3v
TpGe68NxkTLAT09r971ROi9j2WckoBRZfrG7RH1UVu6SKaLsgQmcQai184IWUEcxVSgktE0NC0Wb
6mLnpc7w3uRGE3bluNYFQt4huSsjyPp1s8WfIztr08rbRZmckyVqVukR/nx7CaRqbBi2AIdkdjsZ
AmU/VoT8Ns7NbMbZYUlr8W4KzE4JjZiL9dng5LmWSHlucQ6tsTO5o+pLYJKO4tei++GTCiGYldBC
7/RCceDA/p0/6aPxj521+F4wdWANkKdz8WJdxFHirP6haUYyM9GQNwv2E/daIwSXm1npri+yAokx
k6CwoshLI9udxPskeqZbKWQLRP+cztCi5em34ktmpvGIWFz9EBh4+ZHpkIy6MaoVTZrm2dxShroP
U0G4NNJ7KTG2GOwiylOzPALc15cS54eDrSvChZqRzbjNk3xTCXzwo9RRHO5B1Wj3dRL0z5lpJTdJ
RaVRO664TpavbxHI75a22prEUq6bMkk1nx3eYaSkeJQngZTGLdtg/cMSLl2wRkAZpzahTS4x1PGm
avk6q+fEPiXo+TnNcKndGFLza0zT23mfVO581geCgdJ+GKNk1YM2FFsv8EyrUM1r+Yt66MXrphI7
Ei4BYAfiVTXNnwgNsv20xA05R1mAg/WIo83sxDrpJ8IqEY0F8m/YDsa/6iHWxDf6Jebyf+GBtSZ+
/kmidYdEM+UpBsJdy2GvDmUuWxx51vLekn408GBe1dwiGh9rbnbfOX/X0Bi/YtgrSL5+ExJ4cCj+
ixqwb6ymwni2O9gZlX+IBMm58VxiwJMO75nZpiBMA+5sl+jTrZdAu86Vg9FA17wmcc2LWVvypKxh
PtejkN/73rZvcIWankYq7r9Bav6CU65fdtViMfOHnfUXFSHoTeENmqUOWrbm0ihstWfBQtONPL3R
et46jiJeMGPgjccsCNUB59QajdK85YK62cOM528y/L7w2D83vhZzUZv5DrMeklJ/ASoTZMNmkKH3
qyqLeAg4C6smtpfkLWvDvm37NGJrXrYzQBMxKj0VVC5oXr10XaYwvu7z0ZYnJBVYCMZO80NkpXfn
uwli5w4jtlhrG7mRnfN37Cyw1L80s/DM/JX3isvROjz+M/RFhDaU3hmR1IT4O5y9TORbWQXzriGP
iHsJMztILe+TWL3hgGlWstMM8w2Rxje8eSyGzZRLmjMmUQ8z/2poTftlEBhrZItVnHW9sl5NuJ4T
UjJRD2c8LHw81Y0i0m1stDMcyfcVW8khCTBb040U0fhUUa+WVXChgMSPfrLmM/yVMWol/O1m3WFM
zOvuh6R1HzQskElPS3QEpbVtaxtLsceiCKXuHRvyVQl/P2KZTc1Os0xfkhT80kLIb02+Peavv9Xq
U73IuxreNnsKMvvIxp/re4Dh+sbWM4BwzN235hSL6wKKzSXv8ckfyFNDFp8OzwlpjagsHLN8bS3C
4E5duXjDRcZjwk3KSPrRJtVNWycpUj3shRWX+DcQjI5lCcZ+mrIjLqg2n5sYwzYlLaxCPHcpk2NB
SRMRp87/iCno40hXDGvCOIPwOcCL880zE06Fe4A1CU5javpWT/OaEJqUK07qoNlObMJ4oE2U8t6E
/ZU2U+TTTuuoGmlElG+rbzrWIyEeE06oHNK8wirAM31qadz81Bbvc94Xuzbrsn0/UF3pxcgbiSV9
F6W12z93WfnqtfSPJJWJF38srSxq5zVAab13wWplcFoWbj6HjnaPr4N1NDg47gqi4PcxfM469J2u
PHbE57xNxIm92bNBbWiWJkngE8/T6vz2lk7Uv8xSx7xlpOl3y1p9q4k7+zbhZnHUJ3ajbu3t6jQo
w5TgpDG0l3IiNqIc+52xJNURJya6ltqzcBnOvLvKavtn3SCjDpP15s1RLQb2Nh2WMOieo7ZeOAG6
xlDfzBxAScpSXJO/gBVDbLObdHHtR5bf0RnFto2gvnEW1ogis8bABIU/7PRFfjT1xF2pFlLh6A43
TmYvB+bo8iSFBJUzGahtpmA9QtOK7dKZPQCgypTfoUL7F2MEZsEsMLgkhmhP2ezVFxfT4D0zx3lf
66YTNn49PDMKpb0fsWb2VwSISaW4rgrwIS+jTWYouXz6rNJlm/mLeCnc6naYPPFOoATttu6QTV/b
2NmMKRNqm3+01tbCef3Wk72Gc/kQyNqwYe53ma2RKOF1qU7r/q4XxRgRRyNeHTlhOdpWOXYezOy2
/ZCBjKzNazbpNPDpZMs7vW55Mk1OKfJ1Fos6qVFoJ+Z8LmCV4cvcjuA6FhYVAKtcXenN5yXB4G0a
QNe+XkNU8hQSSY374NRr85WdgHhYapZ3X4hPbfH6oEUrQxcXKQLf6IIxjsoOpU1BVTLnvPSxC0Fj
hQe0ROM2QMv2QgBHbv0K5C0ZLnqFABAa0/Sz9QkvW1hudTjNCcXIuNp3+gnolS6m4l4KKFCkTRTB
arfowGTFLk2ubtd4W/GIk1Evyfnjipjbm4A4C0sQUgUQXExwJNCOTopcT7JLkPMKYmRnjNsav8gQ
JT4WlAUWehQ8egvwxVCVmQ+IIAZe8vti2QBlTjfKD6wCyFrUu/mpxvpmE5ttedRWcAVFG9saHT1R
FytSs2aebHxKDQKolox/qTIBe+TCFmcZfPwXfvN1SE4F2G3dpDZJddpPXV/WctnTeHxlRbEkFQSr
315NMpJ2wgYaqhsjvteNsr6IxiwiJCr+xe+U/N4YYGjkmYCpQd+tLyOSkpvBptMKE71jc9dM9QPN
WvM6JRQ7rS6Dy+ixzzZjyi1MHTJndXxEsfUoegO9XAWU41Ked4QmXNb3WbbrNoxwSRGEWoJIBplH
zVu0/HUO0fmcQad5TFfUm7pkPQVo0F4Nn1fCXnr1o5ckK6RGnNx4JIrujHZ9fzAvwo0IHLJ0uZx4
Rb++yls/ACHF7am4r8YBFImcuciFDvb4dTYYHRBw7yfpjceWD+4EiDpojn3jJZrDUTEG/kUGlCFy
LszHsSVAYLU6D13yY4827XCYurnxKFz8ybKeB4kEn1CxUq8v+MzWF8ekiK3WZ5BSHr4oSI9i1y4N
xflosJsRBPY8j5TJogCf05vSfCSblc2Wfew77nTiBQkNuRsMGMMvSHDoAC19LN5OSZ2OxE9Qfip2
ExHS5hS7Ncl2J5uJ4qSj2alY2PjKWKCgTcmimPWheS1NDYB6BDO2sphWoaNwtjA9iEzA5S2HPS/P
1zY7edwNkCOCOxs7+UZXPxMGZ1ZrP6EmUKjWmm5bQJsn4VG1a8sIZDGogZups72lA+uoIGPsm+4O
gh7P4l3T9Ph+GsHLzHKqsmNtO/I0ihIQcd0qEWyZ27awihucfDH/dTMH1At/T0sGnA8pkAlrsgWd
RpSxxpYZKI2k1//01jDKjq9OZGLBws0CmhDiQMQ7dnGUHFIt5TGvWWSZyNIbTD5fh8HhrpFYbB1N
P2WpDAX3oCt1uqFhlN+pSnJ700+kd2xwCwqoW3onuyYohE12JCXouWliKsh5mKOh54HPPvqZwgRS
//rxa2HOVc4RoxHi9+GMnKmCQ+VYL910izMt3v1pnpFX1LCgM6rKxHPYZJg1JjeIqqBY4FC/XAl3
oSMbvRmT6OKzt5fGJTqJBvYLKPbIhrNxub0f1ypgniQtGamT/R4ggSseSeDN8Zbx7ReCoFJMeyhm
OwCVbe+Qn7EpCNk6dXH3T57j/x9V/t2oEjkh4/9/M6rM6vqnarq3P80qf/tb/5xV+gwk/bXHQz5r
ITL5w6wy8P5hWj7TSx/6PSxSl8/63W4++AeTPLobLFuQHTge/cF/282v7jHMx1YPEmxk/qMcCuj2
K6HhD10UvgLMDhFFrcSwVUL5CwXF4gCtoGfq51rXmlT2VCKuFlFJxSDHxiS2BY70zWa2BqykSbcx
AJ/BMvFSKqmZqiWrN0wP1BWLyw4acIx8+TYtpW2TaIb8MhqV8U7NnDxVE6d9lrjOt4HC7Qq4tbtd
oEXEu6zJofs3SKtJ2OUPw8GdArHX8hQpXZfXZ7wBCLGY8J1uO+tdG8HezjozBdBx1+wuQw44+2QV
ce9dFPaa1PulO/ZUB5W1unCjoyULdMJgrNE39NS7ZQZSWQo1R1arW2HqWf0LCogR4LNnindVWBnn
l2xhMO8Knu0DaH3lhpZJ1DEklDh7MtIZo6CUCi9ss3xwj0ydqa1oGB9cuzePyuvSvTnlGD4H8xaL
5nUKKTPkWoNp7nMze5zZGm/d3IvzA79iXYGIxRVDFzb4Dl1Cu2lJPt52hvY2ERkM5phXI7W0p4UL
wPAWFXgwhQO7XbSknnS2i62pe0MvnashcKat0fWeceyDQDbnbgni56XyvQexxgG33Wz6xzbuLC3K
lXDKNcNcyRC/w/z7wN4Dsdwk5g9iMPdADBuJAdjJDZry3AmPe9lXmN5wwsQM0uZ5PFPPJn6oJSLd
epm73Ms6sTN9H+MqfCgMUOiuhaxldiMcItK5iOiZSZW1Y5nv/DmODzY5ut/FYlGNL0pbHoPSK+1N
l4xedrDJ6y2fsxZpwRPjFmgB276mgtG2eGoFSu3NPp91daTEqDEzyEsnM94IcGwTnhyGmQ5E5W2l
7NCkYLzGJnfcTnqM6WRQG8dsWLC7i10ip8jiLIpmzMPMAV21G1lRDgQdBCDQjM3qRoA1nGMyhMAq
DqSSOVCteY/FBArrmMekb6+c1c5zGReytps1x5akFQfXyYlwAK+od7VbqCdNS+8mqAiblo/ZJcuE
xfwwvxj6iKu0l8W7eJgfdFz58CGH8QuKl19kpelH4djFrouleQogCW0KZait0uDqVoRr4/RaNrvR
b8BXy3k56pKlabql+YRH8mvdkaUsjcTbYOmthTb+azsijbuOED4rP6psfG+btjy1+Nqfpev1xBdX
GFmAEmCyHCpb9ARKCu6Pxuik0uowkVqgkWebp3i+pj8dDjXaXAYGcSPgf+vUfnYL3AwXBCCjn5ML
VnTwixlc7+leHrpMw1m5ydasZScO7TY3bvn2+Tl3Zo0I76kTRxyt+p9UEzPBhhY3h8V2wBuWvGNh
rbFmEAGkPNaj8yCt8h5X+stixPug7fXVxv4xc7F01FVw8pLxXgWUJwsRdSD3JNNw9xMMIfzBflJS
7v15usoZAYEm9NOuFSUO2fECuSu2n10LrjrefioyqvJnadMOmPWIvzheog+ZBn9XGkYYdJRHAEVs
gpl/ZQtsbfMKDyHQH2MDJ9q+w8u63lZTW4deMIy8WwI6Ic/D3ZOkST5tGvQHvy0/FoJ2NkxLghOe
tJhctBhpYeqQX6dBl3P0Q5RiVRh3SSrvBrwbiZOPsEetrycCDN/KdTcr+tgTGz9X2lkI077PTOme
GtGlIQ+s3QlYyC+eTL8T+MAExJw+064iWtxTmLFkssQldFWLaHFw6ufM2iq29bsOV1MCA93gWOTe
fey2d+PQ6Tu2CaJwc230Qnymu2/sK31kDl48bITV5de52ZPt1xXdXudB7fRG9tdO4qT31jQFV+2k
3y+t1mHUjXdrQsB4HvQ381TtsPbDOT0XHjp3dU8IHbtLukJ4er4D7rf4eqS+p3YGNJRyOkicOAoD
44a8eyzrwt2Z1RI/jMV4JTTZhhOGqU+elj85AF6bUhve1BJ8dxNmTsx711xmwdy9ZOpljjvK+mPj
5vvAzIkVgzhwbRqJ3I9++1HjN7kl21AdIOY+CmTrvMAFyFWVlsPZkaN+nRrWfR+IS6nSZ7fAsdYE
gNShd2/YabeuFrwSQqxCy3bCYt1Lhebf+sraqyyf7iceHY7kA/o0tlH/tYgT43uJdVXUWh5LTSMv
3fQGkvSGLXa0J0wzup0zSPPcMtrcyEHgag9jIA2LufT35dQvx7TpDp3AOjSLiz0VcRYmAVLJjLkV
h1kZLnHgbfwRuAHL4d7+wPq4WxtXzb+eCeq+S6u1afNaecVUiNjrccAUP3fSd/Tzdjia/WXKJGfC
WD4Z9nComesFw8LBmgfB1my7ByI8rmXmVR/DVOMhMn/PvaLcDlwPgZlNEULGzc7DDDzVVsbOBps1
Q9rF5XqihQZviwlm7ZfUODuZk+xmzZo3qk+sF7K3BckrBua/WtthUOkX7ExDZdW3iTYopnktsApd
cCjgl+Ak6OSRYRhiV/eiv5jgH2FmmuIQ9ORFxZb2lGrjejwDqjZusNF853rUkZFodVnf6IkYpsie
S5vx37zk/X2da/4xUMVymgbryZ508Y4QCq/kuCLHYofhPm2kVRoo42y7AaHinDW3Qxd8VNpwa6Re
Fnb22N0rp74da00LZYHF54xrZwHbco2T22Ei2ZwYxX/zFVzzKcPcXzO6rcHlEVBYyle2V/swGnP8
li9Gux3hxB/x8DG3eTOke5eWa+NjgRxWhc3FquFljerekgOoXWEtWjwLyA+ELyr/00UsHPVEOW+c
1CrfGt+bH7yRDOGi91+swhEhPBrvmdYwi7TY1UPTS/NHQCR9M436ytCFAWtZUxNNpH+NOx5YvmEE
SgPrAwrkAV8vIZRrW+U/RFu8z7rm3QdBPXyz1IAFcJ9e06w50bwGQHu5MABBMwSU4SJaeyP0tjyr
ZWlo6nuSYFWdXBlmeeiKuAgBo2mA+qC5JyBUAi37aX8H38A/LJ4rv2lLcMCyb3ocFJxiggRIbQ2Y
bV5g2/yQhf/B7lzuJEOPiDyS/inLjbNbW8FeBO0cOaOWbWPhckDAwI+gRYMSYNBHXnKTm9c17XiI
R4K85IbCnbpT86WyCXwfG2Nikig/ygQbEsJEMuZsYjAe2CDVtLV6izgHtxtTspDrRO3syi44vJRW
v0gCos4gb86OoOvsWR9bawZtLH0s6ezZItbBMt7r0nHfsXhmnr6siQhxSjStUVIw9NxzEwsI+k3G
fHY1nLx+0QA09Ki2zJuYRsVi3dYtDDQw26ii8ghTqHVJiirAAIs8t/3o7YpqSB5wtu5a44pCK6yA
O9tgObrm+KOJXXcv6WqjqhNQHkA0jjERtptlcoINh+Sep3ZychsPdTIro7JpchDN/nXo7C40MdbB
EDy28F1u4k0byzWfvYFT95VPL0ir9I3yYHW4m6RtPpxqEpfi1rrO09x6ymzs3krh+ucsrZpz3tEp
F17wMC/prhzwEoaGbe91470vUwqmHLgmr+InwnCrTSnNKNZsKwL/Q2DptBsfK7xT68711pPIHmre
u4op9AbSshE2Wi3CzB4Iwp0k2wkABgZ+A8MCeBBLkb6OATZIFPg7YpU0bOXF09Qw58Z9h8DzrDrj
izVHyOyriFYl5/XQGDgmnuBMLJtj09j3AQL2PbPWj7LunxoxQ+RyyaSp6FPMzgElGGvG4qKLhD3j
PSyc9kprSYlqF818hvaCo3BZVU9Th30yNrUcdTMOhbmBv7jVYEJGegYAUN7g/0yIUyXFtIOYRBBv
E2c/itaIyHYh2wGS5HYq3c2so9Z0Jz9+8ozyItPevm7toAt7WX9S/AIBpWpr5EsTplph8kiHm4nh
JSqJvnpq7RxbX7tPdtKug62NtIyi28eTUsvLK8hlq1yuqHbwd+W168fvumoR/WHatSdud7qTs6ft
AuUa4Vx6VD2GCG50kV/X09xfw+sKqwYH9EW1Bdnd+nxNgPxJw4MDK4DGgngyDBsv8MaLb3k/GvoN
2Bgvpr+8JcLde4bqL7S5Mzej2I3lcoz9YtgumrYv00/Nl5hNuEq/GCoXB1m0t7iCQXhJ2R5T6YdA
b/pOCNrbwWytPdzGvdk4xsbK8zNjUw7QXD/phf8EDoNSIVveJq//iPuEfOWC96ex7vruymvip2ZY
SNmY6uRV0xgE9SCMQF1LmFjeZQn8775oojYImn3B4biB3gXJDwARm1/duNi2uMvhMISayvWw60lN
II4p0a+LmDRxJmK3cA8Gf1NU08KRkMdcLieB3OiaSHcIFtWx5Q1+ndv0pwXpBDPrcd6klqlIZbVh
FIH4Vi9lk6OXzTKjwhPCRIw2NRbZiappvQgeZ303diaZ3tok8Qlwi32eaUkbCpMhWNgUnXgxRyOD
Qzg4NDlCPo29Xx4HZnZHquriGJA9sbeD2t6JeUnOBFS6O/xwH+cWdglqppvA7/PbOtOMTydT/XlJ
M/cEZao9mOW8ZuTG845EpPbRrmfUTK35Rg+fX5ENTIOf6DfLkgwgl01ysSbPCnvDdK5Qt8KlWRB1
Ww3zVSK2SSGCkbnrAg/Ym2FhbNX1fqgtO0pItSTiHWA0U93qHQ25r7YwerTx83FFbm3NtIxvXKNz
0UjM7zDXAtB8D9Sz5I5R1BK5hBQQZ98jImmk+ONwbVQNZYVKPc7i4BWuNVl1vmdFeZUO5Ck7NWVQ
u0RjwT+vgpFoLJosPMF5XSuoRibTRXQJYQPFm5RLBhvUjUevqvOwLKtht2ostuzm+NtXTr0tIULm
aJ9ppvz7PtfsPa0wiIs15S9DEeBWHtt6ccVRzSk00i1czyo4IwHzNwKBemQSuEWWSBVqA+1HY5jy
7M1KZ35XZgdVYO7ftoR2MOfXz10hu5NqrE+5QC8MyD1fewtzya4NdvcteVzVbd7yGJuCAVVQQA0u
yzHURs3YuARrR4X0tfNo57eZSVJR0VRXies9N36g9tTXEtEkr7+apl1t6HvcCcnX7Rx6GeTXKyOH
f8rvTbK7u59LI+7cpruaBVEo7RxHC6NyUIY1HcKqwwo0fjN2BEDH4P2g/KGeTuzKjh4fUsShW4Yx
DkXLfBpZqWG/snT0vmOPdIwWPuHwPnj5OzQHHEfkLZPP6Zip2YxoIc9s0c/ol2oIb9OWVos32cCY
txvUSC5Bpl9jg2bu/WkERlk4dAHqj60w7udcO/p5v10Gtwgh49QBjc5Sf5O2BmwyjqO/M0vjkb3z
3iTfjCsim7n4ylbxxzBpaQc7TUfHwoAHRCAy4mw8pRBfsM+v3+uuCe7yRONB+s5eAnRH7mQtT75h
32IDBTVVGCYjPH2HsRPJ7YQUoL1q4Du4zP+g0Hv5YxWnP31DXqvFPBe++2YZJiFub51R7fvO/2zX
OYLuZ/MW9x6CzaogknkdGrnIo0UOn6LDtqDUitdUaulW2ubq+KmFhUmsRLn4YCVLHiRRXYMFpMZC
2ZLHqA3z2zZlgw5V37pTKJCD3DD/ME8aNT0Z2AluVuNAUz7IueWXOMnFUECH0oXc1mqq2yjtPJB9
9ywgZjI1CMljJGd2Ksp+B4qTYJ7Wk7ewGJ7khJ5lf0GTjI8sHMpggzisPWaljG99drVu0yijdQgW
I5TIJ7tucbtHzXYrtat8BfLfasXYhpaRArW59Agz24fZZ7vcDgzJMJ175MQCzIGpqX7pUUK9q2Ly
ig56f6BALDZfIPT/a7x+/7NZFTfq/6z/8AfFBftc2v3fP/+ofvs5+dmsQp0//bCtu6yb7/qf7Xz/
U5H583vs6fqb/9M//Kf05++QeJ2q9N8i8eSNvH2kvfrZdepPaPxvf/P37NfgH4Hpu0gbHXinhEOj
pfldOWT9w8EaGesd30G041hQdn5H480vfRBmwKS8YouwesT/jsYbXxg+1liwkJgHAu//fhdufwPZ
uYHcXu7fP3/+o8bmr4I4g9oQKySDCS3fboXq/yCIC6yZ+A6hiYOflZ8ppJs9+RfxJvPxBPnD3fkf
fpKJmxDGSy7Oa78qwssa59iVOHLwTWKeyJt5FXUzcRak/d/Yqvyra+IzsHjCeAdL7/XP/3BNSafF
SysKgXd20ZMyr9+ooSJwWi7P//ElQenD33pVLdKY/6K7GgB7g6ZdxGFmslaUxWesZZ85//3ffIyD
NwZuHH+VIXWIYFTqTAJ22BhsAx+Zj2KuG9K1/y9uHe8qUkWsOhGz/eoglAi9solgEgT1Vu1l0nuI
AI0JG6PO/+ai3D/PgHinsTCByc+waR1S/WoF4Q0VapZgFId0HAsUMvP9nEzPpHc9i2Hwo39/B1du
2x8GTr99mIU/HvAUVEJn/TJ/eCM0w2lYmw3Ii4Qn6DHUPeS+pM7Qsjfdhzea2a21AdX4z62EuMov
V/IvrfWvy8ttG3hp8IgPkACbh54IkI0TEMiHmbb1N+vrV03e1w11MJ9YyX06q/rP17j0Odgp/E5s
LUkOrnoxb3NTjx/+/Z38F2sL2/r//pSVZfiHO7lqHQcNec1BCyaCItvpeajG+lQz2vnPV/GfPumX
nYm2LW2QpvGClP1MEZG/LQ1snP/B8tL/elHY4vk+b4YX2Bgc//J6NHHl+FUjKoS6ZhMJfaCDnQVT
9sWu5m2AAC4ygtYAsnGcg94COeWlFcAqsOsTCkV8oUaYQOTbJn3YIon5+CJ0M1yzaD10Y9d7xefM
8PWYLMZwJTwFBCEW5W7MoJFQj/mVOY2rLYQ7E6EawVjeJKu7uQ3Mb4VnNkcnpkQZmNpEIyPJQ+yR
q9vMdbAfc97nwpuI2FVzj9QM+itcYgnLo+uA//uirLfox+sHMuXsE8FX44eM2eVpJfjupHPdzbnd
nEdfDTlDST9ttrNd6u85iX7gd3wfDWXzWxVz0cXQiV0TJOIGSU0TddhF4xBhxcTeG30ZEChidcHe
JfNvJ3V0KbmE26611F6VztUtFRtXRSJNiEzQRMrI5pImGXMxEpgI+5uMHb4TTRcODKJPwEh0FHBd
zobe0XRVEA/8oNJCr8QyJkkH5zwlRv6a+E357I60H1JZ4kW6lfkt5trFxhthKYrK7he+0xBjJeuB
PoaWNbPWQZJhlmmwqp7VSOQp9JfqTtOy7jXm1hD1JsWN2+efusEz7Yk8+lb52eekxvihc5fmSA/J
t1eqOc/lyvZvwRIT1nZQpqTautM91vL2kR29CxFpZvshKa0NZUAGG8Ts61OW4MC/AbnIrhML1CF3
k/oTrN64Noid3rt9ieuQqY0Aal+vfQmUeCLV1r+kLresyLgJ2FuRkGyncwjKkjz6CwlgYD1Z8RqQ
R0hFODYR6b05YjuSBxfCKFu33GfodcSVAcMzAJSKh+9pLDRwcwNQFsPyIls2Ltw9itNs+eaT9fOI
zqL6BH1twBsSqm70Txuku/Jg50bw3JDf8WiRip6HxA45ZKghVC0AMdKBtLgJem+LMynmS/RAmy6e
CodYZZE0G0L0tLWdD56VbFl2tr5o4QCUiRtk4MM7EmskF+FQ6TMWmcmw7/06fwvwCNkxSB2usKRH
XZsFQ7lXQzzBYAmG70u7FHtH9B0eYlprUhELy1m2CzJauWlVMvaATYXxjiOt+mEurC1bQ4ITlaOj
ngYPKCHJbYfes2QPhZIKoABx+uTCYkaOMzKOMAqehJMmxatMzPo0xcQJgt+ZYdHmnyDBASW2a534
IsaOkNs50mYFMyhFSHhN3CrYZVIGZO/xhHqLo4+4BWisPlw4Jw3ih3xoCeRLxZT+rEXgHBgtwWx1
U3e52Eb/Xah52GMuxrgv6HkRltGvSbvKPhWC4I3UCPxTRslMMvnZ9aAnqZoeamkeumZ479M5O1W1
C2ETfPnMUejdpT2Lkh5w2kLmG66Grg22CYjKDldIoADhFd98Qyxn4p521QJTjvmx6MJqLBh3INfJ
NlZX8lKzK0636To6rfs8uLEoKhHMsOqLvoTgNIgYxjYZ60vL7laNoFnGeu4Km+s2q/wtU5p/40OI
eCsnklqtoTNwfxnh9dmxdZp63qiCDfW1DxAx6iUwzIAn3dZRC8uo8mWAjWpPoIrWAgcQyaeFKcHu
d4bbSqjd5ZvjsFG2LfsHmbQe8CORvWYL3B57ElqqY/X+HZGbLTxconSIKuI17INW7ku96qOcpjms
zL6J3JGPbqHIHjJSxBDcGeNHiumXYGRD8J8iqhCX8m2blTeWIC4xHS2fh1CJGyXXuroxm/N/sXdm
y3EbW7p+lfMCcAAJZAK4rZlVnCdRvEFQtoR5Ssx4+vOh5H3aIveWQh19cyI6fCPbIlEFJDLX+tc/
ZFbFYqI17uJVbjlgydydOPBh9Skoj+ddF7n45zb1rK8LGL/qlzUizdkCdmvj60SO4a6fmHcwMEmA
4Y1WkgMvdw2ShzUhcWItGSLvawCDdQ9W+YSw17+Z3aDYjKar1/A2AHx4wmARpta4LKvisa/CYO2p
ojgGc5ffNR17jxGyewzQSbAgy7nnftnt7ASDtLDo42s7EOYX3+raE6RH6tGyu/HSJjs0yuxBg7AJ
yv3QuGp1fGPHdv9iJEnDsDVqrwIYO4SZDghJEYR7Eyb0zmzJw+zHM8TuOr8h1Cm4zVLGxoRjIoX6
VoZLgkwbP/E+P+veDA8C33AizfN63Zo2tnsTnTTHYrhnc/9iyLJjcsmht3jKXBhxlD0TS1kcdcGO
Y+Ye0mHTqhZXV+iP3zdZ8okh6vAMdvRewypVIypYDx850mXG7oDfkKP30M5XAlL0sGobPylgnWds
ZglNXs0SSfx8jU4+hSVQmz7Jo+7iY0gwE3OmetarrLJjxlZh3ZrMGYd6SYMWT00u8uNQ2/mxdFuz
YvaCcNDOmm7TWfgdZRBSx9JVp2kQYz5z+GSa/S93h+C+hleOzWeaEPTqxH0eHYfEtwmbJZ68944I
XMtiFajOBpikFsdcZjUTHPKtmRKQBQ8I42slkbxacehejLDJkf1Pvl44k9KE+juyr0/eYl2ybnXb
3hbKJSM0cYjkRVMQJpgCRdpBw9RZPforq3n1UjNF2ztmD0Nijyj7LQWySXGN7LBijnwssiTdxJX5
xfG6Q5UkQM2TDXNKYvciFO8XG0d/J2ViXFl2YSALd/NlEiWmPe+psFdlgm6ry7z2IGpMqMc6eEsj
mW5d3BC3wPbepnRr6wXjnPG644yGpR9qhlFAQcYahth8zesa/hlmLtrL1GoMyOCjT2lpGBfxKE1v
54Y5+xuAC5t+SHVCt+QAqzmYgG0qvvAhRZvAwHCS/S9MLz66xiy2Fx4lvC8RP8Hs+7HCZuYI7NuY
2QGOKPuNGPorQmtMAH9NndBSWl5P9kJNEDN1Rerr8sQLL0+tnTMotvxfNWo4pfzYOy2fB4QAr2oS
CD742LuhCHkH+DzMyp87EzZvyp4KI+StyLr7YOKY+3mL8aEz9BfrR8GVLOpx3Hre3QCnl3kIqffQ
1xRhBen2HFAcx0URlSfmkeV3W5z/CIF8tNJbLujKxYcLC+QPxsCFpsBxVIqFulczoWCXKDdxUzBF
THT+1pKGtE0bsG0lveH2fOwM5HozQmLqsEN5b6wDonjfiGnu92PDuf7z+/HRH4rPhxUteujFgeZD
U14RgEJyXpceojx3jl3f5N9Ke5kWDO3QmPkqdCi2syzjRYoSq73uFbWmlfKJK4tCG0ODN0qZ4ugx
GttMgs6ziSuMOrKpkydHYOdR6ETDrW/8bdvXcbVq0aYdwiUaxB5pXLeOmwcPtmM6b7bCZAqq1dzv
PcNy73Ax4AAOpjF7NuM4eT2fikVBnNx6mFPxK6Mwa+lif+jkl3tBRYnjjZLIu98tjrDDJ4LTKz20
eNUSXtqUq3bEnm6wnRcoHwaZH7AHPfSsO6nxlSA25ncN98lvwyAP6wkeCcv03SfA7nVQ+M/FsDhg
qUsjLE+VM/xqG/iAWHAVgAoyWkh5wg31XUvaxV0fqKKMD8qheFbguAQsqHZdoyclVTklgnxKaB6g
0vYvP19v4uM9pkSBCewtXtkfM6wmK3V6nQ3RwWmGMEBMg1rZCAL/Ne8ojZtykNONb0j/uXCm59Sf
6m+Mk4ZtO/UyXLdlEcXLfqvbVZ3BHkNcWlFOOqk+UH8jy0K8/VcdWEF7YQSYb3+HDf6nkeir+E9d
NuW39kfs+Yyc/hcw/f8TXs1aBBL6z8zx65I87P+zeUvfk8e//+DfcLWv/pCYupukSSxccLH4zf4N
V2NKjwmWgj4uFu+0swfWv+Bq/w+TN3JxWTUFHh3/JI/LPxaSN9mjhPMsHljW78DVjvujKRT+eASq
LADyYqkOIvoeRkb9VjXUZeJyBoYP5z1hu1MbbEqBXAVKuNE6/rbKmT2uek9SGwO7zJ8NkTHjF7F1
aPrKuAyA2rdTbeQ73BfLtVvOzVUZFocIWeeRM8DdODhZnMquMB7qoqEeK0Lj1GKJtKqcXD30XjU+
4cjSFqsOKuLeqmoMPJqkXquGyoTfZ+1EXUNT9/vA3ic1sV18bsh+MjykcXSl7FwfwVUqNCnB3TDX
N2NTbjiDMafJK+tQk2y9Qr6Wgnaoo+UEm6DDaiQK6786aQ2bLqmadd5rvCnsYroKdBjCTTY3Y2/+
GRlwsOqsMbY46gAsmfO8lyUspSIUe9r54hOakwQnohTDhczZZqO+0enkbOnH2zctWhuPq9xj2lmR
EJkrrp9bMFOn2tm0hecDdnfxPdzYcpNbWCBUKKLBvybUctCNaCWSGz355rqGqLYFtbFWHWaUNGHE
k0SmtDdhbMjVkHeklpZZc0xj9yqyfA55O7/3sXnaEs6z93NKQ4f2OCAFeDUBs68dtKwMUs29AWFq
zSz2Wba4rPTt8iWqtN20HWpsDrVwraWhtpnXfckbfwPxMz9WyAJPlY4nGPUkpc7uziDCaQeNuNgg
5YWtJBfquVQHHxZqO5Xm2ksFpEXiq5/xHS1XuErLbVNWCO06RsNor2DskRx/IUp4aRDI5ovG8vqN
62IO3YyW3AkmdZtmNB1y4OF8So/OpFMOMBnUAB/sCl6sc6oZq09FAJlG2vWma/QAhy/cR3bnLtnp
2FxnxjZN6seyUc/eOF8mYnBXYa+cnVEQ/meZc7R3q/xtlskr4n5nn2DNsh6SYQm6T4wjR8ZXZ17K
aFj6G9YE5vnjSg0sCU+Hd36ZgNOE6bQWi0FQGgLAeda8dprMxJ5FXtQisV4n2jMQDtxvjPTLPDkj
dpFetU3iZDrIgk5+JvVnZWSshbhI6o0bVs4hmh0sdqJppGPnv6WWfjGaNl8Ay2CD/yvD1nKqQQJ4
gqXtOzuVkGAL9fhJCxVeEQif72zvy9JWH4knq9eyUsYjDpzQlzsVORs3i+P7vIf2XdBzrgAt8auK
ff1oLjAobqPp/czsc9M081XT6mznJemwFUGk8IPq8g20OndbEHGLCNkwb2OlYc5iR7u1GoxloNIL
hrp2sirdRF1YQkNpDD1McESIiLkXp8Ywu40houoJ0xnuInmcG+EkGNWEdPNyyOuVKQmbbGRiPtEA
4adhoOsmUG9esE537XeztQKyKh5SWKa3QdWZR6ttBrnyQUWxrMdEGe0LlPaxRQ0CySPd2kybdnzU
7tLFkIG/aFxSKGR72A7XhpN+iXuI5kmxMGBqerXO642Ni6vRFZAzyHKUQTOxzW9jEGG0i/PJsepn
sUpU+8BQ/aIreoWTNG2ro+W9CpJ6O5g2AkQfQto8ZAqrKxQEovb/BGS7j6fxNrC6W/zj2pWZxBaW
X8ZXkpymHU4iJ926l/HA30eGuh8U7k+MAQvaKwPxuW4qfIL6BmDWxmLMid9qIJ9V6M0PTSnGg9tT
6mSpa6wGr2vX2MpNJI6XAsF2zZIKlb6ahLvrcvHmI6ZHupzY6z5v5EMgonCdu0A4MGmQIyX70am/
9k02MPyfAigzib03M8s6BrgL7ZJM9FvSHBucf9IKvCP3DhH8G/SUr0o1l0nooFmQ47M3NC5SC+qw
DL/vC2i8xaPv95+yANl4VblfFdOsdR/E7XoIs0dhdSfXafV15YljXEIHlGWZXeG/u8Ld8zaLwGMC
O/LWQV1/08gINggPAaPmrtyT2YAlgJwwaUB1crnE26Lr0B5QVeAfMoCHxo5efSxiHzHuOJTonk+z
IuAA/4Z613pZvxk9rljM82PdO/EtbHkooxxCoxEQiI1f0zq1wmynO0neeS4fKiYuG4XA7zTVzUWo
a7SEAE+rsIXskkUcL1Feq894tL4MQdcd3AnSWydgcIUZTjWiHfZjMRo7aM5y7eY9zWrW35ohMvqa
KS0fHG583QTrVgrIvcF9CatvC2FxR4+BZ7SCmGZFxie47AlI5viXHcPfs7Ouw71o1uw1sd6i3VFE
3aM/gXM5YEPNLjd4KFI7jcOVlwl7jyGF3IWQoeGxVDaRmpW1D93k09DH8mI2vMepbU5NCoO8MsJv
tlG5x6zIgp3hYrvkVMraydL1tpaTm0evwhkAvyRk2OyqO81AbwMbbraLL5lqivaJGJQApCD0jJq4
hBHurlOtcQjzyuG5BfmHc57UqkkyNKTZkHuwYTVTz5UbiXR5ySC+ycY+1KKMe4vgISWCJ7sbChsu
zjRpEBYwzpLdm+CDuRriFFlZIO9x0HOV/lxCcJ+BtOy+ccEvsCWERVUkWWxESFkrPWv93QHlf8vr
X9FBLMunB/vP5TUNBWFFb8UPTJDvP/QvXab4A3EnkAb0P+yjz+LLv0tr3/zDMWm3UGwutbejqHr/
VVp7fxDmgwupwrXFhKfBp/gvJojyJaX1wgygJ/1NXeY7oIfqHH3TUlzjVuwQ6vOu5axHg3WbNdap
QOHf1us+zOPxoCVzOFxGCoVaI5ry8jJJLWMAUSbQEFeXqMKtwK/kmxv3hbA2k0nc10gQhzprIJ3M
SU6hqI0MpVbBfk49jWHqP+70v6GWLJ/sH6CAAH5iA1kM2+nLJV35j4iR13QDO/CsT1SI470VFcZa
goJeTr1rorieGDz9/ILgXh8uSazpAolBm1E8zXfUD4pHuzK6Mjwp5V+WLUqfddYD3ewJ2wlrRIq1
UR8sbWLkNdQ+x1XnwP48+Iq+fifDyCovAhcO9GruCWNdFSpgTClaNd56RYzZYll0zFMWI4NMWO28
dyC7n5JmCYllZAoEY6WBVmgl63xeSwLQEe9D3E5OhurH+2wG6RHWLN9QqZTNKoHwSP4J075wq5F/
gunLAMbeoAyGfoonAnbdNl23I7ZhupoUVq0aP9UaXAVkS9sgjRMBWhAW28q61h5jwrUbxhNtR+wP
IdJPPrmJohEnxygUjxa+HfMqdhu+W6Nx5zKoAm9Dxf64GkXsoUfgEPgskITMuCGIOoLVnfOJ/Ena
F2CK0fik8f5FCVcbAv+MJLIanMkh/FyT5wNrW7mTql4ELgnRsdUN6y9ssplptSv7+1kX4pHgajF+
gtg/Gq+2aLlzcUNuM2d8OZZQIfHBXfekgs+IdA0uncHnw7CtS/l0IukByMa5xl3HMJMkWlxpGNiX
ulhM2DAnjJe4bfmWgJA8dxMjhb7T/DhmH8wr6ljdkaDCr0YyzE2KJ4enoByYZC8IePvq4Mxmnm+5
j3a3lrHNbYmNjDHhKLGBQllQ8lgRKgrrRIJCFh3n5ZG4y83x6zjl+VV2efJrg9FlDMnfXc/IiK6i
cJjvDA+S6Yr583iwQ8fy8LOJ0fA0euIlzPDtBL9XLk1u2YsMsqobbjJZI6UUwzg9YgfWXgPuMPrI
kwCrmJmslrcwQWk4TaF6NnrXuh76Kru17TR8E8weD/AyHA9pU+G+FWHaf6psMxlx4mHJRgNWYj3K
PW8dJQtknmdBOh3FqBAMc876zwYhSu2diGdDbWTvsmx67XJ7hzhX+sZsR4klvwzRRK3zrratGR8t
L5ohMrMixZ8QInh2sU2z+G1Kpq76zB/z5BsZPeN9nJtMEBU29usyZI00ooANymDKesSAmceToS9V
KyMYeLa4HWWwFNyy4lwVvFxuUvBSplU5BLsGPnvz0gRyvAei4EUwOL3HQywqofYpBg8nic1ohY60
YZzWJ1ACkkCMt3CD6kMXzdN4aSPSCgEHOq7CDDqZCZtEGLGFYM19QYKD4Qy00vJURKnQj+mMVODZ
6Ny5vmyFNvTtNGLguKPyZPudc6Y0KFPMPL0P+gRXr9zQKPF6276Y+wWjnaece8nIhns5mgOoru9D
pobZCvspyBCYAMoFvD1V7WJ5cV7IKUR05BoYUOqN6peXotU4eiC4wsuK0r0Uj3FnYE8MuStSLyMt
trhJAlxXcMmx0vJP1x6s60h5YLNelnNNIw0TKvkg1MmrtjROWSvZ4aZqB16bftLsEFaE/+ws9U2Z
F4WC7BqiA926GS3CVqREj6xMltOxqV2eeZtp6zppZ3v85HVBnX6VbiEEI96pDoNtbvZC3OScP3O9
QqR91ggJNFrkryrTvIiEzQiOrGroMwaxZ/gdzxiv0NMhqzL9F9l3ASwJ68Htw3FYw6DvnnCspv1u
m2jDwkBF2YXRhZ35wQbeC9VYHhNMYtnWJDeRm8sDg1W1xI0ltRHDUmGSs3OYrxX0kNUUFGwy5UVV
eeZzg/Jtbefmq8EkddUWuKakEz1UHA2jd7BSEX7JmsD9Oobw4QtLF1TT6rIbdD1t00yP0M7d8FXa
PRpfDqkNqKp9D6eteLUc2mZRmExz3Tmntm9dfeuHE2BSlQL+iznNruIqzJ5EQjvjm027m42WCVs/
kuOm8Y6C01Xd9NmcX0oGiFvEWdkd23r1ilo2euid7HZwzTHZ67pxdvVUIzsG1t33cRk/hI3KntAY
NeEOjSTumBxgmyyt52Nm+OnOsxkD9vVQLA5MFMBxb5ePHDrVSyHzKtokSO12CPjKT5FSy63Nsc2C
KNYVa2Ti4zXCOHsVMujchIHbfIu1qzdZ5zgHsWSoDliJIfdtXGcD1lRMq3GiHNg0WvTwHfJy72X1
tJDI7PLCjUaxC6V1h2Cr2pvEX2w03/EFJyGGu5g3q4uC8Ua/nXK3uwZYCR78KlJ7o5kRWxqk4xiJ
MXtkbyga76itT2zY04HQqekCqYFPgAxgw9RovUZX1q3rbkowimrUY48JwF8mmMjJ93ya5EKjivt5
hfKhmHNID+Wf8wjNZrT1Y0lUl7ntJRk+P2MLjJcWC2tisDmEHAPGBQ6s5SngLT/8/KrvOIgUYi40
Z6KoF79+l2zbH6/qBPhCRIP0j4jNqs9Yc7MxVK2gxvj5dd4R9s7XwcmSJGKqvYVU/ON1+qhUXeOH
wdGBhsKeamr27MV+TY4BG8bvX2xhVHI7LcxT3sd4WLzDRkgRePQySCHlYpN1pt8acedvf36pj4Us
I0gc3KjFTTJp3vNU69B3K2M01dFWk3VdoAHbS4KnGLS35alZkpF++3oWfYjFMkGOJL13nFEL/4Oy
yHJ5nMcoeP5+BBWRyYkhi4W0hHsCt/fn13w32eLZ8eWWEC1hOzy898X6lIdO6+vWOWJuRnXlGibF
DxsqJ3AxQlpg6s5PrY28588mlJHxtxcpPDvJfTaJCxPSfPely8KpzTFL1bHrYn0YBhycRmv4VUb6
x1eBq7gW1qVL2h2dyY9LNAvEUARxo44hHmGHKcaVCw+SX82G/91VaCg9KRda84dxqGptUaO3VMcz
sVnFELRwWvtvLBNJdrRpe3Q7tJvv7lhaA+NX+CIfRYBvHKlDLIp+InEDOAaeFoLcfv5FS/dx/2JP
Zzfha5H6ymV/vH1F3AcTYKNzNFD+vlh4rMF+7ClFcB3xtwXWdmKlmpkl8vPV+XFnQbjGwAqro8UF
6f1X9WHTmHMlBTETvN1ByT7ZKvjoc4KZ4M8v9W++IouDWRY1OEFc7zdLF0SPS+UCIzQExVNulae5
gYCYOQu/ZOngxmXV/Pyi/+77kQuI3MqUTNDfj896EEs78pV1zBQs8SKHlJyZXrSn0fnlm34eUv/Y
l/ugE9JxGOO53sc3bWE1muwnkCEbvNMSK5ckzbpmdg/krK9LHE3gJk2UyeNAXQe1DuOGvsaqfMeM
36G5KOEDYqb5F4l7NlXnXECv9VJV/Soi/ePGy+zSdhc5AgIB672So4jlEOPPzQrPYYis4wC3vWQ0
OC9Jt2epJT5l/c+fhPXx3UXDw1u1TPqRkbxnnYcZeEnAGXc0PINad8RoBebFOGIjrpk/4NcSLOsd
TP267rL6M45zs7WxY3+8rxtRZ/s67OZ6R5WEJRtGqtFvHw5wbxAmIQOxeXZnmsA/qP5mTThM7/HW
57NH0W0yXsIHwj42mV1gUFObv4JxPqxNNDvL2wCUwxJ13l+wjpul6J/mY+8EzluDWW2ymuqCZTou
dJWf3/5/dzFwIxseic9W8/4UgCztE8rtTwyWYK4mBTEXmO7S5Uizokv6+cU+PGq+mbeE25r2cuK9
j+3NU8OqsK6ajgr4V1G+tqwsXkS6xJ9fSCzssB9eOdQmaJE4EfhyeL8tn+QfDy2zo3hUlTtQQeio
uTXp4TqkmE1Ldi9yw+ZUJT1IiBPi1xkNEby6rHJtzcB4OQbLeryP4hScwBholqDz4SE7uzBETUMB
ZYF62TsTizXa8zqlOR4gh922BZkC+e9uxEpalHcApr5EW/W+FIoLYk/cvGmOYoYhOsDJOmEUEe9D
c/rtqotLsQache6AxOr9no/buWj7ESdPjVoPd8yE71+Xtb81xFienGL8JX64nF7/eEoOxxpKJF59
ODbo+94/JXyhbKvW0jmqenS+KiX6o3YC//kMiCi3AdWp50w+Ib4WvzgAxPsl4iwaKLRQNldeOGXS
/nGJOBkUYpjsydEi3CWfN2biYRO2n7CDt8Wa5FbvC77dqbPpEaE2134I2bmwdRgfRMugeoXpw3Rv
djko4pwueE2t3aWx6DR/Phti6pyJB8EOVnzrtpNR8JuGWB58GAYQQVPPLu9k0sDiXZZXZnAY7CdM
P6pjr5chHDZv460cRqCxJoCeeUoBjmBI1324BBRC8rySppHqDU48+d0A2nCtVWsw44vVbTlZxrwv
3QL6Zt8SuWK6eFtdAkvjoNK4EuV85Ojqsk0dAlPcjBD2DUPomQZ6jo9YWFtr/G1lh/s06lqCaLo6
li3Yt9mTvmPPySJazKwE8KirrMz6a9BeCihuJLwv/lgtYCi5F9FtP4382TVq1CJIxAG9fe2Tw6v6
lK6oqGf+71y7fxeffRqAvCCn57CpK961CL8VMsAKrNKWOZ2mcZ/06KcXjJrG+2qc8+gWHUCGzUZY
9+1dA70+30DY5+0urbxK78sZwvhGIyevdxAux/sUhs5lqFSZ3ruV1fw1wjKdQXgTOX+1VdE5V7q2
FihqyHjMODnzg3x1+SZJJJgfKnSDMCFF4lz2S4YHiAZT712ctum4Uwjg8w04CMhVi3WS2nv5pOwt
8iB+I8P6AM3FYBcX9Zh0xsPIwHrGf2jm1PJNiLn1KsrsRtwUQy/be4sBVrNJWS7RLf0q5A+k7SRr
INBxLvpeN2666doeX8KqwBFaCbZwOYesoKLoaSSEO8TupdMH1nAR4eEccK5aENaxnAPT8qqumfcj
PAKxgv0Iygi/dtSPViF1hq22ZIERP6rEtRFrzoZzHQBmz+rDnxqoIVKQ3I6WcnGsDwBCPCbjUzl+
89s5uPXmHuHYGYKTWceHsaPRenQSId/iIIqCbdM1yB6/v1aM+5Y8CPbewSXq7a2QMdAbBDvr0Rqt
CJIhp2K9Fi3U5bVWklVUe2qRk2SS+yqaBTO3k6b7gvZv6Hcj0qPb76MZy3PeAmkvhUToUNt5pYuO
y0oWJFYDz6+qhPZntEwQ+PPx56oOkDECu3Ivpcs8YpWaMeYPRFSYzQkmP69pXhlMGrLJ4cY65Aza
u8QXYXzXFDUfxDLBTnZVJpr7Yrbq8bXDDsPA8c2VaXrvlf7YXckRcwGVJJjMYH4UT189g0nGFjkm
lnWTVYECRxO1sc37N7g55zFjgKhcRcAVrBWHac5ixtLa7icK87SFBKpb0jtWGbY/2GgEAbToNVu4
TI6ZbkDrpwxQcgeCNntAEuhJjrlpjkBtIOStB0A2d30yfD/x/3dO+os5qS0hL/2jZvmQtYlvJgOq
+O2fc9K/f+jvOSlZmwLrUmiJtH2ewDni/1EQPfsPONAc1D4wk4cVLQfr33NSwjaXYRzEYCaXQBom
I9S/56Q2nEaKIvr9Rf8rhPotxbxrLQfkP09vABqQNbTY9DYUju+ly16vyhKZiXXwvKmAUtKTZa+h
8+OSOtXQXeztWASvU+FJDhHMwZ/MrkK6AosGA6mwu7ZLGHq+7m0s2+DBMpGT3i1hSRWeekX2WBbL
KUuVfFEH7SPKxdFbT139hsYl1SQucIOfGmJ7n8/jwiof2EJ6Yei/5DIjLCM4ts40yrfCrNljR8Hc
g6gd/tKCpz23qjS+YgUxPqV2mY9fFwq+mxzjxhmuo9LdarhVXjgmJ97lyturPigeIVdD61uFBuZM
XUsRhSlPaWBIIXHOIiap31YL4o9UhzD5PIYoCPgzXlt6JFwhjbzXLM2IsGja3uO2lEIcLM7GSzzX
0FamCuNFKpVyG3gDjo1WbTorOBVfnHwuTuEyuJDe7GwkwUAvOmkQfVmBszGYsK+zwB6ez/VIjjdS
eOFATdwj5K1uA3823T0cJ+fCHHvjc4tT/AYftPEpMsHyUa5lEPFmGFLPVRP3aFLVyCwG1R5N2JgE
Zr0LzuMSd3ZacYM3E62WQWLZo67ZWLsK9/aVQpz4+VxK01Naj9+nJN9nFucZk59SgmF5jozte8mf
YSFDj2dnnJ6aUL5rulo2drdtKHtsRCmMBGW/HFGRT8fDRIfd9lz7WhpqCx5qlMHfiw8UfHQSdVfw
96bz6FTaU+peVgsMKvyZ04GzO3hOHG+B8zrgi7ZfNK9ZhAoZyyH429/Hj0VL5Wl1Blup9voSdr9m
7Az9lkd6doDHm4ZSf2x9+8KOWvlWjVnd7J3W0/EK5eN88ouJz3xGMARjIM4TvFsJ4Fluiqgx6cKy
h5OeRnfiAwycDBRGITQVmHABFeC5vAsDtEgbOWk72Xgjbrwbzy05g4M+W+ZvbWBCuqsWCCgsk/av
JCkRKKcz/06eIL82KmtOb0QQVFfYqGEkv1JnbNHxCqrH8Sz49eaWudt8nv3pYeTHziUYQh/IDGPE
YzlDMGe+vWNUfImgE+YtXnWQp5YrMoOg2ukNGoUhs1ibdS+4v+fp2aBTDld8NikUnEFwXGptOW/m
NHEIOyG9hFqA6prBPAbHpB4ewjiRzl2YADWlBAaVF7EdI71a5Fo2VP+Y3x/aGV9ryvH3j4JMfcJK
dzKez5/Sy+YuPHAYxwVWMJIPCz+SStxAVnRNsColcJaSDLpq1EAtjb0eVRyeGHSd1I0L38BcsFdv
MTO+buHYnny1CJo1JrbX/hTTfnt+SAVD44jSqDRYEP6iw/5eIOKBqg+QpKxpF9dV9m1miIffkjK4
VoFXYrkKpeHl+5KcrvLkWphxg2mk43rxocEq3xcz0etquDcHjxlxMjG6ZaXZa7PsiKsEG8Ipn5KT
Wt3r1mUlvWklhVHjhidQqnQ5sURrKFLutTLd4JT4k/9MPa2iDebo1n0STS3+iJAMP7dA+MHOTcT4
gBsmhOzBy3cztkJrsw/lXRe3zZ+JAfq/yjh0njM/Gx88ZVAJC83CFnrQfBluwCU6YINvly/6i7kE
JCcJQWfYCvrg5WtuGVkghK27WGT67p81GWz21iK2dDGFGmgrBVZWFyES4wswlAXeWHB3TXLYpeqw
3ueC+XAz4NWydXqEV1ujRYdI9pqF35d2Kqw2Y3tPFkMUrTUnxl1hVcV91peke/RplpQrcijEEwGu
8JsHPX1FuGMfA93GhwRS71+ZdOdnL6QsI82FrL1aq/irXY/DIyTA6aLKi3w7JRlD0Nh40omhnyPh
NBtCEbBjz3wPFohFjYUVdnZpjQWGd/5YYEWYIxANzfkrhBC4uMTGNCdCaFy8Tc+ZgDjj2p+nNGlO
5IxB4/XF4hM+6/QKH2sJT3ZJF8SBmaRBIiWoPgm200sMoTwnEs7ndMJxqqdjsUQWZmQXWjnN+dYk
50yvU69vrMssZTe/mx07uuhNf9/2atzNvd1jlpVWV0NXlKvU6ILbotfsJpO7wu+t6u6tonixERqj
XPGbOdz3XWxfVimBO08BHItn/DL1QzY4t5Hs63tYA+FqCBvrPgBKeMDRGj1/Rxl5U8OqOoC/k0wd
RuZLCJni5ATe4xwK9anDtGtfjrLUzHNAS3g/sJk+9DR0vPjDAX9kmqRK3DYNWlLFHFRuMzMyLxGa
ZespQC1610QlIU9MGrZZoomPSmyNoKCHRrzNBrOAnRlEw2tQjTkpr04nkx3K5S4/THWWAQERLEIz
htrBG832URQpxTAQGF0WZOCbDkEnnjxGddErm1VNU/g6cryfCGbsrlthvtLm1kvu49SurGGs1JrM
jPayUXOy6RloPUy+4ZymMbHuUku133q4qq8TTU79NrZm1t9BWA7CUwvX+SLM0mJd1fpFTHNwFxHF
sklVCrAAVecS4be9Jtdl1UNwPHaNbdxo3aptI+yQsD43/5q1w3hZz3GyhR4r7pK47T97sSJLMY/U
rY9o/mbsBqzH0wLCKgRszOZcI0ivCAMVhBN1pnHnpKUkH7nDmT3P3FXvqPFYNXnxGnets5Zl9RR0
lXlMTf3cciRuI9q3TZOYny2o3wmuG5fGJJ2XYQgRriKOpUENGmsboMs84dQQ3the2V11rj543YB1
uivaVWRaSBlhEYzO5RC1Dt+QJBIROXaG1ZvoWg4/41o5LBUzji5z3MnxH7Q+IXiD75/Bv9MQoNYk
7qYbRaTlxsLdlb2wcrbRiH1waPvBvAkdCC2F4gjfLSMddMCisu+80FG3HmO3h1JjOrHSBdrSBm/2
dTqPMF/b/qrUmB1UXfikzBoOoDbijbWkjYUFvrB+m+cPMR6/GNuBfUAvsOLNKDCN31bmaKy6ViEK
n5oousVx3N6ltjk9oizvT1Njm5+wKWaDUmF5xQ7UH+KxiZtNm/t3dotSvCo6un1m5NXJJsLvHkfI
rF9PRTNsES9jLhANpXXsnKS7i2NlbnSgLjwiJS9L7CiezCYLEFfk3XPURS8EGgRrKS2PvNqxD5/+
L3tnsiS3kTXdJ4IsMAawBXLOyppJVnEDKxZJzENgDjz9f5It/U1R/UnW+160mdpEKqsyE0Bcv+7H
oVyoUPYLoEnVw3Foq+WwiMQKnSD1d97o8TnQcTl7YVVBR4l8OXrdThMn5kqohiJqF1ftHFa9HLzS
AP8iM+m+nR3/Yxvwi0/t0j3FeSOJfKg4x4JizgdA6MAWy6AI/Zgd5tKZjxD/cTx0OaGFVSf9GTy3
Y4ci1eN56RxA+pa12Dv+znIh7Iwl/Fps+hWCivfdL9N5m9ENRc1UMJTvrZTqcNWStuX1aNVWPbHy
iW6IlWBEQ2VT7m0zQxHOwFkS+aM/XuYrdC/W5RCRQr/y7CVkPVptb1c6guwPPN+KCxYUO52ohFug
Jw4Z4m/hNo9jtSTeYwmVF5shBsBwoocp9OvZ+VKYlkh2AcAALiDBWbBANgQNszwlU7nc1EXfbzWx
pSXKEdbhCWBQs0pc8mGt7eQFh3jdkBvPOWM5wWsyms3jGs95G1ZJukNd1jdu77q3ChwAsAuljM3Y
uOMJyOxwXkyl9zgll3vTHfrndK5OsAbPrb8uG2oq1F1FG/a7x91yj5W1O5m04uy7xP/IQW3eyb7b
TLJzHnKC/SgMtJZj11qqpDyx80AsyIJ11SHEzzanl6wGJVxZ3vo42iC3l6IqaWsILEjhrCXKEF8X
b4gdrzfF2BnVu56W/t4I9HoHV7HLtkmbueMXf2ifAXvWhQy7bHRia18Z3NyO8QLXOLXlY2OWGOfK
JT3D2ZYxdjHxNsxBe1lcDnIZWPjxSE9XzOec6wL0eJ7Kx8ByXPEpq/inbg47fB73uJSQ7bIy7K7M
iHb+tKZOQ3iq8xN5j79F3fP0Ow4VT9D5H1Zav2zRHLZ9rm8H2J3wfzhEBf+sLJN5GbWVcK6VXecc
Z5tJ1M1S63nVsv8KQOkfl5m/LHF4Qcdm1WGxuqOvDzvkn1+wTCfNaqdvWGR2wc2Qsj3FSuS+FcaA
8GM143taYh2+TSZ/hH7ZeXasWWoYaXXJ3RwH3A8Ph6dqp7urusmkNdxb21NHLPLjlA7BFtQ+B0Bn
rWOObajaX0Ui7ICB3hnWJ8szUK7UQrI1GzEewrwnBe5O8/DU4/Xud+sAHqSPasR45zNlKXDRY39h
YEsQ5jjrJ8wixdWiWEnQRXNJVd4VxfkdCbF+sgEtwVpWPX/eA9nzKqjdWG4SZiPjeu8UDFimET+s
tNb3uwAxr9/7V61e8we7O6eBu7DvUGKXLbm05vXHLFx5yrz9Sb65/5fu8TNB8JfdFp8ByxkHpQZz
AI6KXzf1EJ0pt+tFc3D11V7oZjnqBaXOjGt//0K/Lk1+vFDgORwDcCGwIvzzh+13THAKp+WhRPx8
Q5zAQDv80B259tgXZj6zddIsDCE/TJz/7av7+B+ooWWvxsb2131Ui9NWCr00QHZb69mbZ3+TqUxz
fsRF1SwGr+oNkiHAmK++x79/cfOXtR5vMp58S1wZ4BJfwq+/O1wc+s/jrjn0sGPI5cwJar0slPVc
51TkbRzz2i84AUc4D0nLGVXAN2bwqxNZHhIHAfrHD/Q/efMf5E1UD8FN5u9iID1nF/gJbfazwvn7
3/sjCUKmQ3CHNNm/Xcmb1xquP5Ig5m9cTKBALe51f0ib/OMfUqb4jagHdi1u7HwNEAb/mzS15//l
js0EhQrjo2WSrxS/3kApiVJu0fbFscqb9SITKjzpZ0SSWitcRO6QisOgUNYg3gyMqzx1C86tjVVj
cW30h5WCexViraZfl/ghFZWBqdnWFFfrM90+xUZqgw0ywiURwz7PxvUcZ1KPEHNba2uTbLgEkora
KzgtDnXqLMXthKD4je5yZASV0R3cpXZAhIG99yN+dxl1ebzskQrZslwrR1ub0KfEMnBq3Kug49W0
TvJjUvwbz3X7Zgf1usN2Ry8fJK+jxoUJBjp1IO2jnbTJ2D2ZAI+Mkw973YQcj3Xt65TYibebAwnz
Xkxxkm2rkQcbAOrUcF9TEUAsutY7Dum5GWw2mgSaVTvfK0uOaSgTf05u18DgiNkU2kwe50R4LM6L
SjlhllQQZqyeNpuNkfJIPZrO9U8mdJjKl6Ur2nrvKYFNwCjg/3s6hWccmz0+fXP2V9sHQeaZCU/4
yovRvInUJF8qTpV3k9TNtqG+k94oqcnv0SLjv6zMpwas5HnZsseT+9FbNwP/77rSpFcwV9OtBCbf
R4VI7EPJ4hg8FhzEOQYO15UPeFTLfdVV4oIrhf1YsGu7yc+jCQvRuYMVrhzV3itM63xhWknGdcya
yNBB/DB5Gp25dYsXTrpFKMs6jWzyBNGQFe43o17yR6wJgAMJlxKSNoJdymBxHGiwfs1dcnW0ssJi
kV19zIJ6ODkxkBbTLB8JsRYP04K/GANhIhmK1N4wZw8seH1cAv1M6+nUhUYQ9F/ca1VpRf3wZqE7
41gkHqTFeajOGJF6cvAO1UhrVsLJR0VRhpnukeqCdy8paCbq4i6/R+5Tb8kEpAU0uBZoYz7Y6CE3
jRMFv/wtzfz9gNKk97OCMmtb5XNutNarR7F3EtGL/Z7BNPno+VxUDmr6DtA3BwoUOai0C33F9vwt
jnv/bYVNtw3aRuhwShPi+Gu/zVf2dGY6O2HRzufJSd07ZL1yZ08rw6cHpuXQseE7kmrwLnEjzdfF
Gv1bU9YzM/U8HIO8oLDV0QEhpKZ/7okt3dmz2xwKu7LPM8mcW+IAtN0lrfsA3ci8BQ6Yv3Dwzl/5
RMv9soz2eUSKOCA3t7fF6jCFwAyLI8gD8pR19nqvCONTd4BrjcefOYVx60tY4wMHZIPhYWcgXV18
1N0HlHkPdg2XxAH2QEypl59lp5pKijtmlf5m6uzsE7tpGjttPYtLW0zZZUgL9TxCXXpiBGxPRE/q
rbFkwSuDVA4OzBvOg9sExnYZ2WaIVa7WzqzS6h4jaHxs4SHuh1UkmB0Cf9epyf3uTtDdcGroT0tO
5WsSGMe6aCuC3fGFUwbJ3DEV4Rxci+3q5GgF7Vm7QlN2ZIOsd8avYz2zey3q8iCwEIW1S4+CafbU
wGe13FmpWDbr4qkvlNaPZ6HmbFc6ULS82pkf8sZVsFt8grvdaD/gddQvI8DFd2JZ0wNvSHy3sF7/
RDeXCVFurjZcJ8OGhU1+mInU7Vsn96Bpjk3xoc0QiPnYuVoM0AOBLNqvtkEX2epX9IossWAh5S2s
O6puuJcmtjNS0tqjs2xKKQh2re+rlVKuJgih8VUGwMUx5JnC4+kClfS+RTO9tRorebF8rv/VDdRu
sTV7XWpaxcXLCnEJhiK4NejUe9DLNPKg6DWxOEaaPVrqXanGtgxNLlQ8twkTMNVPVRTPAzh7vA2n
tqFsAIs17MjRri+josRF2txqgOoRaGOTaynHfPI0cmEkwDtHvfL0O4GihRYJ47qHGPs8P/SQFr/Q
IUjdXl6ceJbg4FSN9TnHSH0sexfLnJNlzyZbpMdEDvIWQwuxB1reWdTpQn3o6zGgBEqulwmE4Fvb
jJQ3coZ/LLMrQYOrR97U86y/Ul6e6wjnBYDG2p1PRlJNexSg6XYaOvtkAa0gxKDUx9l1+/vFpRlA
OywE7GxJH3iyta9eMDYMhbX8rnFQUIE29KjrQfKVXpL8WqNLww4YxhkUHLJaj1plioEKIH7OKDB6
GP5mkc8h6sf01kKzK4mLEdaLPLLCpzJ11MeYSP62kQROfLfKUEW8vPheO5g6+mBSn/yEuWTrNEn1
xU4Sf0+mPr6MZuyfJ7+GiLas3TENfDBHBVg9bfF8o2dnKG8HDsh3uV/1l8LUw3b0eyqjGgOo38Dy
PncKWqxKSW5uqsdPPozY0GppfKLUz1j8sLfn8aFNev9mZUb+JuyxHK8oSx7XAe/xuZwH4zlNXe8V
8BS3noLaNWj4Rg7NYh5azvZrHG8H4Td0Ltf2bUazIrcl0LiFX2ozzGPX38uh+fGdmJExrMAg3Gim
TQRCz38r8NzuRGa/sRNoLkZSu08+FVV4Fxb7Zh4Ch9ugtu5xBAnGtPpy/QCJM9jmfh1GQIB1tgly
ZV2gJ+bHxGIP0KV1c98klv1B+sO0ZTyj3Ek17t7wcuqFsDxuMVhZZGAQvYzGbsk3iv5BuonzPqQd
pBpzaNfNOE/BE0s32sJUb+0EJo1nuL+pE1VG69wXsaJJ2JqW4KFMarnHC9dEkBlufNgDfOyVIy5K
UJx0lTKDwSLAjgj0DcYk0qOhKYiKByUPBFXbqC97HdWx7u/btWzvIR+oA8Qs67DY1IKsLpTTeV6D
dR+bnfzEWcB6Xuwgh7nn2vK7Xxnja9X47i4u2hdXlXJr5Eh5Vtfn/H5i4NwBTxg235wlYT7kIAnb
zjh6tdWTGnUQgnloq/U9azv02T6L55M1LhtU1/msKZfhq+lQdJAXLkAMWBdmxsN6pKI731GJJ/ON
rVbOH3SUsktPRoXC330EqFDdETQkfh9TIrfneVfvJqhpwG8pTDAyUx4sNid30pSYhYTMXjmgefRA
5dRcKR0fxjaP6ZYsAovBujOLo1smZsQ3m7RT09Ie2jlL7oaS9dSW9SIxLEoYHr2uS8N5teejJzQh
LVqguU5wX/LlCCSFR2u6BX5l7QvBbYVUBIfphZNqHaKqz0+TKJMPomjKD47FGdChRhT9OVbqDqJN
cF4Lj9NK4sZHIdsR1BvpasLFDU+w0J/iI5gwOlzIiOWnfKB4lTiVmY0cMYPmQCNE0n+zIS73KJEF
FmG/DW3l38STW8AT8buTW6bqgQywfXGcTt8GinqmoMjYhSRqOaX1vG4TDv4vK91XueM9Jx6sydHK
bjFMm/yWzqkqpPk5k44VdkhpkYopOQ1lhWV/nayjNiS675zaGzVSw93a6xtrqy9w2h78lpqfIJ28
TUnaN+wVnW3NUM97YRsgUcGJLowI56w0KxYeyQc+Fns3QiKMgj4YNzZLYXAzGdXymX3pXefV7EFn
LNMwsqkryk1R+DQEVSVvTDXTEFZpACE2lBBsUPUpSZW9q0d/lyJvn1jv3qXasT7aHTk8NiRNFQmv
7nYmAZJoNRYiwsVob9aG7UfjVCQ5oPyxgWCrxRqKOiKqSiuYxUHsyrvFS5GNvRoTGV+/N6OXW0LJ
8TMBa+/QQhs+uVYvLmmFI2FKZidiv8Vjrk+zY9ZK8mT9sEbYhd1Is6AI22ZIbmvCwbugyPWdK/jl
cr/cZutQMSe03RBh+O3/QXH4i9jCUEoVK1x+gAA+8+GfxZY0dnSZjfBgcuRljnCLpLRs9blLuzg2
nhxRq/eWs1TNI5vK859G5v8gKf1F1uPFAYkBC/Mx7vwAL/xsYqbfufP02mZHc2m69zXvaH7PyhS4
LECfv3+pv6hXLvOMz/+u0+9fE1dIOLlH8pyXai1Vb7lGNEFXnTTf/v51/oL1RDECpecEDP2QHrxf
FZyi0drpCpkcx5Y2KZIRztEbF2tb1tlwj3EG//kUpHRlaqd6a6/UTe4qSXpnxOl1uKZtr97+/Y/0
149YknQBHSFpLKPGGBHi53d5FIOfDkwZWDLr9UIqWO/t/BrQB36GAZk1ZvcOeJnP2ezif0EU/6cf
/bN+9E/97vBocUr/Ih5d/9If4hGsvYA4FvHH6zX6b+XI/U3KAE4I3+L/Lx054jePhlEuJojFXE/X
/84fUpIHsw9NUfIHBKo9NrZfemP+tkfG/iXOhJedZxcXESE0kpJAcv/8depMjw2FSkAVuAJUFFRk
bxpChxQ8tU6eM72KpJKQBVgqZa2ub9eZkUP5yN9RHYz51pSZeMoxCultZy3FXcoBi2IQg+h0ILv9
EmT2Cca3SXl1BhXN9QnMcF0EDtViECFoUHDTM16h5kYkFNCHjVXeQOot7mVj+3uWe+k+lpDlnIJT
bJRURrzpuZXt1yztjhTOexe29BR40bViRPaIIT1kBWud5dLMn4vK0zwzybFHdjoCtzYs+ujqBoiR
ciADZ8a8HEfxpSjW5o2yWf+yFnbM2XDxBx7/WL3nqx+hYNtzN2PowyTuBaWI0rgRxysa+VB0lvE+
82D/LiGY3dkAvI4UU3TfksWKVZRWrXmfpe0IF9/uHh3seqe8kAJXOE+FKrJz61suoNax11hDzAU2
WHB4DbeJqJNz367GOxM2TE6zbfA1g7076ky9TAgvj/l8ZRik/vQhbYfhKQiGheJKY+2+XOEQL3RN
FUgHLk2G6Bn5SEFyQC7Jr0mO4f8PLZExKbhBIemDNLs3hfF9RPSYP3GXp6tsrMsvZTYMh2DNhh2Y
r+x9FWN5k4nuzlgT91R0AzuXeF3Pbczit3Zlv5OL3wP6os0Sc6AerY7PMyle6FLFLci7NPJfY4GG
jGaXZ6T5mOKNyuMXXQKq28x4vDEz1zjkrkj3LGavrkon/VQMGc9mVEEbu9qCn6JiuDQ3BL8EKEbL
LqAB8N074llje+8EK5y5RtigmEywLenKzbFMNFLZ3NcpBxebwxyojPl7llsjx43lmoyqS9zlbZ7W
8OTcJXQombxJumbduKsGSQ6n6tLSxnFj4Thihqxm2o5RMWg/4wScfKTcw/KYiBLnC8YcEJHoZ7RJ
lvRr0hRSHdZ2xV8GTIZ2P782b4n4Bw9JrNNo9o1tm1bUxepp43XubVYG03st7eIoroSXOacKfjP1
o6YBNl3O60qHOAbuocYxlMcvRuUlxgmThMq3QS3Nr2oW/YhvYR4fp3WmWm/Shfk6INVSFVir8cEc
a/W5I7MQBe1svhWd3VGEqAf92IMM8A8OlY9svX1Oo5mle9xjNjpEPKQgYsfYtD/ak0jPCnDMF2ok
RY3rlS9tJDukpjap/c+5FPJSuIsWqHpF8LyykKMROpeUVlMlOJUbRslm5+MVe8OhH3xAdP5iiLnd
eG1n03Lh6W9u27Ec702zqbGYxvVLnoy9GZVdTl8bCkP3OkiKQ/GW5O3Rj5thQ10yZ+0B7fwmtRaa
UIfuAe0zQELJuJ474eL14gm+9YmPRBQxMpVOY08RcZttnDSgXG8e1IndoTyxngTOYqe5z/uAcNOM
I3e0zkbINoKW9XTpZI/WZLj7JhPFsjGCIcb9JTvxahUpjlSHm+nE/k9HWEKznNm2LY+JttVt4cTE
VILGHh47P3N4Y2WVf8LXpXSoTJxj3Mzi8RgnC2XmvjG3nxGIWzx75MEO0OkTUHNC93cObuL3xpV0
SvRmPjH7aoObywroHs8fO//Acaad4afqM6z8+ZvCkPCqndq82AxvLOHmHmuejXUTzGlsK87SQVxs
fKutaBiZY7gbBkUypmifkgLmH8e4+Yy/C/snXAhAkPLktHqg0aFGbU77kmNxFh9BNSZEWRy1X0T1
zKA+7oFjkgPiTIMHEB+0BC+i6yjA67VVYlm/rva0VNvJ9NSmsUdk3iadAPsIP79bBP0W49kplVcP
kdPNbfZpNRJaMzUDQSFefI0JyQrTjq3E8DKOus/v4gV50gpy787MMaGuZtk9elUpHj1TJvfcFhdG
gWI9coz/6AI2fFTEAB9Hs4+tUGR5/HHG0f1iE2Ghfhg99oRnr/joU8HBTWrmsvIBcd8LWlLugVsh
zCSVe9XGHVJX+LBpbqVY2+0Sbts87aKl0tktNNVxR5OnYg7uq+o2DwQ/rlcYO7NnIR72BKq41Fkg
hWbXezeQfby7FXPdxXXrGCLMOsRPDtvUY54V8zNkaeIr6UTnor0a+o6mlbHaD4ZqyEyBSgyatn1a
+Y6z/y7FO3Xv9A/ozsUPrMbdEqv1M4P5Qo+CMtZDYpZ6l2NhChdzGLdqiEfgKS73ozEz17M1rPKY
Zmgx1Zzfg4eGxqIs+y4GBOtwky3ix3mNj42XW5duaZImqlfn2sEwNvcJwJ399f187prFvAnyFVXc
MSR43c64KwpYhVvLmt2HMljTr/EAlyhb6PwMO7XAKHPFoE8aPfXBKrp5j1k0OE7m2H/s4qa6R9uf
DlxPHoDKsenwYkva6fs5gc2yai02Q16nVGbYgXqYbVGxYMntIAIFZG5TNxOHXJXO3VhU8WWVwXLs
eTCSsLHm2zrw30WTBe9mb1tNiKVFvWQURX8Wc1wc+8Zo9wRBDZ/JnVsNX7+Uh7RT2m5kCyF32ZQX
mNk5gmD7mTfFYHqvsAL9O0vj1RzS600TQoSV7VfM8+u26yyreap18AKOCSTOlLIVB32iRjMStW+l
SL9z8Jrhh3siFdmre69joXmwJTCpcPW8woX7hAf/xvJoCd63gUmOAGZWmrXkGwLe+cZa9VOnks1C
PkPv7NSTuzbwZJTC74mjPJkfVtNqMH13ZV8dxsFIX9zWdrM3y+MSj/BQCnfbzWuXAF3yruWWF9Nc
GN33TUKx0XjiK2t1xUlONdrEm4rXV469y6eiMOr3fFqsj8EwymdTJe0JttWzqqXeVraqjlIBa5Yj
RRSyWR69cn3lBvjdydK3fPBe5TiPX2CgcIJwOhcwmTu+ysDID570y3tlltvZqYwbPhwM+BQIsg8Y
1Hd7dTGvDa0qENiV7YOsGTPaENACHmx3hps7jk6qwraj6v7Z98ZuW63W+pAioAH2gZZeGeGPye1/
09M/TE+0H1qMHf/39v2TbqqsTn4enn7/O78PT6zdfxNQD6Qn8Mxg0WUe+n3zzpjEv5JE8a+zENGe
fw9R7m/CJIHyIyLs4f5gtPl9iGK+AtOP9M4ExeV4zSr9F0PUL2IEHg9XmA7mEtOCmRDY/Ag/T+Tx
SG8v2t98O1ZfodkR8vvy07vxH4SVX2e0X1/gF1WnW+yyahdewM+9MAWYOgZv2XSbBcwXX//+pX5Y
B35KSSFy4Ahi4EREgmv5l4C9NumhcslY4rQi1Xq19ZFLENxgA98qlPu5z5fEf08bQGBiL1pg2TSU
kXnN6hOpfZVUXxvV+DIhnOmwcJd7do1ir/16/EY7qZ9VN2Pn9JiOhQd6u6SLJ+6e2WNrCnGBhjxr
NexyK3NPPYva+1w1dFXpnGpmWptqJBXf7lw4xpNncESdJ5tuYresWGM/YSBMpi7ynHqSlNE0fgWW
y9MWkf3ROpFTzj7QdzGey1iNV/AebN4dQ2lps1Ie3HzjLt56y3rGnT8jh3OPYztEzAKIW4SXyrHv
eGpRqYVgmxpPMxEMp97aUxIHPLiHIh+W+Hrcz37HK/zvrvEPdw0sUz5hwP/7rnFp6uGt/lMi8fe/
8/NdA24D9isJCAogwU93DWQU7FkCOKsp0Lm5ofxu23F+lCLwr7BrkUxERf33bcP5jZgkFFg0GdA9
uCX/q9sGHQp/SiSCchGeiVJq47+8ApauN5afqA8tTedWzAh4J1se2FFpVKQ0IDi4kau8Qh8knMma
6vIk5SLI7PaSWKURlZQzf+1jfyU2klQwmQFHquWYrorWclad3vvaWcG2qjPfCekl0DeNKrryU7Y6
6qbpV/E1t5MlCE0iUSM+e1Pq6+g02fvM8JoPchikdexVME2nhVzTfOlQxbcpcXGGLevaHK+94tIi
zUY444cQ+/uNGHVLqqz1k8jM69XaKN19npj/OduldKhPCyt4nVOMhvFzdEOcxM4u8BFJt7h9KGl3
wKZfSMTMRxaL8mB0Y3ecmor7D2v55WFSxt7KR4vCiODTXC/2PjXKASwlxkF+Kr3mnxaXQ4Q92u1m
hNqYBib2i3xlI2Ru5oLaEmzIZc5iHWwGNxAadnBH0eXesyiIafcO+eR5l8U6Ithc7z90svX3fTvn
3nk2pfvOO6LPxb/uV+v13gVj8Xofk12yFNtrtgOWpbe0+85v03JrLdZ8aXKnzJzyIFlxmqLeeez2
J5q6nBQ+/SFnqwy6A8d2O43yjOEHotwacQc2CcnMaTHmDAZB0gG1O5pVYQYTe1Ysox4haIQo/wdV
QMp205LJfZ1sy3zse4CtpQrgcKMFtPn3IDf77zoWbJlvrbp3K/OJViBzxzHxin8APCBfWuIiV59B
MN3MbGFOXj3iYZVdEaeRLsf8mDlBbW+7snhgHO+2ImPmjNNivus1duprgxBfy6VoNhoTIzBXCO0g
+5ttQrpot2ZZQQwtvSN3tzwO3uhASKdyAGo6O9ioVENy8n2GedzOvNuRlfvxAWcO/fWlrd1jtYhu
x6msf2ustny3BmXaLFV6j5JHdTX0+NDgwZ3nnR3WfWCeenuYQ2onSnZIdE4cnHr8nOYOadG1cVw8
3jn+rMZpk89J54gzsa5qRz+rsZ9sp95IXu6Cnardm6u5PNTkPffpXDCLOmYsw0r5M+1jlijO7AQV
7WJYwpiNvfo4zQLxhnY+xijaLW4gXKwnZjeB9Vuw6B45zxKTxNVWUS5bJrdeipS5GR3vBocuiNml
iD8zSQQ7MLLkK3Lb2RaqqE+jKdsPkDdu3Vq6D9dv9h3GMrFBR6SGVZmXlbxWyFF/iHy7dbEwtChv
jt2K742pAeK7RfKCnx1moXLAXJI5O/Sl14Y685J9nk/FHuZZHMbq2q5JR+S+9brgKXFo/CCgbd34
hfy4WuKutilLIZTj3ZDactnuKLS6vJ8/uaqZU4oclvmGqJv1Wrkab80IEJd9SCnsR8+iU8Kse/u7
QVttxQNzTHfFmg9H6gjece8GUZdhpdoYo1ZBWEye89Ta85JGlpyad8fXybObO4nAsNi5X4aKkqs6
6Hv+G61xxAcFlRO0c6jGqTzOwmtOBV28kU9N3RbQ6rKz68Q/LK537TupJz8cqSbeDW5CR4och+xs
Bun4zF6/iEren2diIaRW8ubRt/RNMKMtuwUAf0OmNIn4tpInn6hNgMZS+l8Xr07vg9LP6N9u6q8o
4sGmFAxMYQuzwNvqhgoJLcxj7OWPQ9XRHILisSn4dj+ZBsFnNu/awrJhx9E8rB98gbpJFpwwFKER
iiNhToWYWuzPTUnTQpWOBhUQppNTC+m5r/SbUZdC3edjg9weIULNn4q0Z+dn5801u4E+Osnl3ViI
fE+WPXxPitlgWavWbVOmPQQWy36xwNvcrSYi9rT4672u3WZnlslwb3Vde6ZZUzyxX1+LiLV9oXZN
0yfbvlHizW/HbuMsY/NIxRc9wJrFMdTg0QgdltDflxXHWD3V8hWa82psVr5a25VbTpRSPeWFJO3n
Td1w5/dnxFLpT97FUmsScUXabNZN60OicHH5s5uemqBrGfnSaTOAPuOdDVJNfJGAlDslKid8G6eb
XugSbcTsMSstxKpMk5322mk9RhBLvlVVRroTryDal9Vclpy0iGGr7gbw8fxQSmOLWSe4qMlys1Dq
LI2PtmcUF4JgamOisn4u+8l6zvuyvcjW109iNmlmMbw0eHSChQWDj0OqWeIMB0zsUCyRZuKum9ri
U4VX5lPi1919PZbxx7aIs/O4wGFNcYh+MDtH07XT5HvdTXob60GFgvwR5Gp+W4wwWA+GY12uE4Z5
OX5wHIHhMHP6emNgxIng8TUIaqm4V7hO7a1EFT3Vs8HepCpmfXbZOBT0ypkWBGvH5n0c5hdnoXvA
nVJvr5cKt0TO3H4yM9N7Z9gRRtTEdXYPDHGOvFwEn/Tq9gfhrDzo/Zp1QNgnfbbDTObdSNzVz7Gc
uiQ0iBTTrhAjb258Yn+EZElvtg402B8nvv8djv/hcHwtmORc+n8fjp+a8T/Whv3+F38/IVMbRgTE
pAGRqfX3s+4fc/V15PZIbHDe/dfS8t8nZLrBHNv6eeT+Y66mK4Fcz5WOiGtVYJH/bw7IzJG/HJAp
63NJs7MJNQOO3OZ1MP7pgBwIujriWBlnSienB5IsgL7RgI5VuVIbCg9oI/CrPNqlN+35Sq9bc9IB
Fjs/3ZD7np/Rhquz3VuUu6rBp8NLTG5Iv1ZNY7aZR5L7Njpn8pi09sEpCBvGTldGjlN/nMfifrYc
MqBz4kdGQSUim9IlinuHm35V88V3MF6HyimtJ+Isadi21nVjkFS31Ar2z7UdYI+Rg7PRY1d+FQYe
Td/+kDf5d7vlwobU86ADPTzmjefu1YwODRForB6zfB1PTeurs5bkhEMeYwUnkzWjvb5ebvTsyWOV
oJfn+Yq1uouD3dATv+e8tXqbhLeTEDb2FnJw7EVhQ/N4kYuy06vdWR9W0YmtaJ04akH03IjOP5Sl
9dgKdq/2EJgXzpnnOl6qTb4EmHKYf7dFWrCaUH68G0QLoCLgPsMOC/wcD5Iwm1WUFAS6+bCq8zo4
xU66hjxVOYc54i/IFY5sdwsRM6pWattkvOlBSQByf1JurTazTj9iXbDAT7vecXHk9FqbDZo+R+6N
0HYT37ILskhQN2nWBZEyUlOcpzq216e6s4ti3GYYLo33olyAhIdNORrrbgRm1oXkx3tw/m7j4Gzk
NjqwH4KDpuzaR6wPhLGdfWUv2KAmNe8rC14krh/2A1DN6zAzHYxBVT08krUVA+clo0qH0F/7/8fe
eW3JiWVb9Ff6B6iBN/cxIFyaSKNQKFMvjCwZvDvA4cDX30mq1VemWrr1Xv1QXSYjUQDH7b3WXJbc
DEnm3HiFoHlrqKzYasWiFZtBBmin89EuTtrMmU2LtEopEu+aL7ku0DOhZJWIwV5TX/hFPRkw7ZdE
GJKehzUfZs2KEayRGYHsPaZ+OurQkvC7PsRDUaH5fK2wWN6aHrCDTqZDhYDdIYbHoJ/N2X1Lzn2v
v9Hw2dGzZsNbVgE5YRXKlR16Gl/hQijcho7/7QSyr+12BPzUY4j9y3jXEHn3MFHfrSi8EEK+MzMj
b0LKISrKIOfGoTb2kByyWWqXtHCyIjIXr5o3g1spxKUU3TZ10H2E7LXy2ViSH+F/UiSheIcYFT5N
eokxR1YnLZ9NI+SEqt8tcnLlrtTIRg5HkBr0FHEJXGH6SA+wjjV0U55FXqg/UsSOUwKyaM9QW6ZX
WtCMcK33XWoj1kyq5K5L5+7Opee3HWTbkhxuoE/jD6DfIuB0tlXS6VvFMnrI5rq9d3tRX+incxb2
OgN1G8p0fOyEbIqjmee0wXw3PkI11ICg9oPHuka4QWRouGA2uoGLdpBkjxElbQ3zxpAcaVO9Hx5H
6dX3nd8mew/3SGpI5y7IZXKOy1Zd0+k3HVwLyfL8z4JYD9kw/2ZBZO1Y667/fUE8fZIvH78vFn35
yNdikcF6Z9mUcXWg4ChiKLJ+XQpN1qWv1SET+c2KkeLA4lCIXoM2/734WdSbKen4vN/Uk/w18udv
FJWpuP6w+NGMXC+D2Au+KpPOD1VfUANK1qK1br249y7zZDscGwyNnthS6hHwoK6LVNtcsXZ2xqYx
OkkIXtJvISuW+9Hsuxsn1kfziTiW4tRQmqRlrzjihpiJeYEpw8408m35xJQioiGZl03azqYKA+lL
ElWGfIgQRdZyP06z8ThaffNcy1jeLZjYFZ3pej0IL4IZt0PMvMsqu8BCnIPEEIVkNNEc3rsBf8RN
m+aqCJMESF1EaLi6t+fZc3epwnB1QHu3jBHJGvqf+YjEeVPORfGxQ2t8lyWOrPCcVOoujjlwsODE
fPeqrbAlEZVSeMdmFjY1BmOk8sLcx3+1eqc1ryB4zbibnG4+EkJCebeqZoVbjD8gcNB40WBDdlVl
PZh+2zwEdp48Lnkh7zrIYPBfyiECs8oul9BRdEOT8A5VUNYdjKRmSWhRDjjl/LFg620LYP23VmG+
Hdp28BaS6GK9GbpDbDjZuK9iM7G8PRrMItl5Ak41gZ8EJtZ6WNS+OjGLV7URchbSjnZvNCOnxqRL
8XmwO6sJDsz8UivVu74tbbIiZIGtXFBURBfrZLFUp6KD5EGKRsnaiOw0EdWuxbFEhKCFPCrB/5/m
MQWDWdtxPDX6ieUXADk3kykKFoiuSbZLONe85qD3kxFfmyIt46ize7m+ON5yWFBQ4wVSOcmeaKqm
Ul4NA95p/WTMVT5YYiP6Xk6sGMVkTr3xlFDZM5dn1pm5Fh+HqQNEsXHIRinjh38mvP/fhGesFPBf
TXjTv24/qexD821fDYbU+rGvk55urWpCqH0BPRy4w99Mejp1cGS8GF7/nXv2nznQ8viQRWvZp94O
UM+mbv11DjT+4GBguISSoXwwcXz/nTnQ+bGzRoy8TV4wfShmU9pRPxDsO8qny5TU+Y0wx2x+sSnf
0c2x2VVvdaxPNUf4SUxkmWb0hyvt2JDp6YgQklN9gF2r72lEzx8FbgOobHrrhCqf5XKtatf7BHbM
izKOMmLpDvWQANOl51NOs/0GUffig1uhgG1SEStxJYL7nBMknFve4TwN7vRMG7wHCSTLsLatO4h2
fmPVIkbVPclBfwZeWWbzBnrASgBNG72urjLEPKHyCcY0JQUy0mySxSlUekN/vWv9N6npLc2Uh2vT
0twaFbACscGLUmH+Q+ptbH3ctCXciM4blnFft9LnZEOUfK1fk2zONnjRO4KEe7Hzuna+d8yy5kgy
TzkfdWdted/WGCj+iRb89P8bgHQvfzcADy9ViwNAfPp+DL5+8t9j0HvV+nIIZ/R9owv2zD8cB58C
PVGEud/Hdjt/MFrZadOIgtdBt/Y/4882/2Cc8OMMTwYO0uG/M/5+GH426nJ+EcXXdU/j6z+K323N
VTiRmf+JTMMBvFA8JeD38s1N+Yvm9tod/6bh/OUicLzJweB7/pSnMDRSayHtLwcMa91Gef1CJJP0
Qsyaw/bXl2Jv9tOl1vmEbq3uMbkxEX5bTmgqyoF5YsF6kxm94TKjhm+S02SsJdgS1uOhMgRA6sWx
aXdjyv715X+6negMYKOiOzAMHtqPGzqzxIgxuSamrXo6m5X3zsdZ9utLrHvC727megmHfidMFxdg
+A8TphDaPOqx0R0cYzorx7rQD2nCkXmczlbHW/qf9eQvnhxhBz9fDik68zMUdkr0+trg/KY+YyUd
tjWq8Afc0d0VxmiD0PVAq64KJ66uSmm/hZ/XoflMQKFRjiY2FWR9wLRWFYJNZ9/ElFiBT0L3zmln
jRP6rRByV9CFoLKAqnHQJDPX7AyynSqUjQKFHMeyyvrTzMmRlf2AN9JH4CsG3bzMRFquFnYyohEd
Wae0G6mMp4UVjUBALugIxA0tj4nTo+kJ6qpdUJ1dDGPvstlrqOsITL1J49w5Q108ug7tWGmTxkv0
WYK7ujY2SUWGGObODmUahCk5LssR79vtmGtyZ1XVZ9srH5vM/kCr72FA3EyzzyfHXFfvEwzBXALM
E+XRalNZ+RIV7dLtkVVgoa2NyOnz6RP9n+7o5eldO7saPTL6bbZZjdupmdyTUtbqI3XjKzaVF08z
4qs8JbaYgi+h51J+olIdnBX48Wg28hyYQZecB9cuw5FUej2QCXloCEjVFMsD7vl4m5OgdUtfMBxT
mFcxWTfXTqK7xZZi/DCHyTQnAc7+fFS7rPGCc+cRq5Jy+glNH1h3S8qiTvSoQUuxVqB63tq1p71L
CynuqLHxe3xg+OfGKOhdQlA6cIxDrS0EbHYTRPR1XHXitimRlpnwCneo3HhFqg6ZIbBeAJ21gXx5
NHcINfSL3RR+RKVGhVqamePzmOkdCEB9Nm4I9kvOWUpLo84aYxPjrIzSzl1hBNka6qWJ+CaOU/HQ
LpTfCbG+iYPZesaSOJzt0SoOa1Xp1lCWe6hq3gXkbdluHGq1ryvrOaXpROM7G5Nd7lnqYPdZ8KAj
q99rVitul0Rr7sdyjkxU2rdwCFpoiW2p79icdM8U+JIEKUqboAd1sr0I7PEa+2SxIXjLvc/Qzcex
RRRDPHigM40E53ORIqd03sFCu7KreD3oTQ/tXLylm0t5Xeba3q5qeY03DchUShi3HBHwkYho7E0L
YSOq3fIwV4N9dNqeUmKjr8TyxGnuqpl1gzca+QMJion+YMXd/NIjeVljFesbmeQaNBrX3FsqIFm6
1Jw6yiuItnhZvajTO65Gva9hvIAICBuT3Je4TYnk0Pz42S+GGlxSEuyTOJ6uFQ04VH0j7QO4Gvte
6jFjH2mdaVM9RQmtwsop2Me55XS1mKlxs8oTd3HuBhdwzTmdi6yOXC99wZfxLjCwmSTDoD9maMsP
prTeezxXzS+TN0WjI531uNNWtlwNdoPtNy7EugUboniSRdT5hBZCPrzV+q59oNFRRgDyP5Ij2PvI
5alx+nEijzFS2q2h6Q9qHncDctZDruGNb9DK75eCX5vEbvdWGJqH1LSftKjtBCHyeIpfekkeYJO2
7rZXu65NrLPjtCs2sgCFUXuyvx+11kJQqfvHrJqsvW6kOCZfa0bpyBNy7HY5xWUxgCiI2/ltY/jl
DRPScjRIkdxQNHoWDcInivNrvHoMN66NMWvoKYSpep+yAGC0oXW+SRLouWVl1Ke+8o+lNN8WFWAE
MzYwAeAhtYVPLw7tQxQXmn+bxMWnGBMGeuB+640mrGTdbjmQW/Kutfsq2DglY48pwb3L5lzdEEZU
Ht3KFAe0lUXUTMv01Cj47+yGuLKO73gOS5cBtFmBIegQtPKdMXU6LaLFfiCRwcUNiurFgHzXbxqn
tJBPpcPWxaTLOHHVR07sKIS7tdbe12GBhfjipA7K7wCLecj+nYKlrWyO5MwepU+0zrh49k1pUZFG
CrxIcHK+dsBG54Zd533wDAtJtgx47l3s5Ec/971z2StjD7+/wr5kz6EnZwIzCpv9txukB5AosLnV
6BwcfAV3bmYUh1RLkvf+WkfM5n05p9x+maq3BjNXBP7H33GTyrNFsmaIbhCCgjYU5hu7c7cuxOR3
A5Cb90q66QkS9PKur62IWN4p2+StEKfRaIddUREID+s0pylRQgkkfzdi8fwMm8+kSS+KHfiQ/sj6
OB1lbjFndJjk3evBqKiARGbZj1/2Ff/02X5bVqTG982u6Ccu/unT9K+rT6L/NH+/w3/92NcdvvVH
gJrMw2+B0it41aj+u7ToOezymdA8DH36d/Qom5P0WgEkGpvt3PeHbP+PgF9HsZGmmG3of6/QyMng
h11cgH4VJJWBycH06Cv+sGk0O8ESNzriEEgN8gItlWGLlVYU1yRPO9foYTr5JnF6UE0QTsejzOrh
IW01We2L3ABsIYQsqw0WfDgB8WgB3wa5ZLYqoeQX29kDGAl9v2IfNklAk35B339KCgN/OR66+KzM
2nli2L+UGKuAUFZnyfh8M9DQeuhFcMZeRUx3zYFg07hlDC/b8LAnsX+6HamK1qCwfZRPLlCHoR30
p4D4WejXWmY+1vVUXPUCKVFT+UBcWj5IA03b2o6nTpVq+rWQDxZ4MbVtRazv596Eo00ZzcIqLitg
GqQCo3aCSgKTShLIvEx9EC52n29eb9Rr4pvw0j95/hlJJz2fngwpjg4MAX/Pfj1owrwaj0uR26Fn
QTzZ9M6ES86sCV+BGhxUwTuZL10S1qWvP3kVdC23lUHowIM/VBhkDlh1kMNpI1c3QGht6hw2Qp8N
AXHLOGY2MA+Fs8Gih+Rk6jngiNxnD2y2ifY8jhasjCGnAOeOlnEj/D7Q95NjlJe5KD0f185oPIlq
3UQXSue3lVWq7vy21D4v6RSEyuriqyJV6UeNyfLU0j/av/75+vVPxZst5k3OX49mOfAwarRLdFax
zex0MdZ7LDkypKe0sH/kJuM5GrYkoa+8rSEzWbZwe6WQaItiuiFXJU1JOQZGf3B7kCy71CFUem8t
63Yjp2q7qbWmuFrs5igFhH9oTpKpMkvMp1ajsL8z2tnX97wqnCeHinfBb4urnH5VxNUzIAS9k2HT
cpw3aKzKiyBt/E1Kd/Gpa9P+Bh5ocM4XCWDAMoUbsRG1rnAwJddxhw8R1jmscbLOrzmywmiFzELJ
aGD3Lhu+ZL442tZZzL7egy+C++R0CNHcYHCJJmgxNdQT9FO7D/Z0XK3Pk2uRjROLqmrIyyXKk+Yt
3p5dkOtDeirKht8VjGW7c+HpY8SyKdbjTpGi8fLtgCXrMa6C+TZbpiK0WEKiZdDj28qtMhXibPL3
Bu3cnShT61Ky+99XPok4tP1SUmvVkFX+nl5d/2Zo7CdnKMebytHfUZCe83DthaLmGheNTOGivK2S
eBkAcLruLvOXGIURqlP4AQAZYnohOCt8cUdtt7kHLF099JoFhG2eoThlNgTghDoduplkW3mufVg8
d9iagb1cQbsp6EOiTAyn0rHeomnkkFjNgD1i4TJQMaRubJJiw9okWZKAo7jY1YMk570ZbLazcU6a
09Rr+661+ltcPvjFfKu4rrXJuUfbZeKjkUB6dK/XaWWTYQ4DVwvYIpDPM0aT0r0niTv0Fip48mEW
eU5liIz5mUe/tCt6jkSuCXRyk8J8zy23DnU+87J0AcAsLRc0tJOm6t50gd7meIWNdDum0sowuNXL
W/hB+nbJu/QkOSQQhNk2F7BI897sqJ1uYTE1w0YkLU3oel4o6MsSuYBJ1vDWGmvHYCg7k0F05qRH
0nXn6ymmVZGqpX8X8P0tonwozIN/b7w+cpcE7jbgGc6/7hoCNLET31RrMtFG70bQgKnXkJxVtyIk
lCI9uwD8yBkpUbyZosqvIQRjipECcLOem0SdWG7bhyKQap/qSR1Oc/VCNlW3Fdls4nHuvFMzj9oZ
ageT/2imyy6YVG5xiXLAdOQvgg4JalIPuR37QyZzjETMSr07xs+vMwt8+vhzoKriqmwYoQQsGDTT
11HUukxaCuPeRUyVH7kaHmnslA3kKzCEGLQbt97TVRdH0jdMm+EwmY+YwbgQGj4VwazhT1LKYrmd
9Am9VDppQX0iQHQ+9QKqQ9Q0y7DF5LzcCt9wrl/3AP9sl363XfJoIvxqu/SYNh8//evYly/1x+82
TF8++HXDZPwBbsM0GF10Pr/UPr9umIw/MOyCqoKn+T0ygcasadBwcP+vlPpVlcSvw8myGgCojv2d
gijmoB/2SvByqb7TJUY3taak/lBC7ATgySrAGK15CCzzOW3eBIU5gIv2g2qbmc7TVEl5i5mTDf3Y
PpWEaRz1CWZZM8KoqZa0iNrertgTVfV9OeoXmrQJnsOyI7LLBk+7rLhLYRAJbMPh2eUzGxG/904t
b/PGVHhi1CReAqu6pQ93a2nTHuBYHA3Cwe2PgmaDX9Znlcg+j/qYnSruY9h5LYl4ddORzOwvG+WY
yHb05boJ9HsXhyPZMdMLpzdFj05sZ5vuKuETn3twjVEFwH/rNf6JuseefLY2xOL9OShgbBnyMVYO
trxs3NlmcYve997O52s94afIodioNHuZ26FBBQIjb2CcS+MDJ5Wnbu4JMyHdXFSp9Y7F9ZAJ391g
XCequ8fuWmugEAfrqZDli0cg3k5Ppkcd3vl6B4ZqBMhYlJ/zttbCHun3zirh31kVNZUx8VLgRfKc
WNOjXys3pE6aHEUZfGD9CPZGah+SBCk/J/bjUsI+xknEjdH10HayKzMdTRhV6uym8+PU2k+pVVwl
qnwRXc7855y81BJAg+1+a/OFJjv73AzzvY10ZTdbww6pKggHe92jEBughrTaYDVgO9xwo8wUiBZZ
ooDyTD2FDh8M4aitYcVtRmFDW+9lWr2MBonT+togGiaKYOu1WpsfgL51P/X6/WBO+zFdrg0/oa8l
9evWw14vi/SzRdNp6xjZbVGoa5OHc/CbgHSXjG8IrOCyxANVgcEtKSxaWlT0XEgCKY9SFuQbAbKv
mZeLsLt4kzrqXOlOpOZ6CmvsrVHcZC+1JEy9NNUHv1muJRlyYZ6KjB6095Qp/U+0VHcBBTe6YMZu
BraxOKM4IDs4LzD3CMYZeFGtQ1LxjNivlSGiu2Ezwpd1mzndThPPk5hn6yrweBPUMgybjmzfTdvr
lzoxPgTWxKKmsP0PyPsNT547MZ5tVX6udMh+6L7xeVTqbMXAqYoMEl9pEjy9uFoakmvJBnC970bt
ngiwfmq6Ot9h+GFPa3u7Yf3cauNNFWSAyXKfIJjOB1fxOmoGG19Ta9/nsRaEVGfnSGixfLBcXrtS
JXE4dzbkJzzth86bJWQ9Rx77yvWPSmpUMdK53HZLW2HUbmcocXTQq7TrQ1MrrQ+D0b+fpXBvDL9o
1+pss4ZxEcHV5hHJPVYEMHd6ib2G6k7SmqW7z+2uvoCNv1RKc8eI40iQAbvPQoJpTvji30MqkGGh
yq1K3RlZYha1wwz13FYp4ZKuC8ozUwLjRUNCmOt1p1JL72vowFv0wpdGo6raj46zlaPzoupZfKhr
EzO8lqdb+LEb3+Po0i6Bu6uyaozMuYnvjQFfTVLz+i+5+aGhqbLpu4qlV+qhq0xjR0wQzw3cwGbE
zI5oxEAJYdr+na17416ZvHREYT15motbvpuOsRSficO5tt3iC8fog/qf5BPQvpLTaf0t/PznNgln
6jU7lqHvOR4H6O/6FsCj7BEtQ3OwJZI9a+yGlfB+ypzudokNd/PNEvcXV/upw7Vmk7OgWbSdOF7/
2JQJbFJs3JmWdMJQjygGAppEjulaTOi/vtIK6/m+/UO/jv4WF9PB1L2uXt/0YybPU1bOJpHI1+Il
WCvM63Sc4y4IrX7TN0f+Tt/9+po/NdXWZiOFA4wgVBD4/+/vZWLVRHKgHjzMg5NunV6eG8XA1iz7
MGnw4NbvW5ZYT3pmt19f2vpBIgW9nmsHWMY8up3GTxB7zEYTqQp+fejp3EQ5Z/z7OeY0yXRxjdK2
OOiB+jD1Su6KCTtbDv4vEliZgD/CIaWdmdTL9ZisQfGWcwiCSgtzjOCmP11P7FI3hIm2IXwBcoXz
W9JZdpUjH1WVXHQnBZKhyNVDnAOhsgn2EJLa5wTbYGj7TA+//qZ/8QqBx9BNZBAGuO9VkPZto80s
s6BqTLs+pGa/sxv9ntCTe6oT3W/u6GqJ/OkNsvEk0iPFTc1R/vsLBZPhK/4j72pQ2keC9+5nI0Nt
UTIJ126QR71P5khiVA9klxATrFcP6ZofYC/J504yL69bFQ4SBSc+dZ1ouIqIlzhrgXuyhNxDK8Iw
2GZkKSRYDjplqqfEMed9lZjtVmUzfghdkENaqIsSLPtQC+2rIfMrZG0Dwq06+xxnsEnrouQpKr/Z
Ky3/HDfLmo+1W4aexRsxdzo7hzStM4BRS0wtWF0X8D1Dc1zuIWxbG8RJBO342nvhcOjxyDX8zY38
ixnGoie6eswp7jk/1tTIU4YwpVn1gVyS1+2EYmZDl0ZdarIOv3452GH/9MwctPo8LRr2jrn+929G
vTBnAqzgZh6cQj7SmbqqKJH85hJ/MbN47upvX/8aYFb9/ho01qDd6jqymkC2lJ4U9Yh4AfJnfsgW
a94PsOYK0z4Emnma4iDdcgq80lT8DsDvnz4Cl41ZSbHxy9w6ENvKIhswO7VzdcvR+/NC0t3Wi7Pi
AIJzWaW002bUl/6mzNyt9Nu3/sC/dnufrMg5o6/gsG8xDIvGZ9C1O1Mgz4fxYe5RAQ4b3cw+OzWv
YJcVt1IVdKOTea3WsEE1Jna/dKnrOqVqow+PTW1C+rSWLyfA/7rC2H8xYnkWAdIJ5mFEGub3N6w2
W1pHc1UfjJKDgkxJt80GtH2mVvCdU+5AxnYrKmf/hOqdOlAv8Aka1R1Jhxc/LuBkY8PcTfEyIaw2
mmhM9SdidqzIh0i6GuRO8ei54Rg7pzQwsa8LZqKWc3bk5fMFv+eHpdc3RAW8URa7QwBcNJk1BTFM
v8xsxDZtnLZ7gJx7GluPieOOm1zwftotE1/vSnrVGnLNKi6Dveksl6AV8ot06L/epL8YJKwZ6/8M
ZLcmFIbvXtwp6dBZTrI+TH4dscVRG2/ij2NTrInb5DdPBJEFv+6H1XFVxDCtYaD1fxqTnW3NFjbE
+iAo0dHf6ZvIj/OrmJUqMHg+iK8KsDEckKTJNIV94SlLylsyzuCmNaRVNTXygow8xm1AnQsBST8A
nfT/7Av6z9K/KwPoP6RN5RtVN1Zktf2HKl8eVTlfV966GPOaJVbxAkKbXSolvXyB/jvSXlWNGbJd
3VKE8XcDj/T1eLnYyooyhx8M4Kq42sAnWuKi23gcNuUypEdFBOPrISiuFeh/SuZX9Tids4GDpF8k
VH06jnrOMp3FgHdyXs0rljwTdnrfadkVlsmOnukYZXUxR+vfaBX/JpbrC9mOEuwbuZbrMOqVgxR0
OrvJeoBwCo3x1GL67dgtUYe7VR3dQa/lp4XmPHW5wxAb4u4mcNQHAQJ9Gtd45zK7JT6nInCdrbhd
2k95Kh8ny3YpYDqA+aorWttXC8pm6mIM4GEorzgUo6FlZSGlkReT0eFOw21pOO/TfqqvCsM5SRy4
1GvncD0YAcAGOERL9tpnZ09F7cmkYvWb9dj9i+HNXofeDYpv3qgfsYnljBMWhXh16L35Q93Lx15n
3ZMcs2KHYb3uv16P2s1agx0CdnqvY75Oh9089dOmy/lYV1mggWqwbUUQ+QD0PajHCbnhpl9vSd2e
D6XRE1aWEUCxSexsSy80+dBpZXDbCnrzS8K6SGx7cFMzDkIcEidTY47Jh/kiLbZburDwP+jZGKpk
IFbUZ2edcDBkPUythgeSsM32coyvkhlUmANEMo6kVJ1v5Tg+2s6ay1sSRZQJNDTdtFxX6XQmrI24
AENbIN/NH9weMrdoh0eP0wEWK/ckWUQ4ZI5ni1TzdTc/eF/X138qbL+rsFnsAL9Zu/+yIflMb+67
6tqXD/1fdQ15jumj2PpPEe1rdS34A8QOMd5s41/hF2z2vxofVpoOUlz8yvTJfXetfH2tr+l/2AEG
QmZxtGCv/c2/YXz4aWStA8oDYoyAiiPaj6clQ7qd1PWEBg8R8xka+cS5s8TUnpaSSe2bW3P/Ze7/
5TmQa/nBukWjqEiezg+7XdqSIDV9oz561gSSUc7GCcVDcJm5AzdEggTbX1/vp12Ug8oTcwj4Qxtf
x4+7QrpNJo5hnetVxppIipsuxsewGKdB2daRGRPqvKV84zy5mXn+9cV/bPP6znpQclEg8PTWMK7v
V9tO03v6nQhRFibkj1VZoXcuDenfzMaiHqlyBJfY1H/3lX9a47kqd4s5nIPaz7jiAYyPmHyPsJTK
UPcFCo+PzPPEPweZUPeJPv/tC6KMXTXtXJECLeet779mrmuqxcYXoNOIyS9es1tm+qPbyre09xZL
2/Ovb+urCfW7bYXnvIot0eNyc3/aGs+9ge0mVvIwNqyCgAXi3qQb1umw3iebGLgZiN7JL2v76AHi
fOykU1/qtvWmMHWLpcbL3XuPw2xSYBHSGcknXHuRCH7U02z6v3kLHO+n98Bb9z+MfaSb7LpW9f63
x4Ua4nmSV8N4cHDU2WetMp34uk9KQIbkvjKzd4kxXdHzmglM7AfHODMG50ctIDGN6pnrkjrvW0fI
7M5LYvUUQ1O35F2CnthcV4tvnFSWVumV1E2C0Qn0MU6VqXMfusJZDDj0PRskTWTmBujB4u9aRxkn
TXia2I5Q+q/JbFOPxsDaEWdodTaLkI3zp08PbQaPuii59YvOzK+F5ah7l1nCjTJfFsEh16X2Lifu
M37sBD2to4hzjJ4br581pKTmkhrGJ95SRb4BtcBckboQSPuB+tZ0U1OTQyDg5BREKf6bVO+ZCASO
ecD/slf32jSo+6DohB+CT2yfx9wkIkvo1tGVAOdQccn22a8sea/DimaP0y1MX0SaBNvcEM6LL3T1
2IiSYMLX+HQrHdSj1mnG2RkoZ2dL5rw4nO4Qis2BeqaSiXMABBGQFqDy6nG0Bd+UzjZCWDaeCAzr
LL6YeVGIaASO8EKgMa/ZIrlvwjbOY8BDW/wuuEzd4ry4iLkfs4SqakeIkLUjCYvUc7JQCaDrZawe
v7yrKfpo8r6RUI23WaEwPxCfDlvc4cuas2z7fT/Jcgk1QdgqVdo4q45Fp3WwtlxEaeN2IBDhXUqV
+OK3zKcRoA9PbavZ5j0BDGi/NGSXPqdJy+CHOHMTzCK4tGjAUAO+ZmsjtNDC19h1AciSnM62UfeI
CNqJJuga2s7obp+VQtAQJg3yC0S4gocUpIZ1HCEltZupXb/rZAcldAmiFV/vv60G4IyjT+wuQaoR
h/+0D7s60E+vP4PPvA4riGfMG0t60PiuDykBu9GUBMFufM1zhNZDL3IopvbQ93kcXxvoGdtQ9tMY
FZ3yg0dLh5GBDIUe0rgZkHPkpwERauts/KogYrV1CbwgNBs6BG5XqDCbGB8rpZUyM/TjZAyeVDSq
tTq96vsh0/azTqEy6hJtjh/btnbKTdqgKdzU6TjEN+YSzM9I6qePciZhHX5ov2T3E+kGE34xOSO4
rPHv9fSUCT4gr2Kj+RKmAyniMBqkw33uz60Vp2vpBSB3Hcy7gDSaLgUohaTbxkmWWyeHVOQQq/EB
yaxCG9rQHSHDiFh45Nuuqc0n2yncsPdS46nXzS5CDepS6VXGHVSM4XGi0p1sBsRE73GHw41KrZ6m
fxJk6lp6mjzYPnk2nPgBMm30BgqbGJOPXc+0iZrBuyJM2D21eh2slWN7vsHPW/HAFWIbas0JJJh2
GT4GFCmmqNfGJIt4uQNixwZVR4Ete/QHnhdfiMgeagQ/9tshTTRIGN1LbXg5fBXdsQ8dhFDJD1q8
dEKXvFJz4fQfU4N/2DAvq0eWOd5lM6Z2cCBElFV6PWsQ/NA+O4gtLtWcIhT12JWvSA2pHhF1xJc1
n+7U2kb7PPdU5El8n15U4yeX3HGZMBuzIHVMz9/l4JOXEHWJdYz1PttnnmXhOw70lIChuI5YRhvE
6iAQyOqMer5GsjOsynfIA1lAcyx9a7yvhKYtxyW1R/9oVYKAk9BoEaNawliPkGD//lwS6bhbUVOW
Ddr4ZtLa5F4QKn2khXn20rS7lIN4mUkQZvbPjAvizzHKyec6oQ9lnndaI7uCL2u+HzXYhyFYYdK+
gsl7g6S4wFMlp6Nj0daKrKkzQsalh+GyEf4uQMdByLepqNQR21Glfhs1qsdzLTlXRPaMMIJ0ENuR
qOPj+oSS3P6zNCx+vmXFEm8dKh3xn4E/ZbAHujZudovfIHCAMT6SPtIX2g02yJFbV8XtZkEC8jR7
5HGD6vPvaNzpUc5X2ntGi+phNuP+mVo1e5F2cPwbayJApzAkj7ULArHleG8zWdhlIk6Ipmbct7l/
0tTMslDhZIi0ck2WLXPicunprVDUhZcGrYV67BPdjxKlra8S+hekPWljnCxCjbJN55rM6Tko24uk
c7x3Bw5w/cSjCcsyYB6sRpJJAOFQ48oIDEtQ1kHD2qg1mNctKZ4iFCqY74UkNTaVzIPSSfp+T5aF
f4PsnCK233DlnMUExDypJ/etxeVdZ0Ij681r8int3f1r/uqCrmUMX6dADwmy2BLMt776k17+L3vn
sSW3kW7dV/lfAFoIIOCmifTlLVmaYBVZIrw3AeDp746k1C1S95duz3vQlJaaVZWVCQQ+c84+yf2g
Kp/FMbnZ12oc0fAVzjqxGjb6j8pmPYVuqeOKsFjuvTPKme/7lOjibYnopNsuLXAhGlrHo2LAuczW
6vKyRMWoivDkjEoiMgweXx7Q4Ku26LojUv/5fpiofUugRjuxFuS8IH7SKdzjQpLujXBjyw7NLqjf
lIVo685yJl51Wjb8rmpa+ZEV/b73KNumILgIb55EWl8ksRYbKd+cPC+MZ+mex7yHZkWS5vIUGbXz
BieAg3XpYLyrpptRw4E+63lkiPhZ4cxbODcL91qutt9zLnriqagN89yMifFt6NrgkIwqmDe8Zqqc
1PCCV2sGfMzME/cig8pBPNtdy+MpRjeU7ztP5iuvJNXvaEuIHGMViD/h2Phk12FQGKqnSH+iGRyw
93UsueKKno/REC1dw2BpkgeWkcZIET+jIngVxiIdyftEafnk2qkxPk0kzjPLSVUSJ/4jCu6AbWHe
BCuJOn7cLul+yVMjFi+ZT7UcH2Y1EJUkKDfI0nN2qSkjQiyLMt0OiqRPBU7zUKKgUrh2EvOcyy65
tcthCmFasJ8GvLCdAcqci2xtcHUk7WPtc7LkU2J8no0gPRsD+82pT3j0LH55xIVAdufsGftiVBcR
t7utTBKzTC+4kksfhcxIHmKfI91GerEXZsz6kjEps/+5PdXTEINjKMRjJTliMI4Q/5ChfdiInIoE
IEX+DU4nRLSpjogeAEO7GVqWcNyBKuRU+FaR3GAUy10wS3XiuqYwGFvzLhga8w4p2rSdTHKc+6U8
IgJvd9TG0dPsjtCyeYhu0Xap3SwlG8xB3pDfWD3wafNcrubizJOvxKWRw7QymFT7pbtjqXIz5rIH
XpEsd+bSxC8N+1s0/ZZ9W0+kuYZ2zHIH+tihwG6+dad7uxSPVH7VDhq7+Q2AmcPY7qIELEGcw5Gu
PCUj/2hk62+AMPhA5MgtvMdup5JtOZpFTaFtTBijeAL3m4VUPU6QRBtCeF5xGg444sfWIurLJn30
ps8LLtIy4bRJ3Y4rcp3IvdxEM6iw+yVXGYNzyu5/aMV11/FDF6VxJwSQMFhA5vcX5xoYnyzgidcc
GwgjFP0QIwmn0oXv37drf+l+EPCwGWCWQdsvadx+7H6ApQxjVg+EyEKpJs6AzeJz23dGgcRX1EBo
detyOQ7//uf+pfXn52rJNqt1DNN0ij/+XFryAhrb3BznrHDfB6PsjmU/k2WuvITzqy6r5dF1E52e
O+kq9+9/+l+XtKxKEYvDQnV5ET8vvIHiMz0Rbn1UJFVaG6KrrGdfn7qkjHHa/x4+3XTNG2jQ+oql
PIf75SX8d2L3jxM7knr+9Gn9dWLHwzb5f+F7VxfpTzhbHAB86R9zO+cX2iyXLberjcGunmz8Prfz
AdNy20hQWVgxWdxy9f0+t7PdX9gLMoFh32FbfBlf9YdZ3/6Fvyq4MGBXf+fj/gdzOwy0P93CUFMo
UgJIJWS9o43Tu+U/7SE9TVyEHZ8dCanTtUGgw3vXnhnz1pq6YNY4HrPesL9K3FNkLbE8URAGPp4s
hJihpQBs7RFCl/muduq4PRpFLVS3aRgYmRuTpuGjTCnUliiRJ/LVxC2uIXka5MglvVg47Qp0o9gT
BAeIyqBm8Ahn8lyuAXURmT1vle49G3Plhpsy0sA32Av9a5Fgd/o+p0ABUIV1FbsuGx/IIAer8JJu
R2Gpv8SOqLXyLF3urZZyHzU9P1ih3+Wp0vvzYzw7NAGpmB+7zKKKz0se1Cyfve4utip2M7XT1f7Z
Rdz00fumeC4qPV4QCaonwmqZPzQSfOtSzBwD+ajPwSbQjbNlxd3RFLZ41ryEd89iL1/Xxni0p8R+
WRUVXmXT6Pa2SWnplr24jS32BOBd4+g1c7XKDeR+A+uSEh68JzTVj6xDj7WpJDGRKSzDN3yAlyqz
469dzsKSTvN9iXXJMsa8AEcoXq0q+GmmHUNAjBLmHKPtJuxmg5nfWub8TD+3mzd6W3734FIvjsq0
b12ZlldV4lEv5FRY/hSJTafS+SaL0ulk1wHcfl2287DU7yeqK10JzyUzD65r/sv3D7QwYwpGckao
rkb9CV8qRj7Svv+MFgvyryKoTYCTwSS8JWY1Tx+YcPEr1EvGdyEQkj/9HkVK6BQj74vKDCqwZDZ0
fbOAPAVw6tFTgiwhXKLRrrlPndtLe1+UKwJ6MCffkggo88acKkbFhXoc1t7ZL2RKy7CIGMpgAcge
vIlUOfJYW7ayorSeKwqUt0svWDslF3o+IxDcUwLwndbI4k8eBLy2RF9EgwkkJ8H3hT16mLgarK7n
kw3swbN3lxaR4f4obwrP4wFNmA4Xn2FR+0YschrWqM3w4cmAJBZzaMRtolpuQi+Y+YBrBtAEJQQx
hXueNdTXVUZ4ZJgH6Lh3jNq43gS35XVNOoQ8ellkn4xsouhelM3rTteRWrUkE4tpR1xFG5pxrphI
jP3HTBUV4+4w+OwmfZ0wyWJSpot63x6YGTpE6Pqi55sNrZnSsQCqJseFJnqaAkSONMkdeZ6vl0v4
UkMveY8DT9/sGrj5Frm01coeeUuUBeFnjrkVCG5AGpJkVNUWI1qCvHWfNdQNLVVT+HpApgeL35/4
l1sCWwWNV6rr7UsN1JocHDA02rfVow1pnabE+jq64lkSoPRq6NEiqqIswYUC454UIo+bE80i2kJ8
0IcicdSE07jk1zFTeUr7mQ+0vQywgCtwgaEFQaqaT7w/l/HcpfVbULZaG+a09slL6uBa1UVwvbYu
H+GQLnyHuhHkghVkJfvh6PWJDRF/IkfK6OA8o3pfAeQVjXd0nc7cf29F29mg8U7gRM11zttgI/NT
+7VfxmSHToA7jNEoL4g2Zn4sLbi9j0s/wxbPRs10a+kLYfc+5gHHs1/lBpNzUfB9JI7qE3kt/jYb
ODJMMAPPg9OMvIP0ZY/kE/CXLPK+33Izatmo9zHK5MR6vuxWXMgqEYFPDDme+gDUC/U0R6S98gvP
ec4VZQQkvGwLi4FoZK5rc45rQHw7uyqL5FxGWXrIzDU9jAiN13BSfEpFGsn3PrU4mkW0cE1hRuEC
X9yVj7XrC+fdJGOFGWwlqPHQfjxn6EYAMXclU+GSsHBCantWA3XFVapwqbmbEpzybUom+3PJiqbD
+IwgczcFulb0RFEvcMF1TWxhwPyAMcmYJnG4uombZt3JtdeljsiuEFF0x1HocKDLNS8t2IOhOfA7
hxY5wTafpitux3QKXmHfMFVCis6PmBSgSmjnYGFIO+453+gD/S0eHn09Bkvvh03rB69Es/NBfj/S
sl5Q0NPzcSk5EaOzU+b3pMK08Aa6XYO/7V663F1FkePvRR0QmTZ15+WOKydfvqpqmBEptU6X7C8n
a10ndOsq8dtXkdpV9aoQTOefHGVzThRSn1JiUulBJoPzHoAk32VjWz6IBOk0+dQfpJQFp65p9MOg
NfXDOYo5gQMa41u1OhxkBfUDUwdsYQKReFIJ+vglWY4cP4i4tyIeKSE2qDyxrLj1GlyVjO7QT3sR
UymSb4LiYc0KovNSHGwhUcHxK4/SDo4PTdtZViZ3Ta7n4VCA4EwkHDHMPpXlZKHddu5HXZWvdSy6
MySz0VSgOdVMHWJ3z5S+pzrQD6LerYrndImbK54x/j2kPzPi3p1sguix+LRCDLdshuqrHpZ3OMEx
fkm9lgntUkW/tmAzDatuwWsFTtgNHhkSGffAZixFaajjMCynPhmbKy8L8Evfk6VWh0T4fSKfbd9g
2d8bGArvG7CVWek9RhYGh08L0x+D5wSRedEJEnvJqQqznk0YfiUmzta2YaO4tVxrrUKP1U28cVuZ
oQqyyqMgeCeBFtyAM5W5vc8rawo2XrruCbJSZydL8jyEv7hMG5yJybJf3KXwjgGXZRfG/UgmnuUl
wdVgy/XOnwfv3GcBj7l0bnViE4KiUokXKSbiuU23ukvX3D97VsTVK+h43cSHB+9nDb19M7Neyb3x
qpsn84YtlGlvesOZ3wtZZy+LV77IzGuL66Lt5UObJ2ihhl75iAy7gFbenr71bA2+JD7erl4R/Lxy
ke1ax0u3Puat/WJkwdGc2mm7zEPJ5q+BIy4lFE0gdtmN3yXZcsP75X5kg1/t11FFPMdTcxen6iUI
yPLOU7IrvUj9ymYkdNLM+0Ky8vKYOAvz4wImpp17aPoHp3voSVyl/KncnTOX89dstJ4Ngu5Aevf9
jZ8m60O5Lk5Ye2O5rxdDHqJggpsRoKqM2/65DUYoI51LZbTry7a+GdaIIyovqU9U0uxi6obzWHbi
zFLTODpB3Z/yYJTXtU3UOW9ahUWvxSzl4pCcgbSC+8Q4kHFiwbUp83tJ4hj2jbOx5uKOhwBRWXKq
9jF7s1OBTPwhru3QrpAqWpCjDr5+QthLMxFPHbAjhNZJ1vdivPXAc7Z41ANo887DmJbWFkKn+Zjj
Nb2ul2J4IfLAuF5KrCysGTy+TlG7fhmmAqlKhOLyzDi+JXV5qD9nlO960En+Ctc3E3CrY4ThKdu4
Nd3WDHnyeiTDy/3oOXrWkpdA3T3vHfEccyQ9ycMgw9yz6/q9gfix3iyeQt+0DuPBjPIkdNgRhhz+
8XYF73KI4mQ4TZXz0SSx3FmD0GNxs9CnlTgtUPnfo84knhTI4PyZinhHdd1RCaZmtV1yM98NkG6e
o5YThZO/w+lTC1YoqeWBzCONokyAf/QWyANHFUJdJ6MByqOxxwyGbu/SarfbwTEfJ5UXgmDwoiNW
0Wux7z2mkQA9KrJS50Ss/RR/cPjH+yRjj8IytSErYaoaEs4jsDl1bEeHwU0MDqYudY9+PqpXAyyA
z2MvslysmCLZdqhxuixpd8DN6pu0575IyUR4bSBDnlaXTU/A+m5PkOSKX1HvFzIPiDfwxBcVz2jx
WCvU0jinAHAI4svRbgVfUYDE16zsbrFU9p8M4hKvINmjjquYkVINPJWjhd9W9S7UXXqX4Zy3DBg/
9W4zmqcyxwd7NlqxWuORUyvY2wG6e8Vu1KByimncYBQOASzhBv4PIs209t+ituBQB9ismoXjezHZ
ADlA6EFFZBlmnNAqpGFu4p7sSMzmRIvYb6QL8NS1xmzB+ZP6NtBFFTnlVcu4tN1DCWE6azoly8+p
sxjzOyM1aNIlVFuV6ilE3EnybEoZHy9nU0sjFkuJZ+a5RVi2irI80DvTP3X8/4sQ5efpEK2zQ2Nv
0UBbHm30T9oM2DvM3IY0O0Z1wOi8rPGff1rlOvaf5YKWYC/LgGqkZgGI5VjlPHz//gVctJZ/nr/x
CoD2Sf6hI4fRQf7YvKsEjelqDfHRmdEHsArsmbmOgYisWwEPL6bYjJpDaqdJjFspWis8mn10G1eM
tX1zFLeweagq//5V/S9vCyoZlECU7SCmfnbbVfYYYb2V8bEyKP3amac/m8qamlRTPEL841Q+Y7lS
HBlT3PyTskPPAn96T/jxrv4fJThM2B/fk2rx8rGawH06S0ErRL7eAs6jJ/044wNBY070nq18+zn3
IuMk9CaoQtWIl5blg3Un3QUD6saEMJ4cB91BNy0ww2+Xdb6qbA7av3+7/pcPEbmHYIzKrI9N88/v
1xTEqWFDwzlW0QS0gG3tiCDVxVS0wR5I/CkwQRJD5r59B9a6PLYDs4o2oZdP67l7LOGb/sMr+tlP
AAuSGkjaWtNlCx7DP76FhkO85EjdAJEAIMPmokIYGEm99ox4etzYuv1VltV/IFixT81Ef1EpZBIH
0fFIDvu+0T0Y7+zfv7C/WEf0C0MyHxDpzrz5LxNRj8U9BLI2OTZuTIUKSgVsOF4FSK/IkFO7r56I
8fHlaan1PgcNdZ+fJ2lNCDGmoMfVhMTBNLGKb4CfURfDq04PRkoTFcuV8j3VWosiqnUNr2c9KA24
s40yYlqSs/EabxYGgx/fm1JgQCg8Vj0FAMc9PyZRikgGKgQCSuq4d/S5XFsr5gto115DB/T3b4f1
81ict8MD/uEK5gbSRbb+4+eUCKOF5+0ZBztxOAOtekWC4I+61almXv1Fq4EaaTKeKkvvqecy4WUt
6bg+zYHLuxXbZO2GzorNIoNUy/EqLf6cPdxau8t4yLYw7GxUh6X1elSs6Y81Qa5liKd0infx1HbH
ddHSMMfKGd6QgMW6wqch+Lj8sv+dRP/TJFprDv90XfxlEn2XF++M7N5/0I5+/6LfZ9CB/IWJMXFX
cGS11SzgMfH7DJqODSysq/101oX8yv/1xwxaA2P1CcAtZzE1/vf8Ga0eyfMuzz39df8ZLNZhNP7n
41oQ8ejhtAs4AC1moT+rObsp13Zf0Z7lYMxbWxb7gVoFKt/gPzhJldQnJ4AFvRnAuwJy7dzReKGD
zQC8Xlbys9EBhwvLMkijg4ENu3smjKi48hGqZPeDW3W/slr03pzVrc6JiIurQWXWNtArbKZZaXkG
hQabKQ+Ip5my6jprWoOhc9LUN7SQzXooF3HAsjaF8ZpYDemDqgveJpbj/pEQNw7poV3cz5Oa6TcX
y/Eo3NPkOtO4i52NiYbQ5Ljx0/dJh7MSK0FOa93VcKUbgqTcayrMZIj3RlGaUvM50mSmKaMGUrdF
wm7I2wPJWptbYAucvcncdx60hiWT0XHoaX5ZOxPoA76xgshLphbo/sByCK6iHb71LUJZ1SYiL5H4
inQpR2q1CIG82o7T5AHySjB0flWq6NVKZAS+BXNDcehQtlZZzR65HLvVWDbuSLOxIdTWKIm0CSSD
tMRfWwn/MGvkGubuhIs0BIxhJV4O3Ges1+yDrmjpnTwcynhxYNbAWGQHLaf4YOVz1N2CzdFGe9h+
JvlhmzUw7I2aJOvgPqlOiWFMhxj/1VPOvpWWuTcRnaAjehCFcvZu0CzvpKVBPWQmHC75ksCLoQmf
kG1dE/RkH2pM+yfmkOMhryZiJNqqRj47FePJn2bCaxPYhWWFB91N4jvGmhWxP8W8dWWcb+Xg2JvM
jetjvwbRQ1eq8lNUGQMh8VHhb1aWs3dF5r7kdRk/ANXs71UyeQ8EN01vQMjnbUwddu6aZH7geqgZ
3dTpKyye6B5380LWU2NYIQKNKYxouLfEkXr4m/PoNWlm+4gD2LjDikVMMR1ksJ+8zr6O3Kg4GEzE
160g6G15ZazE5j8q3JfWFdUT48VcbHhYxfS/GQkZIXMUbw6xh6+nqmPNtAmGvtwRiz6cFJ6Lgyry
+BWxnn0VrKRkbUTjqGfqTYDufoMSczvmXfFNKOmi6fNWxgmMd6pdzqNms8BtuO+IeDh1ynnOwAz2
2SjtjbRn71owI4+xsKMFgQszTncsI6wrkoex70raqyFb+Kwhx3cPSeFWr10/V4cp8povCimiaMm2
R4nnn/mkyx0EHxkufePfrKxZHiK3T86VnLvnGATP55GxWqkxJtbXrO7MK2OtaPPb1vbOqpiDvcya
32CTRkckyO2OvDYe5ZGXgYDwx8+mmxWflnxNP2FST3WGo59/aoFUkz/IHYZ9pztQtFm7wFPDPm3c
K1WTkAKXqjjQgZLhHVTOWc19AOBpYTQPOC8wiDBPcSU5UKc35Emm91WUzaAWm7kLyV22uYqpFBLH
R1mWImDYSqNddrUaSROPFGAlbVLyIOuFsWGS+dKrc20G1ZbsMetVoky4G4zuJV27p6wxvI/ZIZNy
AyjUpNBQoMxCq1mzZ6j58qpknH2N0KHZuFkfbb00PgWy924W1SHFqMf+aSWIDSOaWX91R1JAGrXW
93YUrF9aSjqcRnDsIaCqhsy9WL7ECZZ5t4XfslFlu0AjDOIbaYnxbXAMIsGYqrFCM0MGF2INs7k7
j2kTv/d2kv5WKDQ1/dReW2Okdo6r5m0yjaSYUTkdbcOjIZ6VWq6tGf23zF3VYybCwL/JSaW9FQzJ
910tDFpf068fcpZiNJ6DoGLTU8OpT1lssMthnJyQeT4fLa3WrZWuazAd20/TEPlfclVS3Y2pnur6
egwKYHR5lEbEQIRhw/vIuu8qcIEZkcStl5KjXuvEokKcNvoJGEclmX/p2fFCk3XrMXFZNvFoMwG1
mREweAEDWvoMSZqFRaVBPvctsd8wopRTh4M5f8V2VT0KdDmn2Ij6kG9KH5xFPfixJjgwtZivsY3B
PfAb/6usO+dbbciPtGmtawGPkrS2luQWZGe7lgqdm5ygM1L3/JuAXJ1rwsgABWTr1wRVJ+sMpCRy
nl9qs3siH8YMfdElYRXRyKRAvPYp3OODma7BQyu6GgOjRRKcBBN2jI3ktsineC/HNNp2VSegmDvy
kNGz77nfv2Zr5T+2FqqcpC3q5xiJHnvRrjmrLAfNiBCkuHFqqAROX00kw5rx0VDzQkdRusMBb0f9
wJVbIh4K1H1KZf3RzkwFNlYjCsoe6b/GbiTPvEIgrSQAhrXToPYqcqe8LyPDgROxYI+vsNiZvTlv
l95Mr42OBD63qurDMM7jVo7z8EYaHqI2H5LB5OW/Dr34krVNDu7IWq8nZKnjxu1Vci99sMdVX+db
CmUrJPOi/yYw/O9GsYxPGbF9u8t4vo79fI/81UffZERP6ST6W9f0hoMK7JZXQdQjQFZb7LI1QDgM
CZjxbZcYJ8X0NJUMuir1pTNl8WsLLWsfQ336KNGm7ZYVcTHH3q+JX/zW5Wl/Qmisp9A5IFSHf4sI
1d4s+CeOwLDNk0nRvmV1TtwPos9rUhWzr0HmO5ydiXEA7EacXx8VD9lQ2Iwis3RPQEh7QmXe7EaY
zkdb1v3em6m8DFU7BxKzpqu0BPLCDpTJ2iAMYwvTZMCfXU87G3zO18FRachrf4arK8JxSdyjmmw0
ec7NKhFZV6inmBYH1r4WztfWbB7GET1ilVZZSDzrgSPaIErW+IxFnfzLBGJvmq9UGAWhi7lZ32JI
fPBMlJF9e1hVSdotQXhbM6kefaCcZ0ZI8b7qSHQE4GVt3LRiGZcgvV6LeB9J6DqlYRCpNKtD4Y7B
kWQg5ol2+QDe6575WwIzxEw3a41owC0WmD6j2OZpXhyQBNfbYW2qrYxrf+MkI5BRQrw4hD37zhgY
gHO2e8+o5dPjmsFxDRzxWxu5AOQWINlANeAjp43DgyxPeB7Y44OyRPA1LRfGegaXX90bR5eEmAcX
6ykPY5JQESkLIM/NeJpLDDBZFcMLSVf/XA7LQ5E6v8rIe/lvL/V/ov9L5+99eHfdb9QvP3ZSly/5
vZMSguw9l2bFA9TBeESP/P7opCz5izamEcSOWQvR1p9ceO4vbG8Cvg4L2e/A0D9ceEJn2jMkY1ol
6eTN4D8iXVk/Db9QvGsxnmMxfLPRDlk/Db/yflxzNQbpfZYHzGtDpjuztuXm7l0QNVI+SLfteuyh
ZtXBrw7Ab1Fwp26YR8Q4z7ct4iaUCATYahl5PtiPnEQ6yMZhiJCDhGENq6U9+TFeK1PdD0VrfpRm
o1jHcTikftiJxOcEH0XNhqVOrNyfDnUg4QgmbUa8XCW+2Wir4VAzkvtiaNUc7Ir47OWy3dR1zJBi
gMbu+Co6xGu9bu2gMO9YNtdTWNnuONLgdJwwa9F0DpM8abx4pvEFAAa6Sc1+hwbpEdI7paeU1A/2
1DI9edxkvyq2PDvJyeRuuspNHjvPz8kdreflHiJ8FGwbS5Xdzm74jTc+tBt/17dFs0XLn1y19Ijx
lMYh0Dr3S0pcyEsPDji7dSxW96iSvLuUE52lJPnQ7FtdtkcDunz8GcEcTJveRBvw5DkDXgY+ieVz
tHAcGNRsRAzOUfzkSWquTV8v9FwLL/+UulFytaqZ1Uaa8oh25Wye4sqe8LHnoJVNtg9i77FXYLlI
Zt2npaO6jAlUpaLwJlzZfYVwy3CIeg3LaPXv/Fx548YuJJdEtqYWroc5Ibkhc/q+gxnuLW8DvTNw
844rK7TyqZy3QZGQIMeMfteblESEnSffvK5AYx9DfuhTCe4gtt2to+GMY514D+0q2fdWzOZBDA3U
aW7ZnZcaIItZtuLBcAK1q6YSHbn0FmPTdY77oYhS387cNLdMCVbwQ0tdJkStLIEv9i34pWtShNn/
mdVoes0Z1rPyG45ftGH+Tq9hmpAcVILhZE4O3WmtUiE3ps0iuKJPRRHLCrdHDw+igRUQq2vfB2Qh
pC235cq79zD2MZ/VKibvCVF6iu7GmIPmFbm+R2pATW7zklAUbjpTy6fsedb0Rivua55HUYfEv4mT
jxKKVMMgzcs9nuJLaVxPDhNFjSmiBDT89HqqhuTKjSr1bpWJS2Hbq5H2piqX0xwvCKz72qo67BSu
mRyXjE6RXa4sxGYQFKOhglk/HM2u9PZVnKb3ANUpspN2AnVZd1HJnR35rDFx3aXDltAsnB5NxHz2
el3Tsd1ahoT9nvBpbptJh5qbldGB7qBnie9xOaWwI3mIeTfzWjJ+6B3z0LHy3SYxPDmuOGkATPUo
zgGnpbdGXRcT8VRRQZcjTJcVSOGrz1baU3sRzgcF3+yx0wDHeGBh+tVYg4p7irx6gsicbHFuh9ru
1/3QJuWwj8el/jxHGgjvs/F8XqnO6oOMmq468B8RJ5EdNAxHTqLliQyIuT5ZjsuoMwXM6h4KM7G0
LR7hk01q4zeIWC/OiBLfTp1+fZpya2qOKk8EqNBombd+Y4gru+/JFyT7+0Eyv6ZTlUFGRmfMaeaM
qLTzpc0O62z758zwl5xYXGOer2eh8KgybCYoEU/KwfejfleIOKIU57Oq9zHd19Zapf0AN8wkYmJM
ii0cHusKAmaws/2MZYiRarmSTGbx3Kykq6PvsPiccxlnX7rWy94hyhovdldMb9S2U7fraim51+Q8
QTFdbRQ+dKenLo4RsLGz7Hckk8fdFX9Bspo0tJADZWqzoCfwWbacJdt6oocWfNyNCQWxkKyL6QBC
q3fB+jtuF+Npm5rpaLSdXe+ioVTxsKmdEs1aXTUACv0qKp7FQooFgrpPbFNciCgX1VRQmdbR9ZX3
4Dqp2AKcWLaDlRCKESDBQF2GtIJQgigONbHwsSKS9bYoLXyzTChKcaO6ur5htelmB7+t7c/tAGNo
nhE7DG7KKF+kDF3CaTIHPCVEg4835Mnh/l5E/4gCP6Ov5vkVP4gZYwlCBVks63IsbW/wkI/Q3cXR
GWGC8m+ln4v9f+up/1M9xWT4b2fT979VVb8U03uV/jif/v6Ff2ikJflHqI/BF8B38/m3f1VVvvmL
Q2gnQcKuRdgQKNB/zadJTeI/uQjx/hhr/3tGDRFBaNW18AXWYLTV/0lV9d3G8OeVou9pCDxUKEt6
lIA/c5TAaPVr2ZgL5muNXKG24RJ3CgW5I5ohFaLQEzYj6JQUPzW4bbCx+q470SEKc7+25ImESWHC
IGz7oXC2CZ4vY4OEf4Rr9rVhKnGnXEjBDJrNLVjOWWxWHIJM8oy+Z9e+yO3qFhajJRsD4c5bF3Q7
zEyYSiEYWA96wsAAbeEpq7nFbItMuo11fYksA82TRA296wINO+bZ1T6hxQWBbAJh8rdi1mTkCyQ5
vwCTa/CuYCwbOMoEz0YAjKpj6q3pbwDX469qhbs88zWfnaXORqbocJmTC6JZXHDNLDmJYR01xbnW
PGe20sXVpBnPaZ0MN5OC+yw0AToyadU29QAXmkovJ6AlzibmBHCjZ02QNlDvbgqm+syemgiMsGZN
+x1vMxEeKElAF5vnyiX0o/LY8lqaVG0FvPNS06vVGpT3gyZag6AqH0xNuc407zq5oK+Zk1Vn9hE8
qzUZO1eJt4efZQ5h55c3lSdic0fUJYO4jqyfLKyQceFFHa5HsNu9Ew9PgnALOPHkOJPcgHAW642m
dVfdaL/ORW7tMaL7B2SIpE9PaxTdsGgn3cc2GajX4IsdZ+ofPRef1c69mIO0TYgnY7WTpXj0pnud
W7ntlWwPFD73ciTTQtcGtt7rj296uvqCIHK+m/rMCQNcSkbvD6FzMS4lWJhsbWZClRDhLcyqB4cJ
4A0BGZ8wWLtb9BT5FuD0sq+0NWrRJinXgIuj8E2ZtRjCPM+yx0ibqkZtr4q00Sp2a6IDbH9XSsXE
ZzTrbXQxZwXap5UFkbMftXeLdexXEQUGZFxt70oGnF5c5BhTtfurX/GBISC1d8J31DZH1LB1K+eh
5moLQZ9cEXqTbEq/dbd4vT+vmAc2q/aaJdp15mj/meoplOIRT5oYcbUW2qdGixWfGu1dc4qmucFT
F5w9FJXbDNPWruOxgAZS+96mluvmYoabtS+uWUhQGvEGb7OLba5xR2fnay/dol11U5xKHHauLBf8
dn5UzOmedC6FE88Rq8SXl3136anvnr3FwE7/ZOH0VE8Oj1WcfQ5aOPEqJNfCznSy9MrtTO8BpWSU
fJrliuNtFFlh76tAe/YL9M38/Cm9JcvM+hQwmzc3BV74KewiQKc72AKwmsjbqbKT0tGJm4JNC4A0
hLayOnRIoKanKU2lIoshHRmXxbGBHTzHJ5295fnQrdV2JZAUHlniQN5bGjdYt1NvzZxsYxrHb6WA
oAUiVlAG50Zd4l2DaEv8MrxzmjqRztqIqBYv3hZZRQGO3W/IY1iSvnwb60oNX708ELmLwRoY/rQp
xqE+p0MF+2FTRXSV/MON8lOGXZHVHvXoED1X+Qj01Gxtyw2toWMlgqp4/s5y+e8W+R+2yOhgBLOA
fwXF/WWL/FSP/x8/0+9f+sez2v/F4VtB/nZx410Ww3/YmexfmD2ANPz3yviPTbLzi4VYw/ExGrmS
DShTk9/nHzYAcGh7DlAutsoWJrv/5ElNlMqP22SJj8l0TCYpxANBHP6ZpTqSpVF1WVoTFugJtQtI
kYODXKX4fEnr3LsVKLmwijP/IUhtlE9WWqW33Lv1dioS3992GIexyKT2J3ZMyz0ZDtXT1LvRr5CI
MGQjHGoQPK7Osem0EohwPecq1YBYglLoatRMs7tlkU04UsLe275mlkAsBPcsIC/p2OdxbYv/Ye/M
tttGsm37RcgBBJoAXtmLFKlesvyCIVsWegSAQP/1Z0LOU1XpyptZdZ/Ps4dFEk1E7L3Xmqve1kES
zcTXT4OFZcijwp4ZPX/oglkJbp/J2WWGdm5iK4W+E4fO2lBjb2zN2rCPVC9lsWJqXxLLbMcivupH
TQyBmryzIDCtWreCIqgrbJt9EOYL3Daz3I553b+aHIgDAjLC9gefYuFhdkrSnMKuBCfuVzUxApKe
6E+zyhgCT2Ww2yrijNnMD4kJOnOLgrX4SLjhBwz0sFxKF3eENSfh++y5MOAyNLQv1YyUck3QsX5x
GF+9lIOZ3QeZCeYEzszN0IXlY6V9ddPqpp9OYz1GLq16SDUrcuL9ZevPrZCKs2b5m+PKvxszvlcN
vg6ZrBWGxVLdhyOo3FHezclcfbUi378NcyRBKyabprUJA0wq9C8GtZN+QQANk8qxKqqbzKqDW5cE
UKb0TuAeNNdv16s6uGb1peccx4sWlAb2+OnTT9xSPSDE9u8MFOlwUmM4MZPvkjuJqQTKHd4HlWEf
YaJ5NHKMJGMn1U3W1OhuZnaOrSdTi/KLXRNpZOdABxSuPpBm3fKbLXtnl0n9jSDm+rXBwPbCSZMy
PZhrsLRuBM3CMgp/ix+RTBKW3eBupNmwmuACPkDJi+5G7HcR6DnmxGuXdDUOpRoNDuUWat/YGN58
VN2AFqzguqpsGe26yaQ2H9MyOYSybucrSC3gXJOwM64FytVhPQhZ4G5AVoqQmONbexW77GmraKi6
e/LVXcZM9ojU3Tcse2U1nvdUck49xz9FnfSYGOP4P+We3qf2MyL7DSGo8bss9FMjOn3qRbF247T5
VJESwoaiNPtUlzo/paa+9P1d1HxKUOFRGO2x/dSm5p86VVFpFKrIVVz0CouUVYaR8cBsE0h3Fp5l
UTDPWKSvMRrYcBHD5p+62PSnSFb8lMxGhSnLjVyktK5tMo+YUduai9A2XCS35iK+bW0zv6rnaHhO
GM1tjCBWZ6xF9Vaj200XAW+SV8JbyVRY/irjGXrmZBd5B15v47FcJMCqaZBVdGijKuKCEQkni1zY
W4TDjPs0GuKS73CYzARtcd+JbjO143gyANJcqQ6q+xSU92r2r1smuVcpUycmhGo8DknabSWx3Vun
pYlVK5D/hmO8uzMrTR426zqc96NvpfspocVA9SAvSAUecMCRLBkNe4KG3GerWSKBOhqs89SpG6AL
95Zti1XfAOM1NHLwyKkXhxhzUB/93Q616ZrTZ3kyy0r/SCd5MWcRvtZNNhxGoBUPpQdeM+2VRpsB
LsTJdX9rdaG9qxd93ZDE097x5ktS+9M+dzh9x7HOd5OFhoHQG722IBLDe2lUhap8flUhg23cDTdz
1ZzbIQuBCsXw0vFQ7uuQfnbqGeaZqeNw42kUGrShvgWstnuagf42Cadwh3aP03zo6rWyiHSdFTjF
vO+NY4oB9DTl2Cg6GX1VidCbyKKPm0m8AyLo1CpvVfNCMORwMIuofYI43fJgDMY+asaPrvHy/YRB
Yds2yI57S4Rf7cwlrn5cbK9e6hTQs+CcXnUevNKDXTjuqcSjuYNZwqmvQhmzr4AMHP0QKd5oGPKu
q+Jgn8xsTWkBWKZ1HUZhvTfLy6TrkkkmooV069dJy7CrDp+DGsqM7Rbhlr03JkTUr7+VKlO0ysck
+1Ihvd9ZHTjfMBH+rsBCtVdzX71WBN+/MKY0cPpi6FVDOV/Q+ajTVA/Y3WHV3Nn8w1l7o3GjIeBI
ZIXm2grwvER69i4c1axxxZg1s47umEbXQVb4AZRut8bkk3RynQm4lSBU0K04A5NrF7rHuheWfbEZ
vlPsxiM9T9que0n/ci8rmR0Z4+Zo4hnN1qi6ntvK1MhvdFlvkg4tgmk3916YqjviBsyLnWblxic3
0+tyHgOHFKtR6PW4xEYIXArAKxyDvp9Mf9hIgn5gzUCqiD8LU1obDi77oIelUrJjr9OpdjdLE+tJ
xV1/HyMTeR8JFt9WFMzXdSi+GkH3kSRl9IWeBUGJU2muteM+lY5rYATRRPPYGfAhUq14lerwKWqc
PYj3r6HXffdF7e5n5bTYR5GU0aH+MvVTsGlzJTZSNm91QRplb5tXhHdlFC6i+hGFssf1aUDAQIR/
6CFWqLWYJ2dLuLN1C8at2dJIzu5Ky7uUUVteAxnvtkUrmCYLphbteoibodpqq5gv0dSG26rQ710a
PxKEwFGK8wU8aKKL7B47A+bFDWQStAPBsrhmbr0cZmp/3cKVXY3sctu4DJM3kWWPhvBQTw21+TUW
Emlo4ssfQIvuu976ICR25TcJjg5DvpaYxxhhA7AZM1MegymciaHtkIPZZK1G0EipFI5DmYWsnVW1
JVyddmvU24d0nIoru6+uCGaisedZT8kwZdc5zzxDZc/aWY0Gdpy28Zpc233T59VRteODM8d6Z81x
ucphZsEYm99bzp/r1u7UAx158CeMjIlzLewJonPZI0gh2mkqdbEbO+gzjeF/DyPxBQtW+GrWrn3D
ZAk7ge+ilGh5rtzvhSgsxkwdUR9xUp2qklQQoBw/ZDGQEWa9I/2tY5R2eYVVXA8HvyLMSjuVs01A
6ax634v3nFjkPRSYaBPnQ7qj6TveiFKGt02ojg03XeUNfkXzEk/aWaMj5hElQ4R5xCg2jZVaF7tK
nwCweffhGHf7akjcDpVdqe67GN5XCoxW9hidkLKtHLb0a6PW3obQr+cWf+Zy2Kyt8kbJNlo7Q3AS
lfpganGoRYHGzzBvwkHfzDmladwyHtCSzMvia5MH5WrW4+Ogu9vKahEklWdOa4i/vRnWd4sFa5o6
ODR9F63JcGZE4Odxv3HpxxOWIR33ukx9/9or6hK1e7MSkyRkGK/QfCuaMvu/cKf/KPDetskf+KvC
75EW7Q+tf/z416n37//r95rPt34DXoHDBfCE5I/9XvAF5m/kodvIbGndEiaxtG3/t+LzfkOhT/a8
I0yqRQrFf1Z8zm+BT0RUQKvX9e3gv+vN4kf4peLz0Q57Fnhx8g9MIud/0cDLqQHLM7jlldFzwq32
PSfAtN+GxjAQNFhwzlotKvrhul2MXoVGsmYt5i8YC/JQF04C+zlEE0nZal30Yhhjgcq23mIiiyKP
jO2hYdYSeeOXgv4V8h7btd+CxYImFjNaF7gc6xeDmgzle1dWWNZsXNQuG8QGtFq9thZrG7atDr+8
aVLeIbpB6jrqncuplIxMn35myvDLQc4J0kIXVx0paViJvV2noR6aLWEsfZpEN9ZiuCunJH9EpIXA
jG2NvhodE/Ultrp6L3pjPpJnvBzWUHt+YxiIo2/8dPcVTIrOqpnapwwD5fWYzuZ9NzRiU+byDg1M
cDZT1Et+QVAu0CBEduxiBP91PeoY1towNZs9DnrA7wnYNrSPd6pSiD/Bgew8gyDmmVX/ppTBMSqz
javG7JZsaRYfOAkrwpH8bc68dNVlGB8b0y63Q+2Ya7pWznWQjvqq07NxCI2ZUimLjSME/gqhac18
k3EX2lJTnTHZ08uufYM5/zB0jxaota1AWn4dhYW7d2A27ERtu/xVPd9VvdBnmRhsKfg7vcXoOVFt
b/WALDOUmb6bM9bjAYfuzoMDu0GfiRJwMY52LF9QFr6aRaL3VsWu2/UR4doiCJ97P1G7NA29dwbL
2UQ+gUjPEa1XZr6LZ3Ucsa/6Rd5vEloKB3bnZgc+jvavSccegjPGlcUEi+k1+OY35fARUdTtZrPE
zVyHeH14b1BqgBzPr6e0ekKHlD4xQp7eDA9B/6qcXfNMomZ/8g22RIX+Ao9wgO+0iiidyeMk7H0x
8oaLpddezL1whJ7iT78vES/1we9Udjeq2jgSntnfCIRHJ6dOOM1UOKGadULFKQ+d0SXTrtGLRQzz
Kk7jeTEdc4zbpZ8+5Hlcwj4Xc7L49CnXi2UZ2zVn7DnAx0yzxSzXuSA/0EZAL0BvgUHgFJKsRjEX
t4ZBfgv90VXclfW58cSbymsZXtdY3eMTIsAXL2nkPUiTfWj4lnGlk84JxT5vOfDJVR8MZfAdtmRN
kls4zTcz/YZb3Qm/+B6UgPKunZL4I7/tnlw01QQbdjHnojyTj06oAbg3HbbOvAyOg5KiWAWhxhBa
MZcHjGAUKbCxqY8OlSOz5knkg5ONG5fRQQutzpMKxKV2fW0gO0mFecNCyXUvejJTQy+ldbJVUWiS
mVgP7drEAn6pJ1nIF5M+WQ2dxp2su3IMuvA9DcmUwsATrFjhVjFTdrJbOKTw5LpI6QNE+6sAOmwG
rnahfJltkH6TRjgZB7/sTRwSKh+MlfK7Ltv0n1zV5STgnIeoWPiWIH8zCw3zSpmTFV1ZcWv2q3Jx
RZatdN5pNrTZnqYBA3JyVqiEeyMJ4PjTZgm2pZvxkWjrFvHHYiqyUeUA1NE5CmZzgMjB2odDqM3Q
AaxEoBlqE7KdonFOglLdQEQUyltPXR3b7QkzvWsS4wiYI5KjhHQSl94Nwdrjzl0oJKaZ9xirXa7x
2oMP8Qg+XJwaD5PzKkONjK64CAaStGzvXAZOfZUlAe/96IYbF8FoS1iMLfegheI9ye3+XsVNdluK
/HpGjS9XjeWq6zF241NYVXKnhtaJ6cv5chl8o6/ddGXHDD71xNHHS05zOl3eVTzoVuQl2wbXtbEz
MRg/yJxxmieYZqwh8xp45MqSlLlO3fu99C4MAftXN4WXtILjdMIrQgZt3SA0HJ1o3zaUCat57nJz
Veh5+l5P9Tf2qOZCc5UUVoyJ66Sn3bYSZm0+RLMV7mAS+08u6Nc7h2k2m0OZkyUu9Y1qfUB8xmQe
eyB832cYVLdTaG20JECPpTM84Nc2v2TSSjZQQf3XHiG1AuwqqkPq1uNJznI+Oy7ia+zyBB0OU8pp
3qaYq1V/Aeq742znkIpnMgpr7RiBWNrbzjblDH+LqoGxYhbsNVnPT7NU7dXk9R1GwHLeu33hIjWy
aHzNGunIkKv4BsINWQvNKPwTmIqK4antbminliuiRUZ8aY67EhadyIhc4VvkCwMTtDjbOmnAIIYf
gG+GgEGs+k7M0jg7X2zoEOyFblC99b5oz5acrR/0T9TObdFJZFZoHTxd2y/GyOcR7RxtKkAnO6jD
FUjVNr9k5lA/d7yHZ8r65ha4R3CNHrckf7VMr6nE8LHacX/JlIvDX+TeIZ/7r7XvJNcT2tOXkPbM
JQwt8FLAVjkJEFOMWFyZa1XY5kWPCFzWCW/+rZvKcc+0u3kjr4l5sJdtbErYu0YDIlg5he9dFZRd
iKaWqMA0U98GWFyraizMbTYp84pY1xeCNTwKCqrwnJqV0OzJ3tL5bvyVaYFsLENz6+DEObtJYp5s
QwNbZfeH8mjY1cahKCbrxGqfDNGBKUH5RLfQgWYSoAEGKz16DKqB0q9pIaDVLiNBYk+xhIjhivWs
aMmmHXxINLzUTd9uFNlOb2LkLD+C84GBaqasBE2TBYipe3pn8sEGNwDxEUhyEsWP2puq5O7/JBj/
iQTDxgqLZ+//Pdh5SfR3VWJ9+MP5/uf/+t/zvfcb4xLBhEYQQ/eH5NZA/AaHDvFq4Nj+pxXwH2d8
B38gpnMHiQXHfBSsfI3fpzpIM+jOSiApjHsYCvx3Z/w/alpJbA0YD1HGsKbjI0F/8EeXq7DMOOvc
2DsFEbS0z0QC1yoX2ym+nXXLm4P25B8X6E98/X/2gRIVCDMdl/hxix/2r0i8jF9diapwTzaL4sZa
oDk0Jxh15H59iIgOuPz151FC/YsF8ucPRPvL9QLHgP7lF9FukILSI/rQOUkVe29pwAfYaWo9arf/
O2LAUg39U8ny+VHcau418za0yL/GCDQx0+ous5xTVgCfT2TaHFgj2eDRMpJngZnnWWa0FP4Dhuef
/EqeJJenwQdbKH+lWQ511k+m0TgnLVIYgn7FgcRwy+XIFOEn/utLalF7/vpDeQLRDTFX9D1/eUf+
9R6OCpslLXEHu5bHB+Ep4MwzpCbu9L6ViAlLG6rNkZIOc9DUxD3MBmtBH485QGlzQan99Tf695/v
mTxMHgWnBAf5KywixWjZ5VHonH4i+0kITfYmWSn7/8/PWvy+NnWxxYPzywOF9QQONPMh9I1QzDsH
8rMkKPX+M/3gr3/Wch3/+EAxB6Yx4LqgJRnk/oIKSNoKzK3qnFMfxh9a4J7vRGH8zd38s2vHIkTq
GB/GKvXLzUS44MhW5M5pXrhyqd+jevAZBa6teYGl/fUvWubi//aTFqCH4LDFJfy1o+CHVEwzY61T
Kshw2tg9n2mFBpyxvNGQ8EjEeKNdzEuaBMhE4ta+inomrn/zNf79CfZMh2XPXF5V4md+aWyEJK+F
oZc5p9FvxdFGuAwdLASKWRmaJ7QOimKbZYJj+TR3wBM/X163YlTACtIc/vrb/NkdQAMXQD/kToPE
/ePrlOUEcBRZxcu7pE4QuzxA4ezg91XN30XB/NlHgdtF3ybZWsSvTxTWv0Y1srZPicvlDYKFsIkD
gaXeJ/ztb/Ll/rjUs3w7DnEqcskG4eP+7fGt4paKs66MY0iIBDg7zOSvpQ2ycF7wnH25sNv++kpa
f1yCl4+E1YINxEO8yA1eWmP/ujKBgcBXj9DpaIbkEDh+ySxMY3+9Z5hEAIYGV8oYZwZZ46cgPhYg
RTGSoimNEko7LQfmVjXb3+cKQjIDGMdpFgAYQjIwYJhb6u8ukvu5xf7zLSdHGWwZrT93CeexmWr8
cvtLf0ydsbCdo87NYmfO8bxTiWfsIktnHWVlMY0RHPy0UeFapdXkbUEIeHcNhGbcu2m+oCbJJEzw
r0XtO2as9n3kvIodOZ55rwTU03hjNimKBPeTV2pFgfNWx8AOcwwrBzPlvzVIPq7ktAAH9UJqHRZ4
bNtLMuMiB11EygUk/SGdbjmikkvj0a15xmFloL4Mwto6WFjRUaHBhoV2H0BYgQiZhDbezcRGQF7W
fIbPlf6UftQ1ytOV05OMglkUHKeOFU9I9RkJQbMc2SXhS95xqBaYXBsBrJsaC/7GZ1pSlub1q6wI
lDyippruEaoSRiNaA4QjPI3kqzUF3DI52x5wkAEJ5DMOSp69NvPeMs7yM145AcjVCqDOWtWyQ/e9
+1ZMmfheQR499LWs7xsPqZ87yBroVQR1jvW3x9CDL6JYWxMOVcOueUmXszlMeGNtj0AfP2mnEx62
fWhD5200RYChBGDIT5RJMITyXutofhY92oOfLNvCA5xijY1+zwh9xXVnQ2CcdYge06eN9dxVC1OF
lgRyk7DkKhcp5Ma55brRA8Km+7nLlezUVG8eKbBTETfpAa06VcEkJU+2A4l1WkHUnuUxXg4mANnw
3S5xM2YqYFsicBm3yGiBy7qMky51UvPUoGuDrestMMopTat23St/wsdvhiQYVMt6aWDhIAHH6clR
EIwF67XtysWfivH63VMx758yI3gnBeSuS2wUSwzCJ2sqVP5CYKXEA+352d+wSvIhQbwYwbMGmKn3
NJf8pa5CHGT57EVtC1F5h7aeQ0dbonhaVzRMzrPM52gN8tF9Q2hCsM+iL1npskE/SiOoAcQyi8M8
D/THROQ5X8u+Lx/9OZnO6HbyTU0KmIVPI7f8nZWYzTHJVX8V5XjwVzofUR6Vs+o2pg69Ryi5CRJe
Dw7oCvH7dPFN3zwVTqxQqWZBsMYQYa9H18BTX87TY0Zc4hbnTlUdM3Mp+HgmGcqaurxr0eiUqzTs
ih/KbdoP35npNgnZXch3Zlg8jSmN0i5jZVrPqHW3hKNRirfGVH3xoIDpHW0u7/s4S/oRgOeuMdI0
0c60fUlLq6uSjZUqfP+qU5cAQQNarVnHXyPbAGsA7/2ME8rb1+UUnvC/yHrv68F7JUyDQEbiY756
0aCOtgNdAuO4M38t8zrb0mCd19rquY1+6CIQyIbya1qlst2Ufaw3mdnI/XIYBeY2gvXcNE1hbGvO
gIvoothR6rbLwsR4ES3qfZdp46rM6uoqbZgoTm43/QghD21hEht3U6CKL0nW48GYSuJZS3z/KSE4
eOiaN9mi4yGqxICkV8Rrhu/WrqgUf8g3LoS6myz/dggCkG46Ce8LbV6hva3xHjKS9iRE++XOV8M1
J13/QE8GikZJVMvKCcndRVERhCiIovjKV5Vm6KaJlwRXuBWF6p6qzKvJOSr1rlvyksvY/J5Lrb4A
2BO0i61xp43Q3nQ53wPyW3HHrgSEcGZ5v/acekCVYHJHZSTSa4WN4xYSasW0ueWhNnAztm9TCOHX
ECmvhF74WFtVtWR8/cRAC3vEnMNq275HjcmCBBEUyzwkN1AFbQ90VTLm2Prd6NLagHoC4wWQCYYQ
gBbzWrhQWELLGW8/acyfASitDtiP/c4lwQgAAYjhz2Qu0xorvSeJlSWI1XgZiJI+ZYzUUSQ+cYTz
+tl67CuHV7+L3frgjMjGDq6VoX4gxYqvJlGpwB0v81fwnxHnOWJBVpatlmwjK9YMPEFt+tXHVPUO
LRLJCD2Xrd6WqTP8IPWkxuOeGe4LFjEgqnGgD1BnEWmVY5R0gFPT+Jvu27e0cu2t6yCyXSNHqfWX
fEbc8IB8TdkHX8T+pUe9uPbyJNvGw1AfUsObd2Sl01oLokKukLQNT73bFPdeVH2IfP4yCse6yVrR
MmjIGU8Lutpbp6vEe9TG0fucJMND1EnuHG88wAAikhDJR4gYyTdOmNrUuZZH9A4E645DXhUMcFnH
kSXqaDhg4zKZDKjpjHXBvveQkuDYKzK6pB53AWcN/YRno+whWtJSys9j0zg36PHym9pyuvsi8aH6
Kkt/d3oj3yr6cd9U4PUnRFzzQr4VCRl0vo3SBprfaujmIVgVdc5ygZ4c5YvvHKeh/xZWxvAwtFF2
Z3UdIp8kcr9mg4dboCE6jr1ysfXVkx1dArKmz82I1NIIBqyecR/pN5EgGSkwJ2xLhuMnyzMZCjmg
UJq9xZK3MzjMYoayhACKgN963MV5aT/CYKsIuLXnhyqJoWhM3XzXgldYBX00vHZ5W3dbU2snOY7J
OLqgcU0DiV44+NnFG2mO74O40weqXOM6lbN6MpNGBGsDNiPR2oY0s0PHw3MZ2OE/rL7W566q+v3I
RngqU13kmwoCvl4pi/IiZnHbwySxAM5zsjDWUS/7u0j0A83rNETozeCvec3Gloz1KXevx0SwjNrm
RDhsjWcXoH/RdCE9QyXOrZxmdzUFNdIoP5cOC6I1/FDCA28eGPWMhw2UtOPUYmvn3nzQnUzudWHV
T7AQ9LOfoz7px5mRULqE7uDBQFsQxyi35lRu7GqQwNXCOX43i5Z9qDUnODdGn+QYXIB/9zN1SpnD
7V679A9vhCnHJ7MZDHqWrR2tEru2dz4wJ7kqCVDb1VoyZlUiCfS+49n9wHM4vlS+3X4nHEO+Dx42
sZ2Jeh9NGjHDyNdVLtE6+bb6QMhXJ5smRtd2kG314cZjdKvTwmaXS3SLun3Ej6wU2iI6vfVEM7RB
+MrufGMgydgK0wvbTRAtk815GkdSDZREz9A5rX/KOkQ2hiP7LzEo+24tozm9MZkFm8Rhl/lNCaGd
wGkxGncxmL81e7a2nENRwabpnscYPqLzs4L9P5H734nckapTTf6j1fdvIvfHH+Ob/kMf9Of/+L0P
Gti/uSbjBlzvnlwamvQZftc6oGX4jXqBDFjfIhERscM/+qBkdZAMwz+Bu3Qo1AMofb/3QYX7GxxM
l/YIrZ+fjdX/IqvDcuxf5O0kU7h0jgIQWXwhm8/6Y+2INsjoa8UUYMAE/9Lz2HH6m777o8gvMzRA
ziQWEq1CZfdy8M9wGPsvXp/WD5UyHmCp6mPHiWpV+8vER3XG1RTaXsj5K41vGcEabyTrsLp5ymST
9MPlIXcxOd+W0p1sBk9JxpjU4PAtr2ar8QWr7WyqJw1cmQw9I5uVva+yFgMO9CjY2WsTnygvDHC1
tnBWYZilDgTbyETQVg1NUz/lPvRv2I0A461jHIyeWC0As3YrY9PRLMMOJVTrUNGh/SqzpSYbEXIA
vSek3TpKNQFEmiLNEHlWlsJ074QjziwhJ/cK05RrMv2faHQ+Mi418KJYMut5zwFZvqVl6L9HXsqZ
exaIwOttEyuzh0ALfNd8QEWeVgio4SLus1GJE1kts153XsD4MLVQ7w2YS/WuN1MEJ7NKJ+LbVXoo
Igq5sUxaAsxKu2UPH30Oxr77OvX4gYDbxodEJw9RvtTFY5eea8Rah1QMz6kCWpYCqFtZRRAdsiGC
O1kXUfySjAnj0QmqAclwZ+U0p3jouhcdFeUaWtStXYxwAMo+wAkQed/bMRwIsRtewT4jha6DdTbS
phqz57FvS9Z9Kz3SNP0WJQriQZh1D7PfaZQFRrFHzwCqvlQrtGbDngMcBDpR7pkR3Pdz8owT8YNQ
nPY0a8UhPosujLglnLj2VRX6WPSqPGRtUoGasjf4yClQsBidqsq0YLDPt3FUcOAV2XMFpHzToXDb
ZkX/A46Ldy68ObwdAiBtWJ4NKoQOorsdbjKUZHtq8WV7Qa6QwhvoiWpcR/CZEK318TXN1ebst4PY
Stcxr0DwJbtyZIsjVgv1zcKagPjU74veTb75rLrHEfvFtqpd4z6qJoctNPoRchi/cY32AZ3i+IAp
P9+bFWKFMqmSQ5kt+TKJ6a1stUBkS7fbtcBArlgX4l3Dxr6LCheFXmwE+95jM3UBYCPaxybH2rHC
7pmUa+wP3xQCoHVPjb4FLxthIik0I3G7oB5sYVHPnCFcs8+3WP1IPRHjo+WW5qrJs2fiTq7mmVjQ
QldgCVrjxZ0wR9rZmB7j2uVoUTnJhw3C6ms3S3SCLch2dAscDWp2aHT/2XXRZ93J81re+K7x6w1k
eONDtV7JxJ5ZkLtSNMoi4AE9Oj4CJY2DyMzuHrfIIB9y+k23JIFxfqlpX10qX3g7xL3+NmTLQ7JN
+h7zPaadLRTmaJ+kShzLLmrwndstn8aDBX8txCLW5TWRgGHf36ZDZmHt5rGIgh7WgT+O03tdsahu
I+lMx65N4Jy3wzQAx+LRGtfG5JnjuubbZiB1hvbDIiolwZ0Q4vEZuy7+mFJNkAtxhDXCc7Ouhovw
Xf2qURkAx44dOlhWX5inuAyKPbTFCoqCIWjGQwGoM0ACU+rtifdglRgHsaZBAOQHHTRohZkQmaq2
tyDSSESMqEWEzzkcTPOzTKrxkqfGG6/Ui5gTk4zYTBFAh2vBqJ1Laops0+TUSKWRvIfabzaJqJLn
okmhdHmVm5xFM/U4f7vZ3sxWYd1i1nmCtpZBCwpsDBxOro5WACBT2v11T2fqnrat8ZA5WsKUcJNN
lAWkvxVBkxIAFPMaA8YT25C4DNoSk3n2II9s27BF4d62LZCHWG35O+WOXMQJgRdvLadMDwA+oQlh
TVVn0GchRbK/hUeZkDaiDwMzObEKF3xR7c9gzEOvvBvs6ZWesHtw+iL43gh9JxkIDxid7f5g+y1R
PwskyTSpT+3+ClKCD6USjwFKk6r9CLGLblOjNU74UeOdv2CZSpM0d4q5ZDVF/kJ3slgP/OmScMK+
mQ2zP09JAPJl6kgwLUexGjVpfL0Un5HG0T4OHE5rgyAzOU27VWU1+8mIGtbg9hx0rFqzPU0r8KQ8
iXDur6AvuCtvACwTWcN951OiZD72J7UwrfhtwaEex70x1RR5Zk+vE/80jqmg+D4tfCxziQzsFmYW
EgWsp58grcAX+hEWabCxfczjNUU7vZD6Cu807FCj+hhr+URgrtrOATAwU1fEG00Bac2Oo1Baj/Gu
64rxaGT1O5r/M9JaKpgxJ25vWBT2QpY3gpMJ1DxubGlO6W5Y2GAzHVhKD3hhdcUJHA5pAjkfqSEk
iwkVXopap8hY72rv67xwx0oUD0g52q9CZdnJrUL8tVOZE3Y8TKDsUuuaZ4BG2gIwG7Lso/PyYDfS
hYkq/mr2iToD6hGeQ+oVfCNEBLDxR9+Kir6OSTztbZiJcB0vtLTB8Xs2dzztoCdeAYV9oK7/4bRJ
vstdDgz96LxQrMTrItP1c+7zp+YGLmjVje1HQ5wMsuYURieLKNwh0G2EiqV3gVDVlfkJdctaLgOs
t64IzQ2LqWLVTvoXHzD02mnthyTxaBJGGG3S0Wdd95L8m1hAcsWClOucwtulvaRrAnRkRxBfcc08
Zti20+yse3v6puNwWvUgCOi28h0Gcji2JgYB2oJivs1sQD7spgzIVzFtjpILVvH1+zZLX3ntsxYD
S+k/1tLl/1KiPVCYXXnknjHqCKK7TufDrduG6atMvQfX86h98ujiCKUPdudHtO/itNq6OuRC42Nz
nnBkDfT00FHjwt06c+gJ1CWSxljXk54z19guEq/H7Bcp8e6WY4mdiPu8sPbUTW/NYGWwWR/k6Ppf
h0ybrx2gwrQK25vZtGkc9H3cH+iv2jdu4fUY/lIaNo5ZtbTs42kdkEuCqNJ1eSLM4r72A/ce9L82
16yaBkcMRupr19H5h27QEywvasQ9ZdK0pEA03r6qLJdXpsRueGh0MHfrTrDNwxqh+J6oq1rzmsly
+kUzpPhWRvUxH0hX2KQqjtZ1ZL+T6+tiOUrEd9iaUGpxZyNig+09XlXDArJMshhkwehO43dzQV5W
n/DLBYMZsniecZHnexJBbmevPIV0+OWmZzsYD5YxpzzOXi/fw0gW61hoSdaom7y4VeOcrS5xN9Bh
860LhWldqWrGuFLjn1Otre4b22kSpPCmvoyZ8PGVhYrmZlt1UOkYNxQbRItgRBegaGQ16S5cQKOL
XG9b8b3QinnGPkVKVuzr/2HvzJbjRrIt+yvX+rlRhhnwNuuXCMTI4BAkRYp6gVGihHlyjI6v74Vg
3aoUM69k2c9lZZalTImKCATgfvycvdf28uSZ1Sx7ZovrP+fjpD+g5Q0Zj3jJQXdGKt6wcY9NOaCP
TbQ2zAiYGPOnyExSdTVoCo3jHMujIHUMY74+Zps6ycURPeKwjovJyFaTXdb0ywAg0ACW5w56z7Pu
z/2bU4/D3m8rDPpp2t3aUSw/VZYj6TG3VdoFFob9rHCWyWzczE9CdsQtc3xoRyitrLBrzkm9CGZR
W8DX81oNmyTlebhCPULjGGu9+2kM/dn9HDHTxZDuT+ysfm8LHkQJBpcBA+1CO7NdVHJZ/DJ4IxQN
Eloe8rlk/gkxWLvOyyl5QQpcblFKFwvcacpxN5ZkSPtp5K9swu78VVvA8tXDKTwjUCv3U8HyKgvx
MNKroAhr+q/lQgXWGENs3W6OruSFG1wOIIS7YigeDXQUdFY8czcurOG0gjqsCnShBCDm61qbc+ym
sna240IrxvgrZeDMmFbTgc7ekBr9qSjnHjJkWu57j3aESaC7uveZe1S3U0ScHP2GSW+YUfkI8CkW
CuxgTCNJ6TAxPb5RbiaYkui8NKP9QC4LTDCWMVWhW2yBMcSFQO6ghvkqn2yNMNzU2ECRLmVgtTHr
6ORDda3gR++72HWeiUMr+oDxA7FkMC9q4yvklTDQkQ9Gp2QYkga/KQO6jelHI+CrnmTajNwhVp9O
Vqeh0+p9DxjhfmpITaJNpO1mByLb0CntiI+sPkjuyaDvrORUpw6DQLP3fhQgjb7p5WIOlAnWvN1U
1I9tJsLkxaB7uC4Iw8NR5ZZk/80zrixoX9+Jn4r2bl9Qghu4W9cNEuEnCAj6JnFZnTcASLItSoT5
VaewvhqRv9Iszm8qr9Z3FX/tcTab7lwzU/scT3ZxP46Gc5zrZFybcMQCJzbAGxhxYW2iDAwvMwCq
gyZrcS5BzJJQtW7oiyEM4D1+Ys5QbHBpivVcGukmYq+jOAfmO5my2/S5d8DXNgQVB/f7LkrEVma6
+erQgd4TfVWvwoyVicmfD8OtindJZA2BrJZg86Rw+XrbePyaCzjY9LtvrSkWb5D7bgfeCdxx3cQC
aap9Y+QNpVQfnTKOtKRZk/W84b5ptrWYnE2D/XJFGAdqU7jE8WYMC1LlcrbxcNKyLy01/WpJz9pr
TEMBgbKTlKNbgntiorAm2VHRYLWsbRXaKPqEp9121qzu6zHe99iyrycCNzAql5akAqfLm6s4/l7X
rn3NlIKOHwEaRKRoPLstC39fp7g443w9S4bDMusGNp1RnVEli5thirINvmR3n7mJs8GRy4LZVtAj
dOPO9wtAei2jMPK2QQp7OODLSnULya3xbzKwVSQcYN4wcnpqKYyRl4vq1xpbxg9FEhcvWt2+AIZG
cY442HYmQyetb3jTJzZWP9HngyIMlesHCANBadevJhI+sa/ig4VQ4wbunL86woo3A9/WyiynzwQz
XsWRH6i5eSvT/HObMoFF8q5Xm57OJ2Z0y9pAMTJXeSLCY5ogV8uggK+KSHfX1MwGgVAl+cIbCRy5
ZyLanOD3ltwtrUd3OvPWpkRnmkdRdkf/QdeD3p56fzPU+nDTdtTb5ByaQbO0fya/rQ+iafLNTKr6
Hs6B/n0sOaKlXTrsC7vrg1FrTHiwHh2BWn7r4qk7ekWClNvPCAdjhhjHqj5g8GVWYmrZESP4gE8i
jkiZa75yXqMUU2WiAntOi0PZ10NGJ7pVzxgp2xX9nmsLMsITpdRjojUMpmXnXcUuGIZmmikcq/gQ
jvNiKew1yUCu/yKM5no0lLUiPemp1Fjy0gHSWe0Snzg6lv8MIq1YofHFzK/7AxLv0Hmcq8zB0Z+Z
V6WKT4lWvnS11+5VGz9IF8QkK+l2VFRHZVSXD3FlvjBhy/ERlvZbC6U50CMJBE8rnibkGj/qutDo
eTOghrsNAXutTUTEr2a3uPdVBx2tilIkNrUffhn0HnfnNAySBoUa7xs419iD/RDnKg2Iceu0jCAo
/rEG2vkEVLe3xH3JgsV40HLQwqdwznuskXGn8SQUG1fP5BHL32qck2jiqBMGfFW1d52lTn07uGh5
iUYnxdScs4TBC1Ee5If5udFuej2ubxBN+gd+wW9lpf/DjMx7O61YPAgyO4paz47KYXM1rPFbmNXY
hDItI5LHXdyXHpkdTj4d58QjSE43niRb0jo3wNz35tILrEvse6L3Vij6GJA6BPqFC47SdKiEo9Zk
SXAnOYx7YIN7b2i+RP58nLjh11gVcLFG2nUo8JnPOZAhoNHH2iDegfAVb+Nlbn6sHdp/kHzbdUmp
Dxl5Mteh3ZxkNJyJvWV+kHDHh8oBcFCeGxs6L40Z71DaIM89rYt3nF1oIM6Fdjua9jPgx/aqC7U6
GKWb0G63yl2s19EmqQqDHG8OZ9Lp20PZRTqdi65C1EzC2BiKc6/ptOFC8MZxpb5kiFsA0ShryyiX
wLPO+so02XgYfScL3AnGwJqQg/G703rDA2sfogjXkWtPb/qjbGhGAehkBKKR98q4lz5LksDr0rNs
L9zy2u5yuJCzZfcBwymBfz8ymO+laF2PDfujQe49gXaqfm0R9Lw4vm0VwHjm+VsG+WtC3ZFprxVk
zVtPz7V9yoYnIfR7E+liqTxBUzXXOPBSBI1JhI0UAKtVKPWVOotHK6qL1wQX6W01WiHYvbj/piXu
DzALisTHWGuPDW3o8zzZIcYUbyzXdaKPeJCc/s40Y3u+kRMj59XoFdWOLmiBW6xDW45+1N0udDQP
rEEyBTV8FdxEAMtA5yOksfVQuzESyVTeYTPYJ+HwqCLnExWC89AwVd9Gjer2PAdAM2SLI1n4T6Pv
ssLHpfkQEZu6Jk/11jfa8LWYGIIRfOeDjTKxV+Uc0rWr0aSoOWFGaFdNN8ToHkQ3bSMy1daMVt2e
nEnWn5XbwUPbReE4LU0iAJYjvTBqmgLIVMnhhvJurGrC5NxKPsnabq6axvcByzMJ11c9MLedIvN2
rVgXXgBaCusG363+CNfUcAO/6efnPkPbwmMc0jSiQY2hATnZtdXX/cnj7kETU48gw5syAdxd18So
0uBZdbKPqJigT60Ms4MOJbulEmKVeSGOzfsCxMrn0e7Tbl/7jK0abWooWn2EZKtIy4c1koLpwenr
juaTjisYf5vu800gWckvkIkYjn9QRmE0BfTU1L3KhilbWzxom5m8RKQLLQfvyWSLpgQt6mCw6h8w
t8oNI4Kz0ijrEW3pR/QFXeDU/bgjf7Q5T9FgPqcpFXgAQQjGl3SMu7apGMwiYfHvWwQkVLx4aO6Y
eg/Pmp30RwsocH/J+r6WSuues1rTb/RiVDuz9g3B4bW1zrisvHvBUBpPNmCxK02Lza/kTGXHrvUH
aFsWzdDJ7HlKq5JldVU4PlBwv42BcjgtfjZvtNmxepwt7cqSIkpv6PAvJF4hrfwqNUzlbDt3dPim
ixTwpYxSwqjbuzlq8UpgV2AKShvqUZ+96IgYNVuXCGx/MC030Ci0FGqzi4qKToe8iQVwn1WUJs1z
7zrVdtTYdaPKZjPjlgo47CQbPWrTHSNtSMm0Rq9kOHmHYdS7DeKo7FQbUBWp7A39VM3V+KlLyXpl
lSU2DZqLvXalHbKcdNq5RpZyQzyuvy+Ittm0w1zvxhY/v1Vn3CWaHLtrH3zhZ7q3ZJBWY/2oU9+d
ZNWM276j+qed6dGl0WKErAD4SJhmDs4sYx3VbXHdd+KbNhi45IyCMIzY6QINCNi1GHg0rNSM8bFb
B4Jn/TtCfKbDqJzh6GrePK6IKiFChVNHT8W4pt8sjy3xg9fw7LMT8W1fERUamwHd5Tb11WuEIGxt
2tCgQz+lrWiEBb0yqZ6IcQm3HlTpTW1i5tG40XfxgNplkMo8oAemZ1NlpTJXwp+D2JrQ0cCvWnVO
RS2rz/IlyW1F0Fc87yEku4juDCzrvlfRBzYYzgaotIb8fnJgwKmYzSZ1FmgGpsfspHlNMDqMb+ix
GlQaVbw1QJGsRDXfONnMf9fDc2tN6nYkSGxlDtmTaM3PVsRijXlsk9jWHNApeRUl2hQRMfAYUeAH
rZbrQQkRfmsamb0f7QLMX3o/+yR4Vihw16In6iaK5ltiM3COpc1z3TbpHbxDHLImgNam2w2zPXzR
JsYgJjR9S4c1qc9UyBOZzrt6YKMGW/FaiLQ5j31zhiyUq5Ve+WztxnIQjHPtFoO2gsUIRKoB4HpC
pPFma15/faEQS9b/VcIYjEaPsD93I1yBqJhOQ11PB5k3z5dZ7H/G1r8bWwNrZ9D7P4+tn75LoJDd
T4Pr95/55+DaM/5hexakU77kd0zqvwbXnkX2l+3pCDBQtWDE55X+adK3nX/wHxCWo3VnRI2+91+D
aww8nskYfNH14+NHAPx3sGw/ewQcUzj45YTHO+RFlhn5z1Nr3wCvTjCos/d9ztNFHPurNGqsd9XD
t+n/RN+ru3c18n9RJt9VSdm1//d/fdBV2xh1LD4j8H1LMBzXl9//9nqPzZ4/bPzvsB8a08Jyu+/T
sjRWgy44wMKT/lJ2A2nzLkGF+dwseZzIUn8TOrl8X3/wDDDh58WR6fvIB/CRcrF/fvHYzfPJynyB
olVUGetVO9LXQ/NbYBi+Z4OpXiNR1ADeS+YrWD6T75OGIJIqx7WCHLzVSvXQODrK+rXVaM2xz/BK
tn661Dh5yFxbSQAuLAnXMAHC+8LNx+APN9VfXMC//BA4U4RB/pfDjfThCurSrlFmzww55sncTHY1
bwutAGxGvvSnxtJR8BiZxxpcIOYhWGCJX0f96lTRArvHDAEMzpzuKro0HATJ/hSoKEnjyvIDCPyM
kc5oPBZJv4g35w69QAHx59ef4WfzwPv3QGND4NpY7GrmB6F6Swhsr7xR7GnFjoEE/MpJTSq4QumP
X7/SB+fA5Run32zxmo7v/Ik7wUmgXQYbYj9YkQ76EjtP5/rNUXZWc9YdyHC/fr0PD9Hl9XAqYLXj
FmcgtdyBf7i9TaMtS4KLeL0okWdWFAzEffT3XEqX6wdJA1cCh14fHOOH6yckywVecn8vTVxvqBl+
1JZI9lnrP/7641zsK3+0FPDEOKZB4CkPHkqbj4tCGqGzGbkH9+bMuXz2WnMTC+4ZpfjiVAH3nB4c
DGDS27J7hBP4XnLMsjbwv3twAfNV4TjNWSoX0bWLUJ0eUIJ4dCARbB/ldXis8hKkHffmpyEiL28N
t9DGdZ6OMNjsiBeZatsEQkuWS2u67fPozsn+1x/S8pfr9dOnRJBisDR4pkdNg5Hx528tNMO8j2c5
7UfigGj5VEyWI4KeaFVl24oIaJT01Y8pl9riXwcOp7x0nxdpvx2YiW5p0cibOkuYbUNPDRq31J8N
IjNuHLA9X7yxKJ4Z322kMZoPBoYQbLckWa8lxdejqWdiG89JSaxhPH2KoxLUR5SoHcmDRjpEX1jO
sr3bOc5t1JsOgUIYR9hdYrRpIfUuhvc9uQCK0KWk2MRIknatVfmPWAPTQ6rRNyiNJiZTLwq/xWw8
sFWy6GDXCDRq0rSb1TB79gmQb04cDslJ9WBSutqEUbi9yxSuM4jWywhCfOpIs8gbJo0c7LVbR9Tq
TSmituEFdfRgO2vnhDaVe+rGJrliNWRgb7bPTmzpj3XfFs9eFGc/aiOuUBrpAsyLkBCqVmMFLKMq
4+mzhxY+8AoTt6MQ+SFV6XSaG+HeIlL3g85PSrGyimS8pWUHNS3NnVe9aTdEQOAdCbPvGlODa3RP
WoASKdponjwWBQPE3DUaGCXiMA1aeVOFdbgyJ/i3VPV0hzSvRD+SnpbrCcUprdfgcAB/V+SaGYX1
gqcVJTcy8EOUFQUOjVp90nK0vPyuPt8YvYaPWg2xudHZXzjqjtbOrIR/6GfbepXE4N2lXCfG1nqP
ZdtrrcfM3pJcyR0xQLbqG8t6rRpJIyE2NUSZk1+slsruEwfRnqqZiCTsXBCppiraj6rfxrF1NsOi
J9S+Hg4wydRKaVPnr2RsvmHiLgKaa/VZyfw6CZ14TQo4xIkoJ/mDRvYKl3u/ljpHQxOHpR7ZdGHF
FD2grbkGhfglhgG5j7tOvw+NWW1S6T7TvUW2UJZ0a9p0raUulh0n9LeWlMybp34k1jITq2qYp3Wh
owzt00Zbddg7AOloMUsUERdGccmWqhZWYiR2tFexJsCeod0bK97MFEKPzuw1NFjE9lJvBm4u5CwB
21C2TSLfLeE4J6iRItfcybbVrhzYgKdOw8GPlli9ppyqzj2h7D5iAwAeKx3V++3MbIBlqjWaK6UM
G4nulO8NK9H3XsXj4moY9rOVaOjb9RuTYEOGwXGzot8Sric9Lb/JwY4+p6HRv7leqz5bgxyPBW2G
QzaIDiFXbZ9Iy6p3De6TNUy24dCjO7vVFB37PlcMR1fM/lrjAOHWm5vAaNxiU+gR3EFtnj7Zg15u
raW61zMSv5CO2ODt0FQJq092htuUp4TON30C+gxOxb+mZZ/BpXSn5tI4DLB2qp3mQpVpWj3bhumg
fgydHKsbXcHnC+lBr2esFCtZoWypCToLkoidw5jDBV7R1xs6wuaGTyyPnksGxAhQMzBjXV3Nnd4+
I3mwb00e1BuV0DgLspA8G+Q11fDdSLFpkf3DsS1N5beYKdnWrRLvKebkfirBNT1qOvUFw5OYfKCR
6mSg5CMGQl+5kUh5dzgHGujaOsWM7mb3eWQ3n9PUyrCAzGMAtxeXgFMDn8wM6zDaTUZnTPRPVdeC
+qRz8DZrsb7PU5u1R/Ihm5ryy82r8DgjfNwrZdU3FkaRo9di5VMjhuS1a9EexNQC2EIOfHKcDbco
vMbA6S1zA2yVDCIwHrezV9MvZ/TFz5gib58j2ofrXlq8k6wX+m4YukUyDXBh1RG9SfIQ7eCNJWLn
1mBhYN6EhBq/xcz4183XwuvDI7WKQ+CLK5By5fI4YCHBxUCnghp4eEoGybpemc0xJbOBQE/HNpkw
FM2OXFPnikGedq94gTggf4byAjYsb1vFzpcxdOhBh27c3eseueQhYrZ7qUMvlV5sfEbbeNVm8EXp
/1Y7zHmc/6kXrStn0nddw6JgyN66GayG3iPau0ORAfke8jTeVlYYb6oSlBPnWgSVXbJCyeBsEGAC
wCtJTmL0MOxkPah4x+X3sm/S9pv4JNuiIYxG0VVHudMrBrNSD6QF7fEkmADXrKyqRRLpm3Z8g4Zr
KuZ3i+5/Dqy/PbCSN/6HSuhPOuvnV+DJgCZ/jlIjkGz5sX+eWZcoNbEcmhYkwCKSpjT6b7G1af/j
PV0NvfO/j6uCPGqETFhQHddenNn/Pq46QMkdwxLkg3DAhHX+d46rP58heEQYbZM5Yuv0iTCdf0xV
J3OsIfSgRwE35ABCS2i8Z4ntycVj1rRf/nBh/uLQ9fOp9fJixMkRDAdtAhDBR7dz5ExLPEdnYw5Q
2D/tynxUiznq3c3EAad+QS1tv4oBR+T/x0uDSNd93/VYlj4YkRMtM/AVG/YZFh0vDYhWbAY1AoLx
etd4tOjPod3VJXavNiT44zfn9Z8PUMsn90xc1wseBOUiBeLPpbFpJVHJKm2dc+JLkaZpA3YxLGZz
fUyq5eUmdsLfQBjMj6b6y4tyq9gIaFyohR9OUXhJwj4im/LsmKX5WIJlOpiIjpst7RDxVHccM+zE
4sV7oycnL+767s1dPPU5uajWumED2tVElUz7FkBtuJnn2X51UfgtqdqDblwNdYgWJZkXwnELjm4B
SpSW9ZvD4HJs+Pex4v3auTRsaOcQrPWnY5o/+lY/ebGJG4q2ftbnMMfzHuOp307GY06U6tWUsX/9
+oZZ3AV/elXB4+FdcDHiwzcGXdlLJ0ca59QYjEcEBVCRvDL+oacTcwFjnu4dG8MvkkNU6yqmxPj1
6//5wfQsg3Op5+qC++bjszIIgQ0zmwzCM12c8ssDw2QSj/DQ/A7JYvzFjQI9gyeLI77vOR8hEKHy
ulLXe+NsL5AH6sgy2xK0Srl3MU2TKmi/Drq7PJ06BsLaG3lYLo5l+PB/l3/BXWtZus1qaQD1+NNd
a9paJRo9pAJlM23w3IG5PzEc4ryblNnvegB/9ZAsHUGeS/7n/Qm3YdSpnmjWYJ4v1nDm69gxwYCB
tvX06gqtss0cHRRD0yTc5SKfjZtioM4H8wq5HY3JXF1p7jDdR6iHIzJdTZDlVLQbo3PBGsQDZQUB
9jxlzGkACgoCQPLtr++VC07mw83qmXx/dDMcuLyXk/kf+iUprJXex+dwDgFXNlucZpI0b+6bqSvq
F4nld01YHeue4gJiwhMbQlchFLR44va1KvCwJ5nN4XUeZ+QCRqi3b77Up/tfv8+/WAUXoxEOIZs3
63wEa2iMrQYyjo2zM3tckMtlNmpZvxh6aDw2dAZ/AxtadtCfnmJXd7ir2XNp/uJm+viKRYefV89U
ex4XcoHTYUknonL5h8WhrdexskvLRUwWJmEoqd/TGDQbiuSHpF9QgFapujeronYmcQZ8jcZDkFg2
C+dyT1wuUcuu4ZITE4sTXllI4iCkTppGMoLJJIfQNsghv76MfIKPH4tPwvdMiW2bdP4+An9mPxNe
Q97jmVBCGgC1mmWQelp6C0ySkTLOb2INUm9Aqoi1OHcB7BVhvBUxrMJVzt+t42avxdpMTYTcRedt
h0vYIj0o8nlLI0KgAo8RxSkuIJTbejxqn9CPRF2ge1UloddRKa9JKMFiDtWFJyNdwh3ZApacx0Xf
b/t1ee6XBEi/LdITh6XqZkipsrENSR15upmTiqy87NaoVP5Nz1ojwGjDQNNU81zz/ob4TTlwEI6d
issg6di/j1C4CotyO63vmks4JSIxgioJdtYDx4t9GjGep9VPfZmnY2CFnvcgRBNzmkmJhV1Jc2jw
XDsROZDCFUquOab5XyFyIL8pi7bL9jOAOmxZfW/Lg9moRDuEvmGfzKhH7VkP4VGn9UXowmAg07WH
SJ61EePdKnUgIKBCNuHfFnFU13deBFxhDeIvDgM/BSkRwUF4qjPuEQ+LD0mFFdaupojxOlEaiI1n
dMBHAYA6r/g5KBNKn9WGEpCFeKh5mttE8WPKa0FBhBbNcp+8a1RmRCp5JyRNWc/ObDCgrDkw9Rxe
jrRrCRKl7dac6O8QLxqpS9ZonUz+gfZOfDNkovtGx8jFkMJRlXD0VAbCKiJQ97bcSsGcucHjNer6
/Nlo/eRoolYNgFswlu6qCskEZAhPmOGWkWX1BaCf8xlypLNq3Dp+40aZvkd9mMKApysX6D1fD22m
jvSmqHaCwvCGNTfWpd0RltOEvwLE38qvuje7QTQ2geeuHzXHT7KrofRbYgPKMhfFozcQnynQhueq
8oLCK3zSUjoCHxcFhe2I0OT/kbGbDkoHO9EMsLEKL00RkIko6s9aPLgWbzdLGQ+qRhX+VtOX4mcm
DwuxOFe6JOzmSo/oHbPaazBaiHwkGjYfa9gdUZh/mrSWb+xCBkBvYvW4MQTrChPTZJco7spV7Bts
pnbJuGbNMKV+ESBmMb3TM8hXGIaAG+nSD0Yxcnsx3eGrzwaW7MRGGO/5hJHPyrVfQ2ckjyTBOLzp
cp/VaCGaTTBZnkaa42/tvAQv9ASAajbrkGcXcHRkjPCs4Qn1Seuz+Oth/S+dKmRZV5R14VPvDphS
VFFdZWVmPjb6ImjGMyBOXQcVFR+Vhy0it0URBYbR8V8iEhoggiyEGBNrC8HiHuPjrQ9e41Wa7NQr
stf5E5IwnxsEFCwxuAL8U9QANhFeNd2DMGNTf+9GLGskNZx/CmlAXXkp7BsgJO1bI5ZLuUBgH9u2
55eXd1sg+UxRxtkMXSg7zVXvJOquudQiWY5u7LZEZLqPogEK2AyrYbCpDJXJGAbFv9iYZqru+4Tj
hpXDGgJXyvbcwZsI1FI9KpNrb9CTxVrP85tyFB/aNzyV0326/IrBCiqbiAx6+kvAaZgciI1YmDJ1
zm7biKh5Ab9A9Tslrbq/FApzBs3jiNzRfUdGpi2wJWyBAsGsn77ZVg7MJqEcOkAnRgoS80i7VQhD
E/9bdeI24rszl3dbVg0bT1vJ/YKeuNdTnSK8IsVncwE7YAhkNweXAwkoNKEJue1MYtNQ4dI+NK3k
nWPcpIKiYaSmU6NJNKKXAgd5n9hkc9q9vR9+rKX0Uamg+5k7ysY/ghWH7GTM5iB2SaQjAdGxX2OP
mcWObYc3SMsRVpCvlbjH0YiEX0mB4sXLyyNk0ECftsMklzKInYeg3vHs22P7li/oP04QPsUd/yqw
N8oNsRKsbdVyVCF5iNaaguvDMmAdXL7pG5KbvAMfp7rCZ+HeY5XA3aPFOe8WV5fcjyM7LnZM6vIF
mqPjjcCsY/f8zRhcpjvbpyN4XY+RRuM/DjkDGi4pryvGFr61YczGmwkJQF69o6Y6A97DNCTeY5rR
2t90jZ7sLFNwj6DpdV7jYuSaErPE578sAlluAUlLCGpe58B6TwRjWwfgZTxw7vLyxdj5a4KCKMew
gb2kC77qAnqk3G/2TWjxrSZmS+QwGznXYaQEFWUSPpHrN91NKnJfL9CmTF/4M3CwwANFDk+8lC3v
5HInEnVkoARPWAIcA6rQxsCDZ1HTNlF7J6aQ4GC/Wr6gtLFZmswqbPaFhOaa4H9AksVxtCVro6Mo
Mv0losuErPwAMcx5vYAaTc3nDIDQgq2JnJ3H0QJ8BZYd1c2KdV7QxU9E/QKygwe9Mcbp7vIJ2Ymo
kVsMyLRPaSBeDrzzqEEfMyweUSY2jwlLt74aOdI+0s43HpGf8bV0S5U2Q43K3yvGy7apZp07qs41
EpD9mM8+O7U4lSYjB5LPad33PSeZ5arRTZsEHW8jnwNmRzz0LrjJLAnt1xqJvgUrhslinpU8VrPC
f+tZs7XFlESykdNGLEdJxsNl2j6rY9xKB+0utzys7Qw6XJyErrUZoS7tVeKgb3VEnzv3kxzRApa4
UVHXSqBN9Oe4a/jT4qmcdI6teW8fMrKBqg2c/zHHSuzy0wzQzOaBJu7ILRIyKFnPC3YmSS9r32Sm
2q6KDBZ5SpFoOZIjrYQZX3TV1eUCvK9Fy8F9SM365bKwyshjx7ncu8jg2NYmOIb7yUvUV0bx4fly
f9oIjXckO/U7wkjs7NrrfW4RX+/l3nay4RhHCuLu+w2BocT/UXvo8teFHCTsKnKec6wHr7R1jcfL
XeFOGQ8FFjjjxiVIbGc0pXGTOku3AcQQ+Z4uugUgOA6D3rWCbLj2GpMmhCQ0cl7BPOJUNRbcfegn
87W0mZjsFIWQDDh7GjcGLL49t5zxyFypGgMjj3iyvLBhh/HMRb5fc9P0acVqbyXGLTPL+fzOX9NJ
kO3X3ciifVkB7ayDmkPeEhcbKe2yfcPAJmgAwwfNIDYgLOSRpQgXHzoW0iqSQ7htNF+wXCFjIFG8
73jMLIgsFiQRNd0XypbQeTiqPYlJUfg5iKEYdw5I4EbT7rQgtSXBt5JaaH4YDD+Z9l0/lPGtsZD/
DyXL6A2eS96F43e8As517nYdxoh87JyeIiTSMvGkL0TyEto7n9cT452Nivmh96fi1rScb7EWausM
WfHeyRucm5KVfcyi9EeEYW/lmcQcWBjRMyBiFg/wxPYIJJodSSVowjtanoIKRblPUOa4zknNF1o5
IA52Wp9aW730SZCKGmJk4mEqDkldp9eW3RrGml2zOHCyn/Yl4isCUuq6xCjJ8FdMOfWCa04shhSZ
RMy3JhY+wKSdfmyWxf+ICYdGJI15Dtq9XXGCgVR0uDDbENfx1ZHyNWoPUYoUci2Lmn82wuAiXTiC
F1qjbxHmxASPdakZqHGKpaS7APayiFCeC2Opb0aemeWgnOWssqMleFRF3DBK1SVvL5w9mk14LIG1
hSPvdLpsJmHMuj0T5ZZheRcsSZmoxSZd9nAD/9BT6IfcQZeDYaRHZX0EFMgMQXasaZU7eeEV/TS5
x2wtTomAOjPWwriJJgfinNa1byQd+QGWL/vAGYzvtXRN9k/EvNytRcRqNWP6exx45fVl3RRpxuII
adfaqAWUaOZLvXlBwRUSnxNTK9pX42TXLxmOS0KIWfdkwyPU5dw8SYjrQaucrbugIaC0Y+5ac7aL
9yYSwe/24Oot7tieJ65b4hecjOBA7b3CALbXa+zMBTp8++B5s+4dOLBNwJk43+Bm6+WO6VK/BWuB
KRk5FIPmDDgVxntado5gVaLPwyXxQMzRawpNThKFy8biDsp9jOlY4+VEylTjXbmRc7QsB5eS2SGV
0Y1M4pLxo+pbJsqev3FVZ2555fiR4IPp0xS78ynGnfAJ92EWtDwhrM6cduYtG+Ki8XcLPEXKrrW7
Bes6oVAXpb+xpDXtzcjRvvW15bylop+/40cZ4EBMLeX2mKMtJU33yqhb/WRQlO1ymisQdXVXMhoG
1rNqmjIljq5isuhYU3KTeLUfRKmbPBd1Fz241PiQ5AoCGLLW0XfkK6obYdXhp5i8529Vo/ibwCAk
LZVyKaK7udQ4seZ6NBqLNxS3uxSD+67r+s+E53cTHgYLNFj+Z0ni8/e2+6+nREbJh2R36KDLT/63
MNFDR+i6Lv191D4WDPF/DXl8k1AhUDpMPS6zFvMPkx4d1g5yVc/3kDQynKBL/0+ijuX9A1UiJGU0
XjpSNVf8nUmP6//cDEPvZLmExNsgbTHr8S4/tLQjZY856oT4AC26v6r8klIGaGd7ZSnco7ndUfji
3zHuW+i7qohA30NiCXLdGPcQy/BFh2HvbWUn5AO9BBxBVk7ZSLwL7AEU11bSCzB1k9NsycbuSPDI
YufAOMWT2z7tQ9IENHtEGuw7ubOyMwewiWBC7tTFRPHLwd7PgNZIBbQgKvzoEzFipGgOjgzXwk0/
i3F8Mto8xFIbturT3A20asdcbZNB04POTvsziETjyKiORIWJDDLQD4tLYNbC5t4hOeXEjxBFKUHy
7KAEnZOwTls4WOm4l8BDr+dRlbi1Lf15lnK4Ai2tHhGqWFsl2/iOvA+XnLh5+eQ5Bp4N05QEBm1K
oo7nDGQ7j6p4iGJ84fAAyVtv+W1Pb4wr9qdPpBNCWvC74dq3FfLAvFtrDbHiEYmggFoTu3vI6tS7
AyhgnUPb+n/snUlz3Li6pv9L71nBESQXveiclBotyZI8bBiyZXMmQXAEf30/sFzRdvpeOU6v7+LU
CZVUySQIAh/e7x1sJKuQ351Dq0cjIo6sdUeASryJwokcIJZ1uPpdhY6VIfT6wd/6bVwbp7Vwkywe
ioxSHoElQQOI/nbG7B1iJRIMXG371S6EabP1gxmtZJWuPuwPqhoIm0jCIrEOONgORxJnhke/h5Gw
kfnq7K3JVYgjtYc0oW8CnkcwXq2RexwK+xPxnsFu5F720BqekoaIjnhWj7rUPgGydvNZodC9cDIZ
bmodZTDANET7ISBVO03ve7/xiGIJ2+o6KurupmoyAvXiqs7CjaxbAWurFzgNWIkRKk+fEpW4d7pr
i32QiuVKr/Lb4HoYAOCoKvZJl7NmzkV/sbCvqEJ4Wy9yFhJvSdyrHJEQfWIld443fCSkCTknPqbn
mVBJejkPhLLcLRxZumcypPrP9twRgFhMNGJqGVwaLu/7UvjEEQfNeBX0fSe2w1QzZLOs1fXo2p/Z
bccbS7pYf8z2N7+pIa/NRHwiv+7OsffGIzH37Hekezr9rlY6+hQBDT7gjkiA3ZRUe9HBpMPWBCuM
o+2PATp50TYVZnbz/DkjksbeOZqj2b63uh4aWKGcDclA7j7A+XzP8XOy76Z2rbalndlX0lhsbhdH
owCX7u0cOJ/WPv5kqxF2ELCjCtG9oNPKQWt8KDvqDIWje2anrvgAO+khTeQ3m+MBgakEwewVXSQq
Suqqd7hFAVrFUU5+unCPKWvOPZ+QknPYZ+SL5ZfwBOfzhfQO6macg9j00n52r7G2xC8nShaVwgKR
n+rcknAsBh3ylfpDYY3J7UTw40Z1Jb6oEzrhfiI2Z7TjMxJ8svMSxUJ3566kHx3HxKljjDJ1cYk/
bkF+c48X3WYhb/26D7xkH3roMDnxOvtODog1QmRxjhTRB1/VOtgM62Vjh9YxxVH0rIzY3vGTsA5B
Qnkb23o+NH4B9LVU5UecFvWuJhf1MspDUD1cr0wLlGIHXTHGpkVwl7U1RgMC1aSYyU6OJqhYRVdD
QymRR7TjSGqb32PM79Tp9TyRJ70di3Wl+2EH58EQqesF57OnmYTEsboc4TLt6qqXgIVpS6FsefWh
kJdCLx8JMRK7lgL6fCFecx/wV5dVYLfXTuV1tJt8a1Hk43Yu0Dg5vOF5Cd7HSqW6Ow8p0ANUX3KH
BJVJFqDx32q5aqKncIPYxlVZ4qYVI2FawvkSiRMEZjV9hkBYUO2P2YJfVqwOJpDAuFTdYPirv4Oi
oBkDgD9kQepXiLzleLYk2GEmgujfkHTRTSYaZ9dCljpH81IBYSXqKq/Gz2wsZAEN1XRs1m7mLUVD
vSIom2e4lnU+fCWkwKv2oR/2V36dxIcpdd6ntEaOnoWzEcio3KomKs6qkCBaWKjHHrHyxmGD3TcY
p5EgY01Hshbtc1vDQkriMjsXs7/sTQP4UgwQqZASRIdeIg0ZQye+XJowB6ir7hOBOVTYp+EZxTqu
BHhBfR/BnoyZR+RvKOn87YwFL7C52wH3EDwK5x9PHNvkcDmtCTR3jdeVr68zmVIOEky5LSs8/Tn5
xrvAzZ0LSNXJYR67Swwauj32JP1L0CpcvzBPpD1QySuwCir00c/O1Rp/ieKhPk8DBVqajvuxnL/U
tY9DJ4jZHkH3Y+sonHJVnx7HufJ2KAdvJtjE0E+9G692cRkYp+AOqVh9UFZPUGpxP9q9dTdnxe3C
uF4kC9ltyq5usAFZD4soycBEXhlAOJt6cQjWXu18LG+aTTCNA0f0RT/6JXjcPDKu992Yp+ICYBHA
Tfd22u5ddk6SL/MFxwEwHeMY68+ttveo71d7nyUxh2EEsLH1ce7x99nlIQC4EbW5WOuVTbhultKp
KsIHB8fRRwyk3gehEgV58iulTE8mFu0M4C5YvAR1uwVI28Z2VP1N410UbOxx7d65rWtlO1mo9YOH
wc6HurWXixDt1uXYNf1Zpy0SzKY6XAgdQixIu6ecWfqrhjGYsuGoYavS52LFjEpLPGusNjhbjMUF
GozR2wRIyO+xEMkvauN05nmwuziaHzReEi+dO1pnPdKi215H3WGOOgfuJ4q3Td2wvJZgXiR/aagN
BB+lT75OMJYrjCxSAppsYkzpj7lCCbWzV+RJcztiwMDuBgOtRc5wqeSI2cHgKokxoqtHGILsXPYh
IJYPMEdjso9HMWr/Fd/2C6w5SW1co34aEVTr8bLKSguydico/BKE37QK/PidE1hi2GJm2+WHMgBx
bqOYdmPmjXigpJ2NzViBn/NS2MVdlKnuHvB47mmv6XzbEp6Oh1LCCRaWxXF1smXCcWyZ7I2tVYgn
NRGNHyqiYnZJHztXdRHVxlBg0R9XL/cPuNyceVhA4WdDpCRdoQb/1w7sbtu3+GylOZxcXG969L6L
Vd/42hxiqYDwJalJ8jz3c9/+QOqyUfjZSbZNR2ypDjjgNXgrlINN4PYwfGTxXvceg3TZxs4XBI84
yYQcMTc80QTDCozCOWmqEjOJYSw0VoOBux0GQZfSF1n9run6CC5kmWHEFWTXMpiJusZe5Woew+Bc
YKWMtRIZEHd9pcaSMLymOvNNZl7MQ7vAirCbdlXj65clibLPMTX3o6tFeJn45MWZWL7wqsegXOyS
lKiA69oOvK2rw49D7fUfNPREKKCBTywavEkXg+lzRQtVEVdeiE+e9GkF9zhUohIJWQcqN76uYFJ/
c60EmmWXO8+sp/lFPlsOEIIvPk5ki2KJrLCmPlhdnsEZt/EGS+EcomUZvPvRaTF2FnOzaenf7mmu
xWfxApE6wCgATGWabyAjzvc9WnJ8LOdli8qQQL5SZs/kbC/dxm1bH2v3FpqZdKTad+40bGtjfeYl
Q7e3RCYO7mSHLxCXlisoSetN1K3yvZzhjGxZzwtM/Bycxhq7+pg6dpVC3SziC2yok4s8rOwLWybw
nJivl3aXijtvHebtDNX23AU43lurMVQJfbnXTehQ+9tEBgcJNPFwyEqW5ro5zEIGZ0VlNeeLTS0u
42p+wILbo0uo9oPsind5Sre6KOrppghD95JFYtrxAvKyhHhU9BMrn4eafptZHeGedSH2Gq1wu8WO
vdtgH8m7rvziUiL63Fc1LqRpPFRfs1IE6zGsshm96ShgILfzi8Dxkk5LFS/Xk+su3mFWfvvKIvmf
8/9fzv8ObJS3jv//p6Ln+vyrIPH1v/iX2+nG/4A7UsmSnGj7wrCnXrmdKPH/QezjoJPj8P/j/P6v
HBERIywR/hxuRwDTyRACf576A34VQJCMgPdg9AAk/CenfkMU/ZUBw9cBD6dAIxmK+wQC4Pe/UIM4
LOq6Hm3/W2avsvgOyTPxbIS5rtUNu2EoXP0EfSgfDr32KvzQex0EX5ekks0VDrNUjwdpsUCwOUWk
sFLtJyykqFXICXxUdm0Vmq1filVsWObTycIwbup8wt6rUWPrSOeid9+hIpQYVKckg86P8Azpx1W0
NFCR+0SDEL6+jnYQnRElnHcBVUYRxGqL5ReyhkMzFcYlELMTiNt/oRaexh+Bq1CT4RjC/wIciE9H
B08oB4hyDb7Jfp44K9ZpmCEmUb7nlddxGsRccnHypv7eCZXrB99QJ9XWzUbF/TTOnC6Pv8yt21fS
1q/Kzh+qvV+4XALtKKJE6FFRAB4Un6I0IfEfddur9MXhRFBe43GalherP5KzcJZZIp9LQgNyGux0
qGU0cvpb4JRgpiHb8rnFXg0ZQDhif39R2VNvZ/s1SVfsrqqFR7EfsLFcnzJEUxalLw1qcbOuJQ6X
+zr2ewIsUeuP2Ci+fVO/6/lQ5DLIgU8jy0YcS8DeCRM1yUqs9Ekc+GbPMDDeB01utfc1Nf56+/aF
TlibXIiKCtq0CAx3kuv9PtsxmOnilUiGF+A51/H2kiaabyPO4A1fvLDw3819G+CFrkVQWcNWOmk4
3Zd50PxNMvk72GZuGQq4a3hnEWG48alI1gGMsOOlEC8TxqfiBuVFMVDI1Ra78AV9UBzD/tNBJsqI
IClOcqCJjMLJvVtOaoGfhN7XakQGhaGAlsSEI45YEz3/5Vpm1fhlknJ3LFy+E6O2dpEgG9Dy11UF
p5OqlHngvixOCnT1zQXMyDA7kiPzDuzEDHGlxTj+LTDrj5lkctdg9Ql4lMRLncp2YR30ip5H/3Wh
OMOcAEgimu4TTOMY3bfnkvPnI4SzD8ILdMuMik/Jg0XbOiht3Pqlx9SOiGgsrZrHyh1Yo7YDBJpU
vlviNbHrqzYnpNTeB1NWrk9FH0rpbeqKBZFmEmaG8R2lGMxI7EBNPG8JayzSnMt8v/4bz/2PB4OE
PYghOfF07D/zI524xEPZtZuvEBcV3wKee1l8nxxtwcpqa4FPRIJr9ZD8bbD+fDDoqIWL15FjmO6n
y1ZiGY20CqwvlFYOmTRxGOTkE4SRzJS9dTzsWCpAJr8Mn+HYwjLB8EKpWG5raKHTQ16vM9YLhGCt
wxfy5ov44NH70pcBzVQIEW8/2lMs3AcBB5L98ZpgSfsnMTRIZ6nqUbVfsigHxdhgyzGstz3uTkyq
VRORNJ3FvezFjeUlOW9T3/g+m0EjsAbEUK70U/2VCVgX3wU2ZXwChIKSg9jk+FSnrwswIkdWl2BB
afexT2NyZ8zJsmSmgv72PJ1GkZ1MUo+HTVSCojAxS7SFlQsXdPVSRXdJJofl06pNCbHBVAw/1R0H
W49FHkKq6IqD63cB73eXzflyiw9dUX8T8+jgncXJqV9vef3j4GNDo3d9Upid8B0hPceEhTvkP3/E
VEQWuN2IpVqfVsRX08OkOjHd9wX/Zt6QCcwKsslos/PM3AxZSLeBTkaayrbwpMWLnuCUyc20WMPj
nAZZUzTBhtx5l78UDjZ7MO+Q/NWCjOQlG+4GnJTYzHSHQdWw7amBU/SRacylLeyh+PMV8xiuZqWY
qd/Qmc27T12UB9MxIdgqv658es9ns4P08TLrLD1ejMu4MJeWKDErH3HSjr6MJvwEOcQmg9kzu4hY
IoWNUDeAJ7Q4f2JO9fMGggLDlHnTEFoKmmDj28SABnbD9OuX1CxiVR3aVr3viJzi/2jn6ZqjtAR5
/fczOgmrau+hFM2zLVOuxWwJuVzAGIxejtPecZGks11or+We0tdRJWYeYjJNfg7uhr3E4eOi4ZBo
VVsni80VPSukatPI3BgWqcOO22OhN9OljQd2La9EUNbvC2LY6/sGIxjgN/wLzXSRRLXzTk1NDGq1
S11IZSjDF5sPRAbgJOFhSAcCYC8sf8nJ5a6XiTFsFxK/qm3Awugk76OKhFUQFvgg1XyO8/VE1zZd
IQdEu8JZPH6nEWCbmyhiOKrXnZdMTbpvLWWee+hOrAJ7tcLXwiOWkEe+Ca0Wn5/SyOu86SLuJ59P
aXXr8yrALIj4yUoH+CXwdduBr4TjtrnQPBbmu/hxRnD4VoQY/n4FRyGuYOetQvjHSUQeX68giMfU
bclkox7vIf8HH/PR54dt7OmQr1X4sRnjbkJL+31c5pHhXHHJ4ZMqSkD/WAy4gYUHXAvNFDWl9fQg
o4Z/kiFT8QKHBQSpG0pHuvB7f855z7XSq1k8MiiRz0UHsMMrjUMGH6rQO/Akgp66EdKLdLzpISRf
glHAY0v2+jgtdl/U1xNZanxgp3pIVVscmUYzq3FTU8NOlgBowXGJMI2G7m0/xFmQx9OOll9oVqas
IpD6IGyga2A56R2GUqc+jbFshUuWTrZcbwOtF6Z/1GNlj3soRr66oVCYW3xmg2AysmZ7gC2yFUnh
5e9aB8ZSjyXPaJ4wYVyaXAOXd3myzvOefFmiyFRH33C7VAiJ58sy6UO+IwGiPJvOj2CCPDfgTNxM
kxQ6bd8j3E985OOY6wKCCjung7dnIWa52ROGU2j4BxLzceywqNuBi+DxDtkx8YoxSGFWlCyz4us6
00rMzGKruee4IDGTlp/KlizDF7TNRie8GZa4N5MHN3IzE7H/6uSh1ImZl/a49MyhxMu7Mr3EeGrl
d6AQo4KxH3gslX0H2RjqSMnzAPiENTR2NwSyuSy5Ba65PKUGdj57Qavrmc9CtGJWQeLHsP+gc4qb
9HSwQbD5S44wHb8bVGLWpdKe6uUOlpGpCDMizViepL8Ixm/ILFaHiVHkXXDcoWdCTZ3yoHHy9Dsd
XEaQAP1jVPUrXzxbrJFL+w6UFnlguWQ7mrQM2eVrQpJ48yK/MpvsMIwd03Eh+qqFahUpzfpAG87y
3y0gcTBUWKIC/yg7lEDZHoo+JH/iLEyJZUy09Fe8DTiN/DyHsOqbwZnbzmuRoCtWVSQlWTF71rnp
ZuD1GhH9seuSuUn2vg2M9h5uFjePk2jFam+kd3zjsMAwbDpASQ95sYtxpZzGmnQ0I/hzWmNUYH4H
mdpj4q44NPHNRQubHXc8K2LTcixmpbf3QhWrGdizSm3eTwtwcNiS6xKEOOtlUK9vXER4gLVxSRgi
HoqOFp8hrVbqvV0v1UPsujFOeEoRtXghGomHi2inUX6VNXvMpUpr3A0xk6WXhuA57z7nrLnroQyb
tnrxi2pV9zQqa/U84/Exv1tjbK82OMTCZINHMksQd3hykNE7PIxgxcxzEE03qsPgkDQE0GLnCs4n
jslJNEwOeQ9KA9q2C8AXPZdmAmDHoq4EncNsQs0aNmSoQfM2Ull6+BS7zui/FxUM+JSGk1+aSJHK
1UkLdMX9J8zTJB3I6GAnq7bhWs0rDeW8Wm11SBAxGxWdxr5PDOU1ZH9HHqY4TL1dQIG2PkC3Ijoh
R9aOcarWY7Tx/MF1tjgBxBgnCJpnsQnWNDE4gGFqmwZVeoSKN+y61p7XywSszj5zZidzD4mkJYiU
mZxI0LHEC6xbWba1/wgUiuPwmS1DLbt9DDS/PCzDQoCB1Q+Nde9bfr8+DfCNqk2ghFCPoI0pfcJq
oK8lz/BshKKOHw985V28rFV5luQDBKoVSzoiN+Ky9dwMm9a1JyPFAW5uXjIXAf6yw99Pd9/iIsBU
B2q0bMON6/XBgKY7abog2o2lHVTiLEHAKW6g8ltleTYJSVmbfcuixhuwm28hMLjtzgmwzhd74Q2e
ZXQU3Exx+7P6tjUEBuceTm0L3WLGp59tSdYezeVHHOWk9HcymVUCV9u2U2oU4N+AaiyhES0PClMJ
5j90oIIKCqbSZLaVmIWEl7uLTPmo2MB5HTJfmBUOSyZTYaIfTJzkUOhqhtbBjck5uly71KIkDbKO
+ILrIKsLdhlULKm7nukw5DMPY9Ca6g/Ckjk5hAUZ1EAxZF5U8dnY1bn4GDS90eY7EuZSfJZaA1iD
HLuAZZLmOJW9aZNI98x36dR/nG1qNwtCwCxZy4ooN5tGYs0JZoFeDRdqPzmNWL1j7LsVJVHjcs62
zuuxtrlR6hII3Jir0zRnQQTLZo9GHupTmqDZGhgg2YRm5yTKdOGbqjQLufYYrmEL0dIPUPpsWxRg
fJhdtAnvUk+Xje/fx4VZJ0s/rPgTt3BivlGTyN5Rz7GKTb0aJxOrjTuMSnyZcbJs4TEWYXOVtvRY
nMMgsSH0LhoZmpIloz3HGEFFEYPzHYk1yrsddjXTiFSWYFXbgVNPeBM6JBvOa33NGq5NifQD7hF9
bXapnzsYWe2MY9naBrGgoW6+veMlFgNJbl0Rt2c6x3/+e4U+lsI1Yl/hG4y9RU7D8d+RWDteoc0o
vZWKFCErn9jWg4D4UzqNjuDAw5RhyHKbOuA+qJck+IggD+zp9TGyYTrOE8e/cXiIugQO88EjiJBn
NKITwQqyScuJbApoF3YSf5pK0ljLYyZFWs/nPuXo9LBCn+KunFUa8Empccqzc2lDFXHYKGHSkrPt
anOQjwSg/ccavM5ZtvlsK+JMscClSkndxFTzU4tZUHDE6rafolscN9w2vxIJTAZ1xBfdvAeeh/cJ
ejC6atND1fvmFaEPbwAvyHn8QTL5plBzKo7GeeeYCeYlY965Z50b4gazS19312yaUjZN7G8pVLee
R0flQXjK1JuDMPMxqYqCytpmBIrvsJ0afuDfm7+mKlHr7VxFIdulQyQDe1iWYRMNoCrG1BTznjTf
9vX1KIeA51KNc8tDVT0LX33lLR7+RVM0Y4VFjGdI/OC27pgLFa0haoLi4CvfzN2qcePmup6dFJZP
WtGTwnJ0QPpDUUuflWc7WlPNtZpVcQu2nHIDVjimtI6Rikz3aRjn6nlSYw7Fh7BrSUIAZ0vfu/Jn
ZygbIi9c5hm0SXMILGTAic12COviNfLp3t5y8OQ5DzpY9aWHMklfijDWCymPrteVz1PmLAxK8lr5
9Kk9UWv0baS423whXUvvf56Io7WJKQyWNMXtZ08AhsdPKWcWtUceZi1fvWkkXsu2Jtveom3KOI5M
mUp76xgJ6Y0PeJd7o4Vnj8P4WzAPTM2OZRlVGMxrc8iHv2AK+VTSSXxI+iTlqQ01gC7RoHCtSA5W
xFZRo8RBuz4x6mbFXZ2OM+95F8pm7s35gekkAi4PtJesZqmEdz6JowyDZchgHixM/aMTORlHlZJI
nK+vr14zVaa0qqwaAivCrLbqO6yrpt5MjGY2+BFxtdpMydCO5uad7S9L0zEgqzlxB7E1MJB0w8wr
zmk5lddClL6Rm85FepZgzjPeQTde+/NoXJzqGPUuZwo2NoJ2Ug6BA7bcBwyhWj4m9gfFWlV0jalE
abmxim/n11MjegFMXc47CFAsUhT8o9j2IFdutcc91ZwCXw8WVYKtLxjAusyaiJKO7i9d/mjlxOtP
UcFE55BkM/vnrGl4pDmENL76iCQ6rfdLNibDgAUVRtfXoQQc4Q8xUl5vSUA3C9bAY7Tw6S37PG82
2KD1K52BzGvKZ68lICTe69eVIybZjjGsHXzEyr9gXKd4IJgRAnn8G2johNgqnACs0dIiQqEN+GVJ
BnPONCEqWbCzfGh4mB2Oivv9yyVPUTVzSY6nSJh9x40onH7HWbVsmsgexPAlELPp3rxODbiABtl9
GxP781KQQ6lxYcK5gOenlpIumlXMjbz2C5mwZn2Cr+Uhf1xYrFm73r7WDzTwV/wY3g0wtQcbwvfE
n12p3obHOVel92XxaqSwl2NWu8zEYPAzXsNM1Q574SpaFo0RTVgPiDJVHXaReABx7gaFMJ2NmCOv
WXteV+afvY9GpeaIQIpjz55ALsTMT29//T+GygMWprA1bhTEVJ7a+S0KdmQ6h8HzkJOJBS0A3xDW
YTZXjlBvX+qPOQdnF6M0RJIxuGp0indTRuUuMQHyOc6wwdDHRCMlfnLW0LwiIknnv0650xaKw4PB
TNINuCaGqT+8DH9pGKqu96IU/P5Z+plZowb0jOvtmLOy36cuxEi9S2LqfYoJzc/fyOSy1TtWuzo4
f/veT4eZrmmA44fpqvK6YYLx++SHfbpMc5x6n8EkODqiSgCliprQHOffvtLpKLsBHX4asTbesXSQ
TsFrgtC6yHMK5zOcw7C8HmRljuZ5wUntCFHWVI1vX/DE0yR0MRYBdqbJG9DhAz76/daGIlpZTLT6
rBr6RNleeYlZ5lgUNc81UV2FPCjLUWLEW1gMqK/2b38BE+/6WweHUguloo1bI8xzbv10ZSHTqHJk
2HxGHa/TZk8va4Wb0jVZXJy9li2TykxpjD+RWb9/guJWMBjIqxZ4QGfn8+vg1EVgIB6gf81b3EI+
57SwEnfKltCXM6LeXeQNVjRvcqccWK3DOTCbJRSJdmp3WWLz4qMhpIde7IZwBDxyZrXgBDmVQHT7
iGLeHc5zWsswwtrSMrVVP5GKppHXITwGRs47s50LmVPb4A5otniJtwRfK3wF6HtKe1bNsnRN0VRE
6CjYXl3HFMtJURPMuLGhrTD+UVookEl3WpBgkZpYAsu+Pfx/TLgQ4wZb4DwaE2T/x9QeOVlk+HXr
T23WedSsqRzMESheB1MB/ISs376keVt+XXLNUhv/6NFEcAHCUwsiGmVQDPto/hSnwmCMYx6L8hq3
ebe0buze5hvAMicoUB4WIrh5EFaFI8LfGkWnd+55wrdZObGt5R/Rj/b3L8tLgw/fzLPMPpUQ8eqL
vFZD/eiWs6uu3H74i//H6ST3KM6MjY4viFlD+XAyyYVjY3Eg+/7z1KFeewqK0EyLopCmsnp7eN2T
V5pPx6sH7rMI6bzhYHNSHaQElFVVM7mPDVq2aJcAXw7kyACjctLNi5ndYUPDu+b/QgAb5uViBIIc
1gKUldhVUqRfcuQx/Xs5exV1qLP6plDPU04omCnyVmSEFxtYa7EMDBANKD2z8ykSBiYua7ojD5Pl
eNycVQbsRWlqmU6RM+HcwanKwTWpOydRINfVoSHm079+exBOxpsxiFlXbN5TLLr/7JgGQTrEtUB8
NdaF2ZmTllYFuXRzy8n57UsZNc2v89k8UxYv9DI4mIHrn85nAivAVB0/eYj89se1xgDotJw6U+qP
LPUsQa+99wqSDqNADKBBSX/+pCbinHIOCDaDG/ihwTM5C0pWOrfGVmM+t8pitNarnlcVm8Zc1uV8
hjEBB6Y9yVMcj3NE4xxLfjb+6BaZJpKFXJ93Z41s9CmHqYUp6iFOLrgKHHfK4fAVmpgcEFASBoLM
PMnCoWqZN+HEwt/uBpUbYPlnC403krlb0PNg30vgx/GB2iE2ov3Lfhv9/vhIAcewxbWxKcPE3LMD
+2QKd9zBFMGc+1pNXvixUIQFHFzao0dRRtIH48+GQ+ov8aUmwC/ZST9pjrVbVk/YNCPBbqKxoWmK
T2dsaVw0cVDsHhPOr/0t0rkp22bR5B7JML2rabV9naTfE4mpUGlv6eWId1OQtJcZqrdrdqTMZEFn
OK5afeF9WOkjTxcJGpIAlXts+/ifBOWTtVoDh4Nqgb7ex+rWZ1fCbQNV+HWo1bQbpO729MSrp4we
PlpMly5BIQfgvLacaeENTvUZ1kRwqZcfEt21s52dJ1X44LI/P8uMtE743iIDwkj7/oy8oOYBE5Dx
Kfe8DB6UbfkNMREB8soxxtTAkuq98PuesigZj8UyFgfaBFpusXkXy3aZ49zajH49XVQNybRzPAHY
ZEXxYYyg4m+iZCx3w6zah5W8nR3lp5WB9ln+1hb2nT9o+4urh/6zgyfwYzYG4zZbRH1Zhn2+J/Uj
/4vT0O+LNROCtjKLWUCp4LsUCicTogX+CTvCzl54Xuj43aQp91iCYmculC0e336jf3+hXy+GAReE
LGLlcc44WayT1ae0U3HzIuywhiO02A9OA766qevyevI9k9OStvUdLUIySd6+9h8z/8dtwtWhZcMi
fsoDG4MeJ3vkIC8dybHYPlUSEnbtEQTyl23ixyf9v234x10id4WfgxMiG/LpIXIhhtad4Mq8OBjB
TtQfbBeblgNPvsPKJrxv3Dq5z/vEkhu7CmK58yZiK8+mHLXcgmtEgRh8EO+UUPFFY3XhI/stydng
isNTXVO8uENTY9owOP4ddlbN9xrO81UDPHs3udr9EBecUzdO69hym5bpO69Gao17cy1Ab0p6cdi8
A6ypWL8QqzXQShjVwUkD+9leBuTHPL+/1EInJDyGxJQBlEGMi8cefVoSOFbYL36k1xd/NIOf5V52
5rVFdVzW5bkhtuSTZ8XLbnRTmh4dWt2jjy9xs3t7CgRmMv/2ZHDTNKc6yIAQx3CJ5Pe/VCZOmdS0
D7LwJR1pHACnEfe5ROhcdj1dkmE3+cgUw3rA+gG5Uk23p62PLbjVNeZM07CpwtR6tzqpf/RWZISo
FuPPKFdwhVKldZ3DNL7Snj5rvNp7AAOt3rUWD43smG7R23VYaLuQrZlsQxmH95SNE3E6BJxrUeQ3
XohYuwQpPiIDku+IV6sGPAv68QvpguOjHbjlndVEbBBiceaD5w4zQUwqTx/mKob+nnU4r+CMTsrQ
NKS0AHDbKWiEsCe+9wMrusoz7X9wQLWTDU0HUsreHtzfaUk8YsbWB10I2aTgybrm/ftlbEcgYZ57
mGCm4Qc3FgZeT9CeNfpnolhunNkINt++4omp4Y9LUhtwxHFc1O/Q1X6/JB4alarZOr8VsvAvgM3Q
BSWjti4BKonLs3mXdh5OYC/Ss6snsuiGqzyP7Ttrir3D299F/Dm1KDVZPn/EjwjnlAyo5jroo7Rp
vqULDQbO7W3yuVVrNu2IKsYpi6R0EI66NQZKaLH0Dj1dcMygw+7ASeIYVyALd03VivBjjkjKQL9A
6I3VZ9dkR/ZHzM+XGzFmKZKgMPU3iN1dwsixSSKJS9o1Uj8narcRTgjyzGJYDkU5WNexcCb+YA6t
K9Fn+lYvM9tZgdfDIZ3ZvRFw5OVVTZuXitKr0alWXdVAKUHLuZ9oej4FE0dTapH+/YAZPCq7ylP4
WkCXYSbSLtoKUL9bL84bWq4w6hC1LvSVBjzeU0Qcobye0VShDsylgFcbua2DoUs4qzMbgf8HbJrz
jyMm89/93M2BerCQ+xvw9ef6g2oMp09qd0eYeJiTXc5z6YRiD19+Q51th5t4josvsDw0XUMeGWeq
8GXtTWR1Y33RU4HuQYtJ1v8fEzYyFGS2vijG1/dkwsKU6ut+DatvSS30uPvxQMQ6ZhUCOTEQdzTF
D+RCjgctsmQv42T5lEVqkswTTBXenrEnAN2Pt8ek5BDyErhwLU8Zu2hP56nFw+VbGtrifSec/h7D
PmsXAuxesi+ON2PVDRcSdes5aTDO9dCEbGRhNSy3OUZ8EJKbeSKrcvS+w5zvgk2Ej877v3zLP0qG
UMB3DXjF4UxzqDwZMkwNdR13/vgN1LtLH6ksAmS2rq83I35IN66YSnpK/SqiXaSC9nuGR0WJ17cr
5zMvbPunIK7SKzucy0dX+SMdEnYB3DZUxXCnRbgl+hZXuR/f+n90Fg9afvvf/+v5pSZmI+85pHwd
flNNeMIc0v57n4Xj8/yc5//Ff/Kv0iLw/4mA6GBIv2om3H+VFhZxT/8AEPPWcNgP+BNkED+Tn1z3
H2oLtgLonr4P6gbg+VNq4UT/IACAUQxPOwRfj/8zK+3fZ6PJYooguRsSLC7TbHemmv5lkwPyqNaC
7vn7vpcSh8u17jUUJb7ndq0wwJM+bpFZXqmvMsRvL0Nud+/GHSWBj70vEaJRsK36hQRokhbmHW74
2yG2pJFVyU9gWHyOsFKXqLupzW8LBe9/Y0kcxtpsKQ8j5dVeQpy9ci2K9SxucP0HIDtrXV3erwVR
MXGK5C5zrPFbs1okw2Q+gQTWgmn/0lR5hbvVMD9DHdPPkOSIdU0zhm2LJT3uRapU6wFlFY4m2pJf
RjcrngHB9a1V4gGNnZ3+pNX/5e7MmttGki38VxzzDgb2JWKmH0hRmyXZkhfZTwxKogmQILGSBPHr
71cAaBOwZHerHNGIWzMPPUN1EShmZWVmnXMS1pkXkzOMjH2Zz7bpXBvqMYp5c8rpt3PfvkVFJkBQ
Msz0TxujKJe/ieGqHOFHDFf9BLaNkoYKWhsJClewYY5+ghUFk4UyyewPZWp4F2A5aMWiF4gxAcNj
Ixt6kjvDQF957zl69Ks1NJhgGNtuZI0CYFlnpc/BRloUXXjlZntd0vfjRkeF6IlzULkHB5Ld+eLk
tYLF4npj5YhKun4efg5DGuLO/TRGOMyI3rlu+gklROucRvJXznynf9R9/QwC9NMisZOHo03yvn67
Y8aI16k8ISsiauTc3riqilZ89+CIKY/MJyqdf81oNfmqiV9/Dnb9CxcK9HygOg8my0gvqHDmYyiF
9DReAdM4zYxFeQ1uVn2IlxrL4Fm74t2cG7jLXWRYHyZ7/inBpc4AyGhv54q+e+dvbFBK86R4b7mT
z5QC9DMvCMLPXFluIUCG6nmw3tGCVkmVs+XWsE/2EY3BS5X2MaCR1e1btTSe1vbmapfq2jk8IOt8
D0c5R9ADqlCxX44Liw4aauz5p1bwNYw9rg/NaPcY+BGdAXOa+sbgSi8APqXnaY7i3ASFZYS5NqeA
fIs7NuXyxtmiMBqisnm+NERH3UVKjJ3a2QmKZODnTLpVBTQO35wEAfdKkbPwzuicSOIU0N/LWaMD
x00rQh8UuBfXK99IroBH6DRvWcczN0xW8H52Kep4loVmX0FLCy4is+zcK+LgLSVo9XoiZOfctba9
Ri6Jl9ONDdJuiV8uaMroL+iebs71OxgLxbsMJvOVATDtlGJSeQ6qkb2pLEvk+HfZvelnyYNHlnZl
csM/UudF8ZsCqdX2WZR4XOpnol6p0VCAxNtobxh9vp1M5ltHufMhed7mHhUchbu5z0SCAHUdWu1Q
zMd20qh83OluOcryDDqrudv7Twu6hN7Etj65THI1uXcSGsqji6ieJW78Bd3b5Qn8xdWnVcIsyy06
bsPFlgbFIb/9VQQrd6jm8xI67LwYI0Kq3xVqSu92CjfeaL9R9tcI5wIPA953CnJHFw41Wl6mVpxr
YytX9HGgbmgCtSi2xU26jMrbymzjRcLVfWDvr9PE0q60OJqg3OSqX1xllZH9atk9Yu7JTZAFyCit
Yp+42jDWwQP9Y8+SKFUQxiw82mGDA7PPTAj6znjp+u47VwV7Pf711u2QvcTy08XBJcyyEbengCy2
9pG/2iVapszLdHIHZ9tWTnINsOI+TZQPi9LjDbSFDhQ3yZSPi31ApG4VsRdfg//xizOXQtkeFF7B
yuhhMrl0l9t4utza6Z4uPLt4DrkpnXxNTRSxhiRDGl1eNspvMpvnXsAUxyuRM+cy92jtF1iXy4x2
pXPnLrTLfEzEX9zQOGZ+mgAKT9GTwc9MKHi+J8rExax9SxnbXAtNIZhbb7WdPfnG3jNwzPtoahSO
dmUD3LoEk7dBY48+4x+RSKUI49OZ3v1NwN3VQxKLD/8SKgh5qaeb3WffrVJBpt9Zd9HGspD9zrLJ
N6x5QkM4BFi5ZA3K60WRFe9CZ7s+yxEYpuvpem3TMD7YXkYrdE92np5ehNYuvYicRPkIngoq9M7M
gZ4lm/U7yPVcQeu8/24FGHOYZ7vsGzgV9IO9wHzIJjuo92VJn/clbQjfb8zdcn3mbJ10FC8s5A70
FDe02Uzudfh+54qruJfcc+lARFHLCDNjfhqHfvE1tdflWbrbTi6CvZ+Oy7Wzdkc5POEZRUv8lb4y
le0oi3VtXBoxzJpoCfgRiQwAFMnQWMbxRWhuJ1/XDludmABxPrH1Jog6PaUThJLHYEt4PBQvL8si
1e8g85ChrBbGduTpif+kxll5SjvvyVcsbzszw5XwIGJpFs7kchOsy2tTFW0uzBWeLw5SdbinEAYG
SS/nQzOxgy/OavFoRCvkaud+ccF9UDZKkeseKWaoX8E6ydD3DosbUkrOkl/vQoJErPRH2MA2hMhG
zKDRMagKBzthA74aXBRXB3fciebOCLkiFE4q3wwJNTnbTxJqJejFouBZQnEhFIuntp6Xt6WGTxrP
V9kFJG+HLrOL8DIJwmyHfpYaIK2oLIIVvW3Xp3myFNtVc9SHPcWHT4Kw9qDvzO1sEzimcgKlceWc
ZL6LdidVmfB6C5ljTB69xw5QRwqHoRFOwtNQQ/YaEarV5tydK8UJ0kfORWGuPhVIXxk8ZYasiqID
V0xs5ZYq6353km3UzRPwbVzkci3KCEl0Xmhldmaya6GaByLkFL9rvAvy+6xYnlsKJPWTAoVZNI73
91pMJ3r64XF1pe59sGELNgTqhRjrQs/odOe6ziM1GHRXwSdfRtpCPS89AI1DxCmSszIBPHxNZzLT
G8Wbpf+ZcyD4nCnImgxL7rpoZBWsFvf09fbARMFJnZ8jhKfSBM3AGwwz8F1Piudod8p2JwIclCwv
VbfgqIJUdJKWQijT8Df5OC/8lcrrLnF5IRQDFRpSyj9Pcvg1w72vl5ORCy4WtbNSW3+cg1q+mKgm
p06pLYwHH6rXfjTX7Hj5VslzEf54+1skIyNlXCJ18bCi/5YQTaDz1x7Pro6Udaldza3d8nKPIbiU
UlD0BRDko4uuGcYXDSVwF3valLeAv0FXa3QVuUuJLc9zoew3zGCQfEOp3AWnVSrov9L3HPjjhEZY
alruxuZ2i7YRQmJI9aQTZ7hLaS0wRHLdiFCkTE9yz1oqQyueqCeBUYbfHGd3l0cJgrUWYSttAcGn
w6Rerm4cGte/11fObsRh4LEy3r68rTbS/5vMtnkR0cJpvM6DfH+7maX7u1lGnTX76791913xadV2
92P0uj/69URvZtU3/yZX5rrFoAzVypWrh6qe+FdzhICO8s0TibipDgAXQriGtlYNYr8woutl/bGC
KCGfkExDVq4GZzdfeLRILy3Dr9+wXs9f/82v3qBeoIun//0Hb0yyLrUIhjPQLdMGbUBGKAau/XgR
AKIN6I0kyn60bRajb4sAc16j0CG3Cu4AHBmFDqAJ1WDC41XwEKpwHIBfXH1Ug9LFv2IKj9FmnYst
iaLx+rgSpAsA099Zg84MP7aD4Q0sAXcSVc1qYO6tNaDlGrhH7icQKhCj/sIebQfY6LI+wRAVL8AM
dA9vv73j8PYoMwCU6enbY7m1g+q46X/gEQ08HjxQQI3kWce/vWsPKKIQDFHprse/ZP8vF0/pl4fr
+js7oDPH0Q5wB4CgqIQ6zQ7o+EIPL8EdCBhn/K4YrNK/4gU6b/DjQNA8s/ZMEjZgDiqIATf931/y
2BQ0TRtgI+Az0ZgQo171HrkBYgNRppEzBZpIkv2aNrlPNbqm4OAsAYHD1atXqXfHIspx0vuB6wSh
SQMZvn7JToAkTkUDLR4KM/Ui/Vun4ov7gaKFLbsKpjEA8w+GjpvHerR9I/j2ASugqYDg+uYP6OTZ
vVH6p1GyOBHB11sIbD+7E3hv+q06IjDo29vrGvBhSUdgcu6DoyRJMOvX70RFYAEHeEMNWGfv4iF8
EztWyg+a2sASIDeW4NlfHwU3xxACMUKxvV9nIbQTt96QEochxg8Hh/O+vecdm9RQ45g5xMK9s33k
A2QdHwkBJWCoLodwp7sI1gA1P1hOdHmqRu9MQKN4LRsJmCZBHxAW/ZD/dg5BTTPpXUCZACRI37YA
DAJxAyzlAXR3QM3XQh+xOf06VkCVhH1mmMicfXeQ/XIEHNCCPyS1CmRGwF51CqxNgaATD7oGSpZk
zihI9nUVgG9JnwbqgDtxUQRocoOuLXgDYFl0D3ebgJHPe2YLMEVldwR+kWoZcLhD2NsJCUiWORDJ
C0iXq9E7v6ATq0r7RX1AWZBaEfdC1ej4RRRckSEkdmoO4R4liALDLBsZmPoAuBQENTDR1egYgWeQ
IKoq0IHm8zoO79MqCDKWrFskDdYdXShAPmsErsVWACwJeqJepf5tBQrcsikSIYIrILKUDV9aBfBH
cDaE2xCjf7bgcXzL2oI6AFGGyX+PFNoxs6dRTRAMerdxGL3Ll6A1CGyzVKBgWghXi/rYIWjG0RyX
z2xvgJYyGGq4ZNXo3SqAVpEOGg1zgMYp9yVmXSMUlenjVYDZOgCNbHhoJPYtRNC56ZINEUwbK6j4
S0042AkXPVN0LjOIzutv6tGxwL1qU9d+fdpMyQy1APzAoWrQ+fmJDaDVc5siYKhi9G8VNKt5qNev
grhNQQQU8YB6p4ur0+NN4FI5AgxNYa2JE3t3LAj9KOkqAuVBoJMOhNl6GToO0SFnQF4BgF/jKvq3
CsQ3dSLzelsQdTTu0A2s/rvFH9uC5w04Ox0Ifk2drX+rgLeqo7fXrwKZEzx0INgHW+jkDKj5sCUw
BuS5q2Xq3+GAGIV06kAWzcnnWQCgqoH3O7YFh4ISTgPIf+M3ehciYKTNwfV6WyBoVmEz85/u4UCp
BYoIqgXIcYjRv5wBARxZt0j+SPVYp09G4/y7q2ANOBqQNjhcw/bOISDh0RT9X28EhgWugNQRPtCz
W4FSimhEIQBI9ec9dAi2IOvK5QwOxUNkQUCd1BbfCRRwE1TaBf3g4BF6FzML2IjsKlAwgr8KvrhZ
hM7hIIJGQeER2INqsGP6VVykD4JeP9TrdwSgRNcDjtfsh5/weOCQoNG5AqJSr0Jd0+1RAgFVRh6E
omHwQpKIG4xqsO+Pj0jCJWTIBFDnR92pX7bAIggetZRfMEAeoKdIJt2sQueMcIWtcOMAJKe2hf6d
EbTckfULIFS5Xnc9AJrfLf7YFhx3ILaLxR1d/Xnv/IKwhXqbSvgFKipkY6I5ef2WnTRKnBGk7hQd
mgXvk0ewUOeU3AvgMERnBwThXnj/CoUjStoNhLd3kQJlQb3eoK+3ApFAcedC6aRJEzupQwXOc6ix
6nb/fAHxrOwuAIwEPBUjAHtRjc4uwCPaJNlkVz88Zs/OBRttXNm9QO7AJYJQA3o2aqaQACJNI8+G
uFWNvkVKBiR02XOBBBIsOlm03bxkJ2qmvOYQIsCR+OfAhL/hPL/zYUYoEjyNBWklmGXPEWZe+oMD
A+Tnzxv2h6B4CFx/6w8FMab+7hr2K/73Xy0AZMVQOfrwwFipvqf515sX/PmrW991eKvD/3kezNJp
+ugjMy7YQc1j3kxXsGnoAvowXU2POQnsQc7iH0/yk/bF9+joNxM/3170ZZ7Q35s3DdCnaT9wBZ+W
fuB0Sc+eaXZ4dfEz1mhc2ZlH0zD4FqXroPXUNQtIeu4ojNLpU3T81DV8VH5mVIAe8+Bxk7cmr9CJ
spOfzEJUUdLZ8cw19k165kai5U307c0oglj40F72mm0i+y2nrHrw1Po9G9SW7Mxnsyidtx+5QULJ
zvyyDo3klrx4mvotA2wAfLIPfBGGwToK2juyxkNJT71+CqYdL1JjjKRnjnZts6hRK7LTvv3ZN9XU
GemJmWDzuNwf70SSEYExkZ36KtogN9Fd5hqzIDv39TRYt7xHgwKQnzfdh9P10+Htq8O8hiTLT51l
00d/k83yvGXTDa5Lev7gEen0aZtfWONk5KfmLMiivGXZzY27/NxZFvDfOA5ai15f5f6J2aNN2p1a
QAWkp47Wece4G+qC7Mw3s4e025wdAI64zpSfejttn1uUH8QNofzEuzfn01Wc+UH7WG+QCX9i/stZ
ms1angrUi7jY+xOTX8+K4LF1jDWQmj8x+dcoXR4es3Ip9V2U9NToTPlvRtM04qRsb84aA/BnvuBk
uuzufaO6P5Gd/p0ftFe81geQnnYZEpG0s5qGXig9dTqbdyncFVlNduL3s/UaDZPttJMmNLcTstPf
+dHT7M1F9tPZVl8ByU7/Idq8YIhNRf3PfMHPhtgUaWWn/8jqz5Avb4UUzVWp/NxFO6tsrlpk5/2U
T/1jn9JUKmWn/TxLV5xsrZlr4ID0zAGZTce8kbwUlW/Zqe+nnDt0Z25vTRgNooItPfksy998fu7h
69qo9PxB9hjRTbIVuTW1Num59xG6pfPDIoizB0KsqGX+eubnKk3fRVR+rj8dxFGe+9faxTXxF4/h
bJr+9X8AAAD//w==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60960</xdr:rowOff>
    </xdr:from>
    <xdr:to>
      <xdr:col>19</xdr:col>
      <xdr:colOff>60960</xdr:colOff>
      <xdr:row>36</xdr:row>
      <xdr:rowOff>40640</xdr:rowOff>
    </xdr:to>
    <xdr:sp macro="" textlink="">
      <xdr:nvSpPr>
        <xdr:cNvPr id="4" name="Rectangle 3">
          <a:extLst>
            <a:ext uri="{FF2B5EF4-FFF2-40B4-BE49-F238E27FC236}">
              <a16:creationId xmlns:a16="http://schemas.microsoft.com/office/drawing/2014/main" id="{09ABA827-E3C0-418A-4EE4-588069ACB624}"/>
            </a:ext>
          </a:extLst>
        </xdr:cNvPr>
        <xdr:cNvSpPr/>
      </xdr:nvSpPr>
      <xdr:spPr>
        <a:xfrm>
          <a:off x="106680" y="60960"/>
          <a:ext cx="11536680" cy="6563360"/>
        </a:xfrm>
        <a:prstGeom prst="rect">
          <a:avLst/>
        </a:prstGeom>
        <a:solidFill>
          <a:schemeClr val="tx2">
            <a:lumMod val="10000"/>
            <a:lumOff val="9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231176</xdr:colOff>
      <xdr:row>1</xdr:row>
      <xdr:rowOff>24581</xdr:rowOff>
    </xdr:from>
    <xdr:to>
      <xdr:col>18</xdr:col>
      <xdr:colOff>430747</xdr:colOff>
      <xdr:row>5</xdr:row>
      <xdr:rowOff>108401</xdr:rowOff>
    </xdr:to>
    <xdr:sp macro="" textlink="">
      <xdr:nvSpPr>
        <xdr:cNvPr id="6" name="Rectangle: Rounded Corners 5">
          <a:extLst>
            <a:ext uri="{FF2B5EF4-FFF2-40B4-BE49-F238E27FC236}">
              <a16:creationId xmlns:a16="http://schemas.microsoft.com/office/drawing/2014/main" id="{B502E8C3-E1D5-8BB4-2E5F-5479B019E31B}"/>
            </a:ext>
          </a:extLst>
        </xdr:cNvPr>
        <xdr:cNvSpPr/>
      </xdr:nvSpPr>
      <xdr:spPr>
        <a:xfrm>
          <a:off x="1443821" y="204839"/>
          <a:ext cx="9900732" cy="804852"/>
        </a:xfrm>
        <a:prstGeom prst="round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0</xdr:row>
      <xdr:rowOff>167640</xdr:rowOff>
    </xdr:from>
    <xdr:to>
      <xdr:col>2</xdr:col>
      <xdr:colOff>129540</xdr:colOff>
      <xdr:row>5</xdr:row>
      <xdr:rowOff>68580</xdr:rowOff>
    </xdr:to>
    <xdr:sp macro="" textlink="">
      <xdr:nvSpPr>
        <xdr:cNvPr id="7" name="Rectangle: Rounded Corners 6">
          <a:extLst>
            <a:ext uri="{FF2B5EF4-FFF2-40B4-BE49-F238E27FC236}">
              <a16:creationId xmlns:a16="http://schemas.microsoft.com/office/drawing/2014/main" id="{FAB0223E-DC7B-4503-9DD8-2C1B8AF4A426}"/>
            </a:ext>
          </a:extLst>
        </xdr:cNvPr>
        <xdr:cNvSpPr/>
      </xdr:nvSpPr>
      <xdr:spPr>
        <a:xfrm>
          <a:off x="190500" y="167640"/>
          <a:ext cx="1158240" cy="815340"/>
        </a:xfrm>
        <a:prstGeom prst="round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198119</xdr:colOff>
      <xdr:row>5</xdr:row>
      <xdr:rowOff>160020</xdr:rowOff>
    </xdr:from>
    <xdr:to>
      <xdr:col>2</xdr:col>
      <xdr:colOff>276224</xdr:colOff>
      <xdr:row>35</xdr:row>
      <xdr:rowOff>91440</xdr:rowOff>
    </xdr:to>
    <xdr:sp macro="" textlink="">
      <xdr:nvSpPr>
        <xdr:cNvPr id="8" name="Rectangle: Rounded Corners 7">
          <a:extLst>
            <a:ext uri="{FF2B5EF4-FFF2-40B4-BE49-F238E27FC236}">
              <a16:creationId xmlns:a16="http://schemas.microsoft.com/office/drawing/2014/main" id="{35E77196-A6C3-4875-882E-D292E7CDCF15}"/>
            </a:ext>
          </a:extLst>
        </xdr:cNvPr>
        <xdr:cNvSpPr/>
      </xdr:nvSpPr>
      <xdr:spPr>
        <a:xfrm>
          <a:off x="198119" y="1064895"/>
          <a:ext cx="1297305" cy="5360670"/>
        </a:xfrm>
        <a:prstGeom prst="round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287655</xdr:colOff>
      <xdr:row>6</xdr:row>
      <xdr:rowOff>15240</xdr:rowOff>
    </xdr:from>
    <xdr:to>
      <xdr:col>5</xdr:col>
      <xdr:colOff>446055</xdr:colOff>
      <xdr:row>10</xdr:row>
      <xdr:rowOff>111720</xdr:rowOff>
    </xdr:to>
    <xdr:sp macro="" textlink="">
      <xdr:nvSpPr>
        <xdr:cNvPr id="9" name="Rectangle: Rounded Corners 8">
          <a:extLst>
            <a:ext uri="{FF2B5EF4-FFF2-40B4-BE49-F238E27FC236}">
              <a16:creationId xmlns:a16="http://schemas.microsoft.com/office/drawing/2014/main" id="{4D2E7C17-DB45-4E43-9A25-BD5EF6BCC5E4}"/>
            </a:ext>
          </a:extLst>
        </xdr:cNvPr>
        <xdr:cNvSpPr/>
      </xdr:nvSpPr>
      <xdr:spPr>
        <a:xfrm>
          <a:off x="1506855" y="1101090"/>
          <a:ext cx="1987200" cy="82038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518160</xdr:colOff>
      <xdr:row>6</xdr:row>
      <xdr:rowOff>15240</xdr:rowOff>
    </xdr:from>
    <xdr:to>
      <xdr:col>9</xdr:col>
      <xdr:colOff>66960</xdr:colOff>
      <xdr:row>10</xdr:row>
      <xdr:rowOff>111720</xdr:rowOff>
    </xdr:to>
    <xdr:sp macro="" textlink="">
      <xdr:nvSpPr>
        <xdr:cNvPr id="10" name="Rectangle: Rounded Corners 9">
          <a:extLst>
            <a:ext uri="{FF2B5EF4-FFF2-40B4-BE49-F238E27FC236}">
              <a16:creationId xmlns:a16="http://schemas.microsoft.com/office/drawing/2014/main" id="{363A8FDF-93E8-4475-978A-DF2DD6C4DE24}"/>
            </a:ext>
          </a:extLst>
        </xdr:cNvPr>
        <xdr:cNvSpPr/>
      </xdr:nvSpPr>
      <xdr:spPr>
        <a:xfrm>
          <a:off x="3566160" y="1112520"/>
          <a:ext cx="1987200" cy="82800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11</xdr:row>
      <xdr:rowOff>30480</xdr:rowOff>
    </xdr:from>
    <xdr:to>
      <xdr:col>9</xdr:col>
      <xdr:colOff>152400</xdr:colOff>
      <xdr:row>22</xdr:row>
      <xdr:rowOff>152400</xdr:rowOff>
    </xdr:to>
    <xdr:sp macro="" textlink="">
      <xdr:nvSpPr>
        <xdr:cNvPr id="11" name="Rectangle: Rounded Corners 10">
          <a:extLst>
            <a:ext uri="{FF2B5EF4-FFF2-40B4-BE49-F238E27FC236}">
              <a16:creationId xmlns:a16="http://schemas.microsoft.com/office/drawing/2014/main" id="{8C8CAD82-CAA8-4B39-BD00-63697450BB99}"/>
            </a:ext>
          </a:extLst>
        </xdr:cNvPr>
        <xdr:cNvSpPr/>
      </xdr:nvSpPr>
      <xdr:spPr>
        <a:xfrm>
          <a:off x="1524000" y="2042160"/>
          <a:ext cx="4114800" cy="213360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281940</xdr:colOff>
      <xdr:row>23</xdr:row>
      <xdr:rowOff>76200</xdr:rowOff>
    </xdr:from>
    <xdr:to>
      <xdr:col>9</xdr:col>
      <xdr:colOff>205740</xdr:colOff>
      <xdr:row>35</xdr:row>
      <xdr:rowOff>132080</xdr:rowOff>
    </xdr:to>
    <xdr:sp macro="" textlink="">
      <xdr:nvSpPr>
        <xdr:cNvPr id="12" name="Rectangle: Rounded Corners 11">
          <a:extLst>
            <a:ext uri="{FF2B5EF4-FFF2-40B4-BE49-F238E27FC236}">
              <a16:creationId xmlns:a16="http://schemas.microsoft.com/office/drawing/2014/main" id="{55779A25-B6CE-4FDB-8AD6-E4243F983743}"/>
            </a:ext>
          </a:extLst>
        </xdr:cNvPr>
        <xdr:cNvSpPr/>
      </xdr:nvSpPr>
      <xdr:spPr>
        <a:xfrm>
          <a:off x="1501140" y="4282440"/>
          <a:ext cx="4191000" cy="225044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256177</xdr:colOff>
      <xdr:row>5</xdr:row>
      <xdr:rowOff>160382</xdr:rowOff>
    </xdr:from>
    <xdr:to>
      <xdr:col>13</xdr:col>
      <xdr:colOff>271417</xdr:colOff>
      <xdr:row>24</xdr:row>
      <xdr:rowOff>131354</xdr:rowOff>
    </xdr:to>
    <xdr:sp macro="" textlink="">
      <xdr:nvSpPr>
        <xdr:cNvPr id="13" name="Rectangle: Rounded Corners 12">
          <a:extLst>
            <a:ext uri="{FF2B5EF4-FFF2-40B4-BE49-F238E27FC236}">
              <a16:creationId xmlns:a16="http://schemas.microsoft.com/office/drawing/2014/main" id="{0F5F8D15-F8E3-4B53-B116-C6223A5DE941}"/>
            </a:ext>
          </a:extLst>
        </xdr:cNvPr>
        <xdr:cNvSpPr/>
      </xdr:nvSpPr>
      <xdr:spPr>
        <a:xfrm>
          <a:off x="5726248" y="1067525"/>
          <a:ext cx="2446383" cy="3418115"/>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312420</xdr:colOff>
      <xdr:row>25</xdr:row>
      <xdr:rowOff>129540</xdr:rowOff>
    </xdr:from>
    <xdr:to>
      <xdr:col>18</xdr:col>
      <xdr:colOff>556260</xdr:colOff>
      <xdr:row>35</xdr:row>
      <xdr:rowOff>111760</xdr:rowOff>
    </xdr:to>
    <xdr:sp macro="" textlink="">
      <xdr:nvSpPr>
        <xdr:cNvPr id="14" name="Rectangle: Rounded Corners 13">
          <a:extLst>
            <a:ext uri="{FF2B5EF4-FFF2-40B4-BE49-F238E27FC236}">
              <a16:creationId xmlns:a16="http://schemas.microsoft.com/office/drawing/2014/main" id="{4B083552-6D51-476D-B091-F2736AA2C84D}"/>
            </a:ext>
          </a:extLst>
        </xdr:cNvPr>
        <xdr:cNvSpPr/>
      </xdr:nvSpPr>
      <xdr:spPr>
        <a:xfrm>
          <a:off x="5798820" y="4701540"/>
          <a:ext cx="5730240" cy="181102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441960</xdr:colOff>
      <xdr:row>16</xdr:row>
      <xdr:rowOff>15240</xdr:rowOff>
    </xdr:from>
    <xdr:to>
      <xdr:col>18</xdr:col>
      <xdr:colOff>525780</xdr:colOff>
      <xdr:row>24</xdr:row>
      <xdr:rowOff>137160</xdr:rowOff>
    </xdr:to>
    <xdr:sp macro="" textlink="">
      <xdr:nvSpPr>
        <xdr:cNvPr id="15" name="Rectangle: Rounded Corners 14">
          <a:extLst>
            <a:ext uri="{FF2B5EF4-FFF2-40B4-BE49-F238E27FC236}">
              <a16:creationId xmlns:a16="http://schemas.microsoft.com/office/drawing/2014/main" id="{63F6053F-8619-4116-A106-1ABBD09E61B3}"/>
            </a:ext>
          </a:extLst>
        </xdr:cNvPr>
        <xdr:cNvSpPr/>
      </xdr:nvSpPr>
      <xdr:spPr>
        <a:xfrm>
          <a:off x="8366760" y="2941320"/>
          <a:ext cx="3131820" cy="158496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434340</xdr:colOff>
      <xdr:row>6</xdr:row>
      <xdr:rowOff>99060</xdr:rowOff>
    </xdr:from>
    <xdr:to>
      <xdr:col>18</xdr:col>
      <xdr:colOff>548640</xdr:colOff>
      <xdr:row>15</xdr:row>
      <xdr:rowOff>22860</xdr:rowOff>
    </xdr:to>
    <xdr:sp macro="" textlink="">
      <xdr:nvSpPr>
        <xdr:cNvPr id="16" name="Rectangle: Rounded Corners 15">
          <a:extLst>
            <a:ext uri="{FF2B5EF4-FFF2-40B4-BE49-F238E27FC236}">
              <a16:creationId xmlns:a16="http://schemas.microsoft.com/office/drawing/2014/main" id="{66E5D39C-43C2-441C-8C53-7C8669CA7F6F}"/>
            </a:ext>
          </a:extLst>
        </xdr:cNvPr>
        <xdr:cNvSpPr/>
      </xdr:nvSpPr>
      <xdr:spPr>
        <a:xfrm>
          <a:off x="8359140" y="1196340"/>
          <a:ext cx="3162300" cy="156972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9071</xdr:colOff>
      <xdr:row>1</xdr:row>
      <xdr:rowOff>136072</xdr:rowOff>
    </xdr:from>
    <xdr:to>
      <xdr:col>15</xdr:col>
      <xdr:colOff>27214</xdr:colOff>
      <xdr:row>4</xdr:row>
      <xdr:rowOff>163287</xdr:rowOff>
    </xdr:to>
    <xdr:sp macro="" textlink="">
      <xdr:nvSpPr>
        <xdr:cNvPr id="18" name="TextBox 17">
          <a:extLst>
            <a:ext uri="{FF2B5EF4-FFF2-40B4-BE49-F238E27FC236}">
              <a16:creationId xmlns:a16="http://schemas.microsoft.com/office/drawing/2014/main" id="{4318AE39-66EB-0F35-1AC9-85AD7ADD613D}"/>
            </a:ext>
          </a:extLst>
        </xdr:cNvPr>
        <xdr:cNvSpPr txBox="1"/>
      </xdr:nvSpPr>
      <xdr:spPr>
        <a:xfrm>
          <a:off x="3048000" y="317501"/>
          <a:ext cx="6096000" cy="571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SALES</a:t>
          </a:r>
          <a:r>
            <a:rPr lang="en-IN" sz="3600" b="1" baseline="0">
              <a:solidFill>
                <a:schemeClr val="bg1"/>
              </a:solidFill>
            </a:rPr>
            <a:t> &amp; PROFIT DASHBOARD</a:t>
          </a:r>
          <a:endParaRPr lang="en-IN" sz="3600" b="1">
            <a:solidFill>
              <a:schemeClr val="bg1"/>
            </a:solidFill>
          </a:endParaRPr>
        </a:p>
      </xdr:txBody>
    </xdr:sp>
    <xdr:clientData/>
  </xdr:twoCellAnchor>
  <xdr:twoCellAnchor editAs="oneCell">
    <xdr:from>
      <xdr:col>3</xdr:col>
      <xdr:colOff>231175</xdr:colOff>
      <xdr:row>1</xdr:row>
      <xdr:rowOff>51502</xdr:rowOff>
    </xdr:from>
    <xdr:to>
      <xdr:col>4</xdr:col>
      <xdr:colOff>537789</xdr:colOff>
      <xdr:row>5</xdr:row>
      <xdr:rowOff>141046</xdr:rowOff>
    </xdr:to>
    <xdr:pic>
      <xdr:nvPicPr>
        <xdr:cNvPr id="20" name="Graphic 19" descr="Bar graph with upward trend with solid fill">
          <a:extLst>
            <a:ext uri="{FF2B5EF4-FFF2-40B4-BE49-F238E27FC236}">
              <a16:creationId xmlns:a16="http://schemas.microsoft.com/office/drawing/2014/main" id="{A6886F79-9B8E-CD6C-44D4-BFA18C19B5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0143" y="231760"/>
          <a:ext cx="912936" cy="810576"/>
        </a:xfrm>
        <a:prstGeom prst="rect">
          <a:avLst/>
        </a:prstGeom>
      </xdr:spPr>
    </xdr:pic>
    <xdr:clientData/>
  </xdr:twoCellAnchor>
  <xdr:twoCellAnchor editAs="oneCell">
    <xdr:from>
      <xdr:col>0</xdr:col>
      <xdr:colOff>308429</xdr:colOff>
      <xdr:row>0</xdr:row>
      <xdr:rowOff>136072</xdr:rowOff>
    </xdr:from>
    <xdr:to>
      <xdr:col>2</xdr:col>
      <xdr:colOff>7258</xdr:colOff>
      <xdr:row>5</xdr:row>
      <xdr:rowOff>54428</xdr:rowOff>
    </xdr:to>
    <xdr:pic>
      <xdr:nvPicPr>
        <xdr:cNvPr id="22" name="Graphic 21" descr="Atom with solid fill">
          <a:extLst>
            <a:ext uri="{FF2B5EF4-FFF2-40B4-BE49-F238E27FC236}">
              <a16:creationId xmlns:a16="http://schemas.microsoft.com/office/drawing/2014/main" id="{0D92772C-B8CE-164E-9FD9-40B930C9A6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8429" y="136072"/>
          <a:ext cx="914400" cy="825499"/>
        </a:xfrm>
        <a:prstGeom prst="rect">
          <a:avLst/>
        </a:prstGeom>
      </xdr:spPr>
    </xdr:pic>
    <xdr:clientData/>
  </xdr:twoCellAnchor>
  <xdr:twoCellAnchor>
    <xdr:from>
      <xdr:col>3</xdr:col>
      <xdr:colOff>63500</xdr:colOff>
      <xdr:row>6</xdr:row>
      <xdr:rowOff>63500</xdr:rowOff>
    </xdr:from>
    <xdr:to>
      <xdr:col>5</xdr:col>
      <xdr:colOff>290285</xdr:colOff>
      <xdr:row>7</xdr:row>
      <xdr:rowOff>172357</xdr:rowOff>
    </xdr:to>
    <xdr:sp macro="" textlink="">
      <xdr:nvSpPr>
        <xdr:cNvPr id="23" name="TextBox 22">
          <a:extLst>
            <a:ext uri="{FF2B5EF4-FFF2-40B4-BE49-F238E27FC236}">
              <a16:creationId xmlns:a16="http://schemas.microsoft.com/office/drawing/2014/main" id="{D5CC2440-007E-4347-A89D-7B812B1335B4}"/>
            </a:ext>
          </a:extLst>
        </xdr:cNvPr>
        <xdr:cNvSpPr txBox="1"/>
      </xdr:nvSpPr>
      <xdr:spPr>
        <a:xfrm>
          <a:off x="1886857" y="1152071"/>
          <a:ext cx="1442357" cy="2902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6</xdr:col>
      <xdr:colOff>190499</xdr:colOff>
      <xdr:row>6</xdr:row>
      <xdr:rowOff>81643</xdr:rowOff>
    </xdr:from>
    <xdr:to>
      <xdr:col>8</xdr:col>
      <xdr:colOff>353784</xdr:colOff>
      <xdr:row>8</xdr:row>
      <xdr:rowOff>18142</xdr:rowOff>
    </xdr:to>
    <xdr:sp macro="" textlink="">
      <xdr:nvSpPr>
        <xdr:cNvPr id="24" name="TextBox 23">
          <a:extLst>
            <a:ext uri="{FF2B5EF4-FFF2-40B4-BE49-F238E27FC236}">
              <a16:creationId xmlns:a16="http://schemas.microsoft.com/office/drawing/2014/main" id="{C7DC709C-0791-5122-4F29-C2C584F64C0F}"/>
            </a:ext>
          </a:extLst>
        </xdr:cNvPr>
        <xdr:cNvSpPr txBox="1"/>
      </xdr:nvSpPr>
      <xdr:spPr>
        <a:xfrm>
          <a:off x="3837213" y="1170214"/>
          <a:ext cx="1378857" cy="2993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clientData/>
  </xdr:twoCellAnchor>
  <xdr:twoCellAnchor>
    <xdr:from>
      <xdr:col>3</xdr:col>
      <xdr:colOff>145144</xdr:colOff>
      <xdr:row>8</xdr:row>
      <xdr:rowOff>27214</xdr:rowOff>
    </xdr:from>
    <xdr:to>
      <xdr:col>5</xdr:col>
      <xdr:colOff>226786</xdr:colOff>
      <xdr:row>9</xdr:row>
      <xdr:rowOff>123825</xdr:rowOff>
    </xdr:to>
    <xdr:sp macro="" textlink="'PIVOT TABLE'!A11">
      <xdr:nvSpPr>
        <xdr:cNvPr id="27" name="TextBox 26">
          <a:extLst>
            <a:ext uri="{FF2B5EF4-FFF2-40B4-BE49-F238E27FC236}">
              <a16:creationId xmlns:a16="http://schemas.microsoft.com/office/drawing/2014/main" id="{298F3274-FA6A-971C-1374-8E2C55B6EF0C}"/>
            </a:ext>
          </a:extLst>
        </xdr:cNvPr>
        <xdr:cNvSpPr txBox="1"/>
      </xdr:nvSpPr>
      <xdr:spPr>
        <a:xfrm>
          <a:off x="1973944" y="1475014"/>
          <a:ext cx="1300842" cy="2775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93301B-37F0-4A2B-A26E-53E29474EC8A}" type="TxLink">
            <a:rPr lang="en-US" sz="1400" b="1" i="0" u="none" strike="noStrike">
              <a:solidFill>
                <a:srgbClr val="000000"/>
              </a:solidFill>
              <a:latin typeface="Aptos Narrow"/>
            </a:rPr>
            <a:pPr/>
            <a:t> $19,28,888 </a:t>
          </a:fld>
          <a:endParaRPr lang="en-IN" sz="1400" b="1"/>
        </a:p>
      </xdr:txBody>
    </xdr:sp>
    <xdr:clientData/>
  </xdr:twoCellAnchor>
  <xdr:twoCellAnchor>
    <xdr:from>
      <xdr:col>6</xdr:col>
      <xdr:colOff>246018</xdr:colOff>
      <xdr:row>8</xdr:row>
      <xdr:rowOff>33018</xdr:rowOff>
    </xdr:from>
    <xdr:to>
      <xdr:col>8</xdr:col>
      <xdr:colOff>327660</xdr:colOff>
      <xdr:row>10</xdr:row>
      <xdr:rowOff>21771</xdr:rowOff>
    </xdr:to>
    <xdr:sp macro="" textlink="'PIVOT TABLE'!A12">
      <xdr:nvSpPr>
        <xdr:cNvPr id="28" name="TextBox 27">
          <a:extLst>
            <a:ext uri="{FF2B5EF4-FFF2-40B4-BE49-F238E27FC236}">
              <a16:creationId xmlns:a16="http://schemas.microsoft.com/office/drawing/2014/main" id="{3D1E3445-EAC3-4C17-BA68-EEBE4443145C}"/>
            </a:ext>
          </a:extLst>
        </xdr:cNvPr>
        <xdr:cNvSpPr txBox="1"/>
      </xdr:nvSpPr>
      <xdr:spPr>
        <a:xfrm>
          <a:off x="3903618" y="1513475"/>
          <a:ext cx="1300842" cy="3588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Aptos Narrow"/>
            </a:rPr>
            <a:t>  </a:t>
          </a:r>
          <a:fld id="{B892EDE3-02B0-4455-A3B0-D0787D740E24}" type="TxLink">
            <a:rPr lang="en-US" sz="1400" b="1" i="0" u="none" strike="noStrike">
              <a:solidFill>
                <a:srgbClr val="000000"/>
              </a:solidFill>
              <a:latin typeface="Aptos Narrow"/>
            </a:rPr>
            <a:pPr/>
            <a:t> $2,47,961 </a:t>
          </a:fld>
          <a:endParaRPr lang="en-IN" sz="1400" b="1"/>
        </a:p>
      </xdr:txBody>
    </xdr:sp>
    <xdr:clientData/>
  </xdr:twoCellAnchor>
  <xdr:twoCellAnchor>
    <xdr:from>
      <xdr:col>2</xdr:col>
      <xdr:colOff>453547</xdr:colOff>
      <xdr:row>11</xdr:row>
      <xdr:rowOff>80583</xdr:rowOff>
    </xdr:from>
    <xdr:to>
      <xdr:col>9</xdr:col>
      <xdr:colOff>74847</xdr:colOff>
      <xdr:row>22</xdr:row>
      <xdr:rowOff>162672</xdr:rowOff>
    </xdr:to>
    <xdr:graphicFrame macro="">
      <xdr:nvGraphicFramePr>
        <xdr:cNvPr id="2" name="Chart 1">
          <a:extLst>
            <a:ext uri="{FF2B5EF4-FFF2-40B4-BE49-F238E27FC236}">
              <a16:creationId xmlns:a16="http://schemas.microsoft.com/office/drawing/2014/main" id="{C1676BCB-61AB-4C56-B77A-09617D97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332315</xdr:colOff>
      <xdr:row>5</xdr:row>
      <xdr:rowOff>177097</xdr:rowOff>
    </xdr:from>
    <xdr:to>
      <xdr:col>13</xdr:col>
      <xdr:colOff>325348</xdr:colOff>
      <xdr:row>24</xdr:row>
      <xdr:rowOff>94179</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F885370-FBFE-4B22-B8C6-2231F9213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18715" y="1091497"/>
              <a:ext cx="2431433" cy="33918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499410</xdr:colOff>
      <xdr:row>6</xdr:row>
      <xdr:rowOff>160362</xdr:rowOff>
    </xdr:from>
    <xdr:to>
      <xdr:col>18</xdr:col>
      <xdr:colOff>539393</xdr:colOff>
      <xdr:row>14</xdr:row>
      <xdr:rowOff>171236</xdr:rowOff>
    </xdr:to>
    <xdr:graphicFrame macro="">
      <xdr:nvGraphicFramePr>
        <xdr:cNvPr id="5" name="Chart 4">
          <a:extLst>
            <a:ext uri="{FF2B5EF4-FFF2-40B4-BE49-F238E27FC236}">
              <a16:creationId xmlns:a16="http://schemas.microsoft.com/office/drawing/2014/main" id="{82391336-CF5B-4443-BFFC-E07A06B1F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40368</xdr:colOff>
      <xdr:row>15</xdr:row>
      <xdr:rowOff>134891</xdr:rowOff>
    </xdr:from>
    <xdr:to>
      <xdr:col>18</xdr:col>
      <xdr:colOff>567749</xdr:colOff>
      <xdr:row>24</xdr:row>
      <xdr:rowOff>53211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0CE7521F-714D-4454-8787-54F73B4D69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574768" y="2878091"/>
              <a:ext cx="2965781" cy="1564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467946</xdr:colOff>
      <xdr:row>23</xdr:row>
      <xdr:rowOff>70892</xdr:rowOff>
    </xdr:from>
    <xdr:to>
      <xdr:col>9</xdr:col>
      <xdr:colOff>38100</xdr:colOff>
      <xdr:row>34</xdr:row>
      <xdr:rowOff>142875</xdr:rowOff>
    </xdr:to>
    <xdr:graphicFrame macro="">
      <xdr:nvGraphicFramePr>
        <xdr:cNvPr id="19" name="Chart 18">
          <a:extLst>
            <a:ext uri="{FF2B5EF4-FFF2-40B4-BE49-F238E27FC236}">
              <a16:creationId xmlns:a16="http://schemas.microsoft.com/office/drawing/2014/main" id="{B3084819-97B2-4CE5-AB4B-D74A7C84E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520574</xdr:colOff>
      <xdr:row>26</xdr:row>
      <xdr:rowOff>13918</xdr:rowOff>
    </xdr:from>
    <xdr:to>
      <xdr:col>18</xdr:col>
      <xdr:colOff>186575</xdr:colOff>
      <xdr:row>35</xdr:row>
      <xdr:rowOff>67258</xdr:rowOff>
    </xdr:to>
    <xdr:graphicFrame macro="">
      <xdr:nvGraphicFramePr>
        <xdr:cNvPr id="21" name="Chart 20">
          <a:extLst>
            <a:ext uri="{FF2B5EF4-FFF2-40B4-BE49-F238E27FC236}">
              <a16:creationId xmlns:a16="http://schemas.microsoft.com/office/drawing/2014/main" id="{BF7C24D8-F4B0-43AC-AD19-CE9CC0018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246526</xdr:colOff>
      <xdr:row>13</xdr:row>
      <xdr:rowOff>169196</xdr:rowOff>
    </xdr:from>
    <xdr:to>
      <xdr:col>2</xdr:col>
      <xdr:colOff>238126</xdr:colOff>
      <xdr:row>22</xdr:row>
      <xdr:rowOff>114300</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91B3380A-9052-445C-B707-731CAB1DD8A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6526" y="2521871"/>
              <a:ext cx="1210800" cy="157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255270</xdr:colOff>
      <xdr:row>23</xdr:row>
      <xdr:rowOff>30256</xdr:rowOff>
    </xdr:from>
    <xdr:to>
      <xdr:col>2</xdr:col>
      <xdr:colOff>219075</xdr:colOff>
      <xdr:row>34</xdr:row>
      <xdr:rowOff>104775</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25B389FC-DC3B-4A88-AE68-07EDDAEBA4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55270" y="4192681"/>
              <a:ext cx="1183005" cy="2065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6</xdr:row>
      <xdr:rowOff>135747</xdr:rowOff>
    </xdr:from>
    <xdr:to>
      <xdr:col>2</xdr:col>
      <xdr:colOff>247650</xdr:colOff>
      <xdr:row>13</xdr:row>
      <xdr:rowOff>85725</xdr:rowOff>
    </xdr:to>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604AD70D-1D49-4F92-9CA8-66A7743C52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9075" y="1221597"/>
              <a:ext cx="1247775" cy="1216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0.30485</cdr:x>
      <cdr:y>0.00244</cdr:y>
    </cdr:from>
    <cdr:to>
      <cdr:x>0.53676</cdr:x>
      <cdr:y>0.14518</cdr:y>
    </cdr:to>
    <cdr:sp macro="" textlink="">
      <cdr:nvSpPr>
        <cdr:cNvPr id="2" name="TextBox 1">
          <a:extLst xmlns:a="http://schemas.openxmlformats.org/drawingml/2006/main">
            <a:ext uri="{FF2B5EF4-FFF2-40B4-BE49-F238E27FC236}">
              <a16:creationId xmlns:a16="http://schemas.microsoft.com/office/drawing/2014/main" id="{D46258A7-BC4A-0223-DAB2-F39557CEAE51}"/>
            </a:ext>
          </a:extLst>
        </cdr:cNvPr>
        <cdr:cNvSpPr txBox="1"/>
      </cdr:nvSpPr>
      <cdr:spPr>
        <a:xfrm xmlns:a="http://schemas.openxmlformats.org/drawingml/2006/main">
          <a:off x="1181756" y="5034"/>
          <a:ext cx="898989" cy="2940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0.33334</cdr:x>
      <cdr:y>0.02494</cdr:y>
    </cdr:from>
    <cdr:to>
      <cdr:x>0.61826</cdr:x>
      <cdr:y>0.17457</cdr:y>
    </cdr:to>
    <cdr:sp macro="" textlink="">
      <cdr:nvSpPr>
        <cdr:cNvPr id="3" name="TextBox 2">
          <a:extLst xmlns:a="http://schemas.openxmlformats.org/drawingml/2006/main">
            <a:ext uri="{FF2B5EF4-FFF2-40B4-BE49-F238E27FC236}">
              <a16:creationId xmlns:a16="http://schemas.microsoft.com/office/drawing/2014/main" id="{2B7A441A-FCE1-BC52-4B17-AF8FB41F51A4}"/>
            </a:ext>
          </a:extLst>
        </cdr:cNvPr>
        <cdr:cNvSpPr txBox="1"/>
      </cdr:nvSpPr>
      <cdr:spPr>
        <a:xfrm xmlns:a="http://schemas.openxmlformats.org/drawingml/2006/main">
          <a:off x="1296204" y="52219"/>
          <a:ext cx="1107912" cy="31329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kern="1200">
              <a:solidFill>
                <a:schemeClr val="tx1"/>
              </a:solidFill>
            </a:rPr>
            <a:t>Profit</a:t>
          </a:r>
          <a:r>
            <a:rPr lang="en-IN" sz="1600" b="1" kern="1200" baseline="0">
              <a:solidFill>
                <a:schemeClr val="tx1"/>
              </a:solidFill>
            </a:rPr>
            <a:t> by year</a:t>
          </a:r>
          <a:endParaRPr lang="en-IN" sz="1600" b="1"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WANDHARE" refreshedDate="46188.610377893521" createdVersion="8" refreshedVersion="8" minRefreshableVersion="3" recordCount="8314" xr:uid="{8E901CE0-C0A5-46A4-8C58-D3DFDFAC68D7}">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5896971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WANDHARE" refreshedDate="46189.673176620374" createdVersion="8" refreshedVersion="8" minRefreshableVersion="3" recordCount="2320" xr:uid="{2D8E6C29-046D-415F-829D-DD5AA200E1F2}">
  <cacheSource type="worksheet">
    <worksheetSource ref="O1:P8315" sheet="PIVOT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9B2A1-B3A0-40D7-818B-972B7AE1E7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G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1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0" count="1" selected="0">
            <x v="2"/>
          </reference>
        </references>
      </pivotArea>
    </chartFormat>
    <chartFormat chart="2" format="10">
      <pivotArea type="data" outline="0" fieldPosition="0">
        <references count="3">
          <reference field="4294967294" count="1" selected="0">
            <x v="0"/>
          </reference>
          <reference field="3" count="1" selected="0">
            <x v="2"/>
          </reference>
          <reference field="10" count="1" selected="0">
            <x v="2"/>
          </reference>
        </references>
      </pivotArea>
    </chartFormat>
    <chartFormat chart="2" format="11">
      <pivotArea type="data" outline="0" fieldPosition="0">
        <references count="3">
          <reference field="4294967294" count="1" selected="0">
            <x v="0"/>
          </reference>
          <reference field="3" count="1" selected="0">
            <x v="2"/>
          </reference>
          <reference field="10" count="1" selected="0">
            <x v="3"/>
          </reference>
        </references>
      </pivotArea>
    </chartFormat>
    <chartFormat chart="2" format="12">
      <pivotArea type="data" outline="0" fieldPosition="0">
        <references count="3">
          <reference field="4294967294" count="1" selected="0">
            <x v="0"/>
          </reference>
          <reference field="3" count="1" selected="0">
            <x v="1"/>
          </reference>
          <reference field="10" count="1" selected="0">
            <x v="3"/>
          </reference>
        </references>
      </pivotArea>
    </chartFormat>
    <chartFormat chart="2" format="13">
      <pivotArea type="data" outline="0" fieldPosition="0">
        <references count="3">
          <reference field="4294967294" count="1" selected="0">
            <x v="0"/>
          </reference>
          <reference field="3" count="1" selected="0">
            <x v="1"/>
          </reference>
          <reference field="10" count="1" selected="0">
            <x v="1"/>
          </reference>
        </references>
      </pivotArea>
    </chartFormat>
    <chartFormat chart="2" format="14">
      <pivotArea type="data" outline="0" fieldPosition="0">
        <references count="3">
          <reference field="4294967294" count="1" selected="0">
            <x v="0"/>
          </reference>
          <reference field="3" count="1" selected="0">
            <x v="1"/>
          </reference>
          <reference field="10" count="1" selected="0">
            <x v="0"/>
          </reference>
        </references>
      </pivotArea>
    </chartFormat>
    <chartFormat chart="2" format="15">
      <pivotArea type="data" outline="0" fieldPosition="0">
        <references count="3">
          <reference field="4294967294" count="1" selected="0">
            <x v="0"/>
          </reference>
          <reference field="3" count="1" selected="0">
            <x v="0"/>
          </reference>
          <reference field="10" count="1" selected="0">
            <x v="0"/>
          </reference>
        </references>
      </pivotArea>
    </chartFormat>
    <chartFormat chart="2" format="16">
      <pivotArea type="data" outline="0" fieldPosition="0">
        <references count="3">
          <reference field="4294967294" count="1" selected="0">
            <x v="0"/>
          </reference>
          <reference field="3" count="1" selected="0">
            <x v="0"/>
          </reference>
          <reference field="10" count="1" selected="0">
            <x v="1"/>
          </reference>
        </references>
      </pivotArea>
    </chartFormat>
    <chartFormat chart="2" format="17">
      <pivotArea type="data" outline="0" fieldPosition="0">
        <references count="3">
          <reference field="4294967294" count="1" selected="0">
            <x v="0"/>
          </reference>
          <reference field="3" count="1" selected="0">
            <x v="0"/>
          </reference>
          <reference field="10" count="1" selected="0">
            <x v="2"/>
          </reference>
        </references>
      </pivotArea>
    </chartFormat>
    <chartFormat chart="2" format="18">
      <pivotArea type="data" outline="0" fieldPosition="0">
        <references count="3">
          <reference field="4294967294" count="1" selected="0">
            <x v="0"/>
          </reference>
          <reference field="3" count="1" selected="0">
            <x v="0"/>
          </reference>
          <reference field="10" count="1" selected="0">
            <x v="3"/>
          </reference>
        </references>
      </pivotArea>
    </chartFormat>
    <chartFormat chart="2" format="19">
      <pivotArea type="data" outline="0" fieldPosition="0">
        <references count="3">
          <reference field="4294967294" count="1" selected="0">
            <x v="0"/>
          </reference>
          <reference field="3"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B9B59-519E-41CB-852C-216FAC3A786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5:S11" firstHeaderRow="1" firstDataRow="1" firstDataCol="1"/>
  <pivotFields count="2">
    <pivotField dataField="1" showAll="0"/>
    <pivotField axis="axisRow" showAll="0">
      <items count="6">
        <item x="0"/>
        <item x="1"/>
        <item x="2"/>
        <item x="3"/>
        <item n="2025"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C9DF4-0A9D-4484-953B-33A3288D2E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08108-D24A-40F5-9DDA-E7A2E4FF29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5:AE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2">
      <pivotArea outline="0" collapsedLevelsAreSubtotals="1" fieldPosition="0"/>
    </format>
    <format dxfId="1">
      <pivotArea outline="0" fieldPosition="0">
        <references count="1">
          <reference field="4294967294" count="1">
            <x v="0"/>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2"/>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2" format="9">
      <pivotArea type="data" outline="0" fieldPosition="0">
        <references count="2">
          <reference field="4294967294" count="1" selected="0">
            <x v="0"/>
          </reference>
          <reference field="9" count="1" selected="0">
            <x v="7"/>
          </reference>
        </references>
      </pivotArea>
    </chartFormat>
    <chartFormat chart="2" format="10">
      <pivotArea type="data" outline="0" fieldPosition="0">
        <references count="2">
          <reference field="4294967294" count="1" selected="0">
            <x v="0"/>
          </reference>
          <reference field="9" count="1" selected="0">
            <x v="8"/>
          </reference>
        </references>
      </pivotArea>
    </chartFormat>
    <chartFormat chart="2" format="11">
      <pivotArea type="data" outline="0" fieldPosition="0">
        <references count="2">
          <reference field="4294967294" count="1" selected="0">
            <x v="0"/>
          </reference>
          <reference field="9" count="1" selected="0">
            <x v="9"/>
          </reference>
        </references>
      </pivotArea>
    </chartFormat>
    <chartFormat chart="2" format="12">
      <pivotArea type="data" outline="0" fieldPosition="0">
        <references count="2">
          <reference field="4294967294" count="1" selected="0">
            <x v="0"/>
          </reference>
          <reference field="9" count="1" selected="0">
            <x v="11"/>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4A95A6-D050-47F5-B32B-D7F2C862E9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A5:AB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42FFDF-E536-49BC-98C2-44071EA5BC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639E0F-668C-4714-8BA8-BED1C1FF33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5F8973-AA04-49C7-86EE-AB4586126A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371331-E256-4B2E-A37E-28E7E7750D31}" sourceName="Category">
  <pivotTables>
    <pivotTable tabId="2" name="PivotTable10"/>
    <pivotTable tabId="2" name="PivotTable1"/>
    <pivotTable tabId="2" name="PivotTable2"/>
    <pivotTable tabId="2" name="PivotTable3"/>
    <pivotTable tabId="2" name="PivotTable4"/>
    <pivotTable tabId="2" name="PivotTable8"/>
    <pivotTable tabId="2" name="PivotTable9"/>
  </pivotTables>
  <data>
    <tabular pivotCacheId="158969710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36E062B-E32A-44C1-8107-F5855904C9D4}" sourceName="Month">
  <pivotTables>
    <pivotTable tabId="2" name="PivotTable10"/>
  </pivotTables>
  <data>
    <tabular pivotCacheId="158969710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60F17F3-A1D0-4CB7-8F1B-8132A6BAEDAF}" sourceName="Year">
  <pivotTables>
    <pivotTable tabId="2" name="PivotTable10"/>
    <pivotTable tabId="2" name="PivotTable1"/>
    <pivotTable tabId="2" name="PivotTable2"/>
    <pivotTable tabId="2" name="PivotTable3"/>
    <pivotTable tabId="2" name="PivotTable4"/>
    <pivotTable tabId="2" name="PivotTable8"/>
    <pivotTable tabId="2" name="PivotTable9"/>
  </pivotTables>
  <data>
    <tabular pivotCacheId="158969710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57C8D64-36ED-443B-9191-714E7033E187}" cache="Slicer_Category" caption="Category" rowHeight="247650"/>
  <slicer name="Month 1" xr10:uid="{F33E6B36-025D-47F8-B375-E92E6B44E14B}" cache="Slicer_Month" caption="Month" columnCount="2" rowHeight="247650"/>
  <slicer name="Year 1" xr10:uid="{9476E189-CA1F-47F9-B18B-9BBE8C06A90B}"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950F49-11A4-4C21-9FD9-00D567687A36}" name="Table1" displayName="Table1" ref="A1:K8315" totalsRowShown="0">
  <autoFilter ref="A1:K8315" xr:uid="{3ECCD5C4-97AA-4A6A-A7DA-6418D936A856}"/>
  <tableColumns count="11">
    <tableColumn id="1" xr3:uid="{02DC4AA8-52F1-4E3E-AE29-436EDE068982}" name="Order Date"/>
    <tableColumn id="2" xr3:uid="{BA04DB9C-53D5-41AF-91D1-F92AA96D5D7C}" name="Customer Name"/>
    <tableColumn id="3" xr3:uid="{8EA9296B-1281-4E3F-B864-C643DEE0A530}" name="State"/>
    <tableColumn id="4" xr3:uid="{6F93AB98-BC57-4D54-830E-D9059E1A8E65}" name="Category"/>
    <tableColumn id="5" xr3:uid="{97068C78-3A69-4CAB-9828-1FE652584144}" name="Sub-Category"/>
    <tableColumn id="6" xr3:uid="{5245E2E7-7362-4886-AFAE-FAD2F587E3A7}" name="Product Name"/>
    <tableColumn id="7" xr3:uid="{A1DE5FFB-2591-4A8B-A7E2-B62F16727D2A}" name="Sales"/>
    <tableColumn id="8" xr3:uid="{65EC72DA-C530-44A3-BCA6-D637ECE0D6A9}" name="Quantity"/>
    <tableColumn id="9" xr3:uid="{F6780800-7AA3-428F-ABC8-3ACCDB9E59D8}" name="Profit"/>
    <tableColumn id="10" xr3:uid="{FC69AADF-7C36-4F61-9F37-AD0771B33494}" name="Month"/>
    <tableColumn id="11" xr3:uid="{6613E4F9-7084-47EA-89C1-44D248E14D44}"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C5" sqref="C5"/>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B125-A47B-4C54-9668-998932DC9E7C}">
  <dimension ref="A1:AE2320"/>
  <sheetViews>
    <sheetView showGridLines="0" topLeftCell="S11" zoomScale="95" workbookViewId="0">
      <selection activeCell="Y19" sqref="Y19"/>
    </sheetView>
  </sheetViews>
  <sheetFormatPr defaultRowHeight="14.4" x14ac:dyDescent="0.3"/>
  <cols>
    <col min="1" max="1" width="11.5546875" bestFit="1" customWidth="1"/>
    <col min="2" max="2" width="12.5546875" bestFit="1" customWidth="1"/>
    <col min="3" max="3" width="12.88671875" bestFit="1" customWidth="1"/>
    <col min="4" max="4" width="15.88671875" bestFit="1" customWidth="1"/>
    <col min="5" max="5" width="13.77734375" bestFit="1" customWidth="1"/>
    <col min="6" max="7" width="12.109375" bestFit="1" customWidth="1"/>
    <col min="9" max="9" width="12.88671875" bestFit="1" customWidth="1"/>
    <col min="10" max="10" width="13.21875" bestFit="1" customWidth="1"/>
    <col min="13" max="13" width="12.6640625" bestFit="1" customWidth="1"/>
    <col min="15" max="15" width="20.33203125" bestFit="1" customWidth="1"/>
    <col min="16" max="16" width="6.5546875" customWidth="1"/>
    <col min="18" max="18" width="12.44140625" bestFit="1" customWidth="1"/>
    <col min="19" max="19" width="21.88671875" bestFit="1" customWidth="1"/>
    <col min="21" max="21" width="17.21875" bestFit="1" customWidth="1"/>
    <col min="22" max="22" width="13.21875" bestFit="1" customWidth="1"/>
    <col min="24" max="24" width="16.21875" customWidth="1"/>
    <col min="25" max="25" width="13.77734375" bestFit="1" customWidth="1"/>
    <col min="27" max="27" width="13" bestFit="1" customWidth="1"/>
    <col min="28" max="28" width="11.5546875" bestFit="1" customWidth="1"/>
    <col min="30" max="30" width="12.88671875" bestFit="1" customWidth="1"/>
    <col min="31" max="31" width="11.6640625" bestFit="1" customWidth="1"/>
  </cols>
  <sheetData>
    <row r="1" spans="1:31" x14ac:dyDescent="0.3">
      <c r="O1" t="s">
        <v>1</v>
      </c>
      <c r="P1" t="s">
        <v>10</v>
      </c>
    </row>
    <row r="2" spans="1:31" x14ac:dyDescent="0.3">
      <c r="A2" s="6" t="s">
        <v>2715</v>
      </c>
      <c r="O2" t="s">
        <v>11</v>
      </c>
      <c r="P2">
        <v>2021</v>
      </c>
    </row>
    <row r="3" spans="1:31" x14ac:dyDescent="0.3">
      <c r="A3" t="s">
        <v>2710</v>
      </c>
      <c r="O3" t="s">
        <v>16</v>
      </c>
      <c r="P3">
        <v>2021</v>
      </c>
    </row>
    <row r="4" spans="1:31" x14ac:dyDescent="0.3">
      <c r="A4">
        <v>1928887.8599999624</v>
      </c>
      <c r="C4" s="7" t="s">
        <v>2712</v>
      </c>
      <c r="I4" s="7" t="s">
        <v>2717</v>
      </c>
      <c r="J4" s="8"/>
      <c r="O4" t="s">
        <v>24</v>
      </c>
      <c r="P4">
        <v>2021</v>
      </c>
      <c r="R4" s="7" t="s">
        <v>2718</v>
      </c>
      <c r="U4" s="7" t="s">
        <v>2720</v>
      </c>
      <c r="X4" s="3" t="s">
        <v>2721</v>
      </c>
      <c r="Y4" s="3" t="s">
        <v>6</v>
      </c>
      <c r="AA4" s="7" t="s">
        <v>2722</v>
      </c>
      <c r="AD4" s="7" t="s">
        <v>2723</v>
      </c>
    </row>
    <row r="5" spans="1:31" x14ac:dyDescent="0.3">
      <c r="C5" s="1" t="s">
        <v>2711</v>
      </c>
      <c r="D5" s="1" t="s">
        <v>2724</v>
      </c>
      <c r="I5" s="1" t="s">
        <v>2713</v>
      </c>
      <c r="J5" t="s">
        <v>2710</v>
      </c>
      <c r="L5" s="7" t="s">
        <v>3</v>
      </c>
      <c r="M5" s="3" t="s">
        <v>6</v>
      </c>
      <c r="O5" t="s">
        <v>28</v>
      </c>
      <c r="P5">
        <v>2021</v>
      </c>
      <c r="R5" s="1" t="s">
        <v>2713</v>
      </c>
      <c r="S5" t="s">
        <v>2719</v>
      </c>
      <c r="U5" s="1" t="s">
        <v>2713</v>
      </c>
      <c r="V5" t="s">
        <v>2710</v>
      </c>
      <c r="X5" t="str">
        <f t="shared" ref="X5:X36" si="0">U6</f>
        <v>Alabama</v>
      </c>
      <c r="Y5" s="4">
        <v>18299.32</v>
      </c>
      <c r="AA5" s="1" t="s">
        <v>2713</v>
      </c>
      <c r="AB5" t="s">
        <v>2711</v>
      </c>
      <c r="AD5" s="1" t="s">
        <v>2713</v>
      </c>
      <c r="AE5" t="s">
        <v>2710</v>
      </c>
    </row>
    <row r="6" spans="1:31" x14ac:dyDescent="0.3">
      <c r="A6" s="7" t="s">
        <v>2716</v>
      </c>
      <c r="C6" s="1" t="s">
        <v>2713</v>
      </c>
      <c r="D6" t="s">
        <v>36</v>
      </c>
      <c r="E6" t="s">
        <v>13</v>
      </c>
      <c r="F6" t="s">
        <v>41</v>
      </c>
      <c r="G6" t="s">
        <v>2714</v>
      </c>
      <c r="I6" s="2" t="s">
        <v>42</v>
      </c>
      <c r="J6" s="4">
        <v>279464.4200000001</v>
      </c>
      <c r="L6" t="str">
        <f>I6</f>
        <v>Phones</v>
      </c>
      <c r="M6" s="4">
        <f>GETPIVOTDATA("Sales",$I$5,"Sub-Category","Phones")</f>
        <v>279464.4200000001</v>
      </c>
      <c r="O6" t="s">
        <v>31</v>
      </c>
      <c r="P6">
        <v>2021</v>
      </c>
      <c r="R6" s="2">
        <v>2021</v>
      </c>
      <c r="S6">
        <v>595</v>
      </c>
      <c r="U6" s="2" t="s">
        <v>490</v>
      </c>
      <c r="V6" s="4">
        <v>18299.32</v>
      </c>
      <c r="X6" t="str">
        <f t="shared" si="0"/>
        <v>Arizona</v>
      </c>
      <c r="Y6" s="4">
        <v>28978.850000000006</v>
      </c>
      <c r="AA6" s="2" t="s">
        <v>1950</v>
      </c>
      <c r="AB6" s="4">
        <v>3883.0899999999997</v>
      </c>
      <c r="AD6" s="2" t="s">
        <v>2698</v>
      </c>
      <c r="AE6" s="10">
        <v>94924.87</v>
      </c>
    </row>
    <row r="7" spans="1:31" x14ac:dyDescent="0.3">
      <c r="A7" t="s">
        <v>2711</v>
      </c>
      <c r="C7" s="2">
        <v>2021</v>
      </c>
      <c r="D7" s="4">
        <v>5469.7699999999977</v>
      </c>
      <c r="E7" s="4">
        <v>22593.399999999965</v>
      </c>
      <c r="F7" s="4">
        <v>21492.950000000008</v>
      </c>
      <c r="G7" s="4">
        <v>49556.119999999966</v>
      </c>
      <c r="I7" s="2" t="s">
        <v>37</v>
      </c>
      <c r="J7" s="4">
        <v>277058.98000000045</v>
      </c>
      <c r="L7" t="str">
        <f t="shared" ref="L7:L22" si="1">I7</f>
        <v>Chairs</v>
      </c>
      <c r="M7" s="4">
        <f>GETPIVOTDATA("Sales",$I$5,"Sub-Category","Chairs")</f>
        <v>277058.98000000045</v>
      </c>
      <c r="O7" t="s">
        <v>34</v>
      </c>
      <c r="P7">
        <v>2021</v>
      </c>
      <c r="R7" s="2">
        <v>2022</v>
      </c>
      <c r="S7">
        <v>573</v>
      </c>
      <c r="U7" s="2" t="s">
        <v>97</v>
      </c>
      <c r="V7" s="4">
        <v>28978.850000000006</v>
      </c>
      <c r="X7" t="str">
        <f t="shared" si="0"/>
        <v>Arkansas</v>
      </c>
      <c r="Y7" s="4">
        <v>9177.42</v>
      </c>
      <c r="AA7" s="2" t="s">
        <v>1819</v>
      </c>
      <c r="AB7" s="4">
        <v>5202.84</v>
      </c>
      <c r="AD7" s="2" t="s">
        <v>2699</v>
      </c>
      <c r="AE7" s="10">
        <v>59640.160000000018</v>
      </c>
    </row>
    <row r="8" spans="1:31" x14ac:dyDescent="0.3">
      <c r="A8">
        <v>247961.07000000036</v>
      </c>
      <c r="C8" s="2">
        <v>2022</v>
      </c>
      <c r="D8" s="4">
        <v>3015.170000000001</v>
      </c>
      <c r="E8" s="4">
        <v>25099.55000000001</v>
      </c>
      <c r="F8" s="4">
        <v>33503.970000000016</v>
      </c>
      <c r="G8" s="4">
        <v>61618.690000000031</v>
      </c>
      <c r="I8" s="2" t="s">
        <v>20</v>
      </c>
      <c r="J8" s="4">
        <v>190679.61000000019</v>
      </c>
      <c r="L8" t="str">
        <f t="shared" si="1"/>
        <v>Storage</v>
      </c>
      <c r="M8" s="4">
        <f>GETPIVOTDATA("Sales",$I$5,"Sub-Category","Storage")</f>
        <v>190679.61000000019</v>
      </c>
      <c r="O8" t="s">
        <v>48</v>
      </c>
      <c r="P8">
        <v>2021</v>
      </c>
      <c r="R8" s="2">
        <v>2023</v>
      </c>
      <c r="S8">
        <v>638</v>
      </c>
      <c r="U8" s="2" t="s">
        <v>103</v>
      </c>
      <c r="V8" s="4">
        <v>9177.42</v>
      </c>
      <c r="X8" t="str">
        <f t="shared" si="0"/>
        <v>California</v>
      </c>
      <c r="Y8" s="4">
        <v>390145.54000000079</v>
      </c>
      <c r="AA8" s="2" t="s">
        <v>195</v>
      </c>
      <c r="AB8" s="4">
        <v>5757.42</v>
      </c>
      <c r="AD8" s="2" t="s">
        <v>2700</v>
      </c>
      <c r="AE8" s="10">
        <v>205005.51000000036</v>
      </c>
    </row>
    <row r="9" spans="1:31" x14ac:dyDescent="0.3">
      <c r="C9" s="2">
        <v>2023</v>
      </c>
      <c r="D9" s="4">
        <v>6959.9299999999967</v>
      </c>
      <c r="E9" s="4">
        <v>35052.909999999989</v>
      </c>
      <c r="F9" s="4">
        <v>39774.099999999984</v>
      </c>
      <c r="G9" s="4">
        <v>81786.939999999973</v>
      </c>
      <c r="I9" s="2" t="s">
        <v>22</v>
      </c>
      <c r="J9" s="4">
        <v>169089.72999999995</v>
      </c>
      <c r="L9" t="str">
        <f t="shared" si="1"/>
        <v>Binders</v>
      </c>
      <c r="M9" s="4">
        <f>GETPIVOTDATA("Sales",$I$5,"Sub-Category","Binders")</f>
        <v>169089.72999999995</v>
      </c>
      <c r="O9" t="s">
        <v>52</v>
      </c>
      <c r="P9">
        <v>2021</v>
      </c>
      <c r="R9" s="2">
        <v>2024</v>
      </c>
      <c r="S9">
        <v>513</v>
      </c>
      <c r="U9" s="2" t="s">
        <v>29</v>
      </c>
      <c r="V9" s="4">
        <v>390145.54000000079</v>
      </c>
      <c r="X9" t="str">
        <f t="shared" si="0"/>
        <v>Colorado</v>
      </c>
      <c r="Y9" s="4">
        <v>27113.920000000002</v>
      </c>
      <c r="AA9" s="2" t="s">
        <v>2476</v>
      </c>
      <c r="AB9" s="4">
        <v>6939.17</v>
      </c>
      <c r="AD9" s="2" t="s">
        <v>2701</v>
      </c>
      <c r="AE9" s="10">
        <v>137480.78999999989</v>
      </c>
    </row>
    <row r="10" spans="1:31" x14ac:dyDescent="0.3">
      <c r="C10" s="2">
        <v>2024</v>
      </c>
      <c r="D10" s="4">
        <v>2443.7999999999993</v>
      </c>
      <c r="E10" s="4">
        <v>25464.809999999976</v>
      </c>
      <c r="F10" s="4">
        <v>27090.710000000028</v>
      </c>
      <c r="G10" s="4">
        <v>54999.320000000007</v>
      </c>
      <c r="I10" s="2" t="s">
        <v>147</v>
      </c>
      <c r="J10" s="4">
        <v>167672.76</v>
      </c>
      <c r="L10" t="str">
        <f t="shared" si="1"/>
        <v>Tables</v>
      </c>
      <c r="M10" s="4">
        <f>GETPIVOTDATA("Sales",$I$5,"Sub-Category","Tables")</f>
        <v>167672.76</v>
      </c>
      <c r="O10" t="s">
        <v>56</v>
      </c>
      <c r="P10">
        <v>2021</v>
      </c>
      <c r="R10" s="2" t="s">
        <v>2725</v>
      </c>
      <c r="U10" s="2" t="s">
        <v>280</v>
      </c>
      <c r="V10" s="4">
        <v>27113.920000000002</v>
      </c>
      <c r="X10" t="str">
        <f t="shared" si="0"/>
        <v>Connecticut</v>
      </c>
      <c r="Y10" s="4">
        <v>11471.419999999998</v>
      </c>
      <c r="AA10" s="2" t="s">
        <v>1578</v>
      </c>
      <c r="AB10" s="4">
        <v>8981.32</v>
      </c>
      <c r="AD10" s="2" t="s">
        <v>2702</v>
      </c>
      <c r="AE10" s="10">
        <v>155028.82999999993</v>
      </c>
    </row>
    <row r="11" spans="1:31" x14ac:dyDescent="0.3">
      <c r="A11" s="9">
        <f>GETPIVOTDATA("Sales",$A$3)</f>
        <v>1928887.8599999624</v>
      </c>
      <c r="C11" s="2" t="s">
        <v>2714</v>
      </c>
      <c r="D11" s="4">
        <v>17888.669999999995</v>
      </c>
      <c r="E11" s="4">
        <v>108210.66999999993</v>
      </c>
      <c r="F11" s="4">
        <v>121861.73000000004</v>
      </c>
      <c r="G11" s="4">
        <v>247961.06999999998</v>
      </c>
      <c r="I11" s="2" t="s">
        <v>304</v>
      </c>
      <c r="J11" s="4">
        <v>166777.78000000003</v>
      </c>
      <c r="L11" t="str">
        <f t="shared" si="1"/>
        <v>Machines</v>
      </c>
      <c r="M11" s="4">
        <f>GETPIVOTDATA("Sales",$I$5,"Sub-Category","Machines")</f>
        <v>166777.78000000003</v>
      </c>
      <c r="O11" t="s">
        <v>60</v>
      </c>
      <c r="P11">
        <v>2021</v>
      </c>
      <c r="R11" s="2" t="s">
        <v>2714</v>
      </c>
      <c r="S11">
        <v>2319</v>
      </c>
      <c r="U11" s="2" t="s">
        <v>615</v>
      </c>
      <c r="V11" s="4">
        <v>11471.419999999998</v>
      </c>
      <c r="X11" t="str">
        <f t="shared" si="0"/>
        <v>Delaware</v>
      </c>
      <c r="Y11" s="4">
        <v>16302.24</v>
      </c>
      <c r="AA11" s="2" t="s">
        <v>2714</v>
      </c>
      <c r="AB11" s="4">
        <v>30763.84</v>
      </c>
      <c r="AD11" s="2" t="s">
        <v>2703</v>
      </c>
      <c r="AE11" s="10">
        <v>152718.72000000006</v>
      </c>
    </row>
    <row r="12" spans="1:31" x14ac:dyDescent="0.3">
      <c r="A12" s="9">
        <f>GETPIVOTDATA("Profit",$A$7)</f>
        <v>247961.07000000036</v>
      </c>
      <c r="I12" s="2" t="s">
        <v>54</v>
      </c>
      <c r="J12" s="4">
        <v>139241.71000000002</v>
      </c>
      <c r="L12" t="str">
        <f t="shared" si="1"/>
        <v>Accessories</v>
      </c>
      <c r="M12" s="4">
        <f>GETPIVOTDATA("Sales",$I$5,"Sub-Category","Accessories")</f>
        <v>139241.71000000002</v>
      </c>
      <c r="O12" t="s">
        <v>63</v>
      </c>
      <c r="P12">
        <v>2021</v>
      </c>
      <c r="U12" s="2" t="s">
        <v>61</v>
      </c>
      <c r="V12" s="4">
        <v>16302.24</v>
      </c>
      <c r="X12" t="str">
        <f t="shared" si="0"/>
        <v>District of Columbia</v>
      </c>
      <c r="Y12" s="4">
        <v>2865.0199999999995</v>
      </c>
      <c r="AD12" s="2" t="s">
        <v>2704</v>
      </c>
      <c r="AE12" s="10">
        <v>147238.11000000004</v>
      </c>
    </row>
    <row r="13" spans="1:31" x14ac:dyDescent="0.3">
      <c r="I13" s="2" t="s">
        <v>605</v>
      </c>
      <c r="J13" s="4">
        <v>118968.23999999999</v>
      </c>
      <c r="L13" t="str">
        <f t="shared" si="1"/>
        <v>Copiers</v>
      </c>
      <c r="M13" s="4">
        <f>GETPIVOTDATA("Sales",$I$5,"Sub-Category","Copiers")</f>
        <v>118968.23999999999</v>
      </c>
      <c r="O13" t="s">
        <v>71</v>
      </c>
      <c r="P13">
        <v>2021</v>
      </c>
      <c r="U13" s="2" t="s">
        <v>2046</v>
      </c>
      <c r="V13" s="4">
        <v>2865.0199999999995</v>
      </c>
      <c r="X13" t="str">
        <f t="shared" si="0"/>
        <v>Florida</v>
      </c>
      <c r="Y13" s="4">
        <v>79303.609999999986</v>
      </c>
      <c r="AD13" s="2" t="s">
        <v>2705</v>
      </c>
      <c r="AE13" s="10">
        <v>159043.99000000008</v>
      </c>
    </row>
    <row r="14" spans="1:31" x14ac:dyDescent="0.3">
      <c r="I14" s="2" t="s">
        <v>76</v>
      </c>
      <c r="J14" s="4">
        <v>101387.67000000013</v>
      </c>
      <c r="L14" t="str">
        <f t="shared" si="1"/>
        <v>Bookcases</v>
      </c>
      <c r="M14" s="4">
        <f>GETPIVOTDATA("Sales",$I$5,"Sub-Category","Bookcases")</f>
        <v>101387.67000000013</v>
      </c>
      <c r="O14" t="s">
        <v>74</v>
      </c>
      <c r="P14">
        <v>2021</v>
      </c>
      <c r="U14" s="2" t="s">
        <v>125</v>
      </c>
      <c r="V14" s="4">
        <v>79303.609999999986</v>
      </c>
      <c r="X14" t="str">
        <f t="shared" si="0"/>
        <v>Georgia</v>
      </c>
      <c r="Y14" s="4">
        <v>46346.2</v>
      </c>
      <c r="AD14" s="2" t="s">
        <v>2706</v>
      </c>
      <c r="AE14" s="10">
        <v>219783.30000000057</v>
      </c>
    </row>
    <row r="15" spans="1:31" x14ac:dyDescent="0.3">
      <c r="I15" s="2" t="s">
        <v>94</v>
      </c>
      <c r="J15" s="4">
        <v>87846.099999999991</v>
      </c>
      <c r="L15" t="str">
        <f t="shared" si="1"/>
        <v>Appliances</v>
      </c>
      <c r="M15" s="4">
        <f>GETPIVOTDATA("Sales",$I$5,"Sub-Category","Appliances")</f>
        <v>87846.099999999991</v>
      </c>
      <c r="O15" t="s">
        <v>79</v>
      </c>
      <c r="P15">
        <v>2021</v>
      </c>
      <c r="U15" s="2" t="s">
        <v>32</v>
      </c>
      <c r="V15" s="4">
        <v>46346.2</v>
      </c>
      <c r="X15" t="str">
        <f t="shared" si="0"/>
        <v>Idaho</v>
      </c>
      <c r="Y15" s="4">
        <v>3963.4700000000007</v>
      </c>
      <c r="AD15" s="2" t="s">
        <v>2707</v>
      </c>
      <c r="AE15" s="10">
        <v>122546.06999999989</v>
      </c>
    </row>
    <row r="16" spans="1:31" x14ac:dyDescent="0.3">
      <c r="I16" s="2" t="s">
        <v>49</v>
      </c>
      <c r="J16" s="4">
        <v>76222.689999999944</v>
      </c>
      <c r="L16" t="str">
        <f t="shared" si="1"/>
        <v>Furnishings</v>
      </c>
      <c r="M16" s="4">
        <f>GETPIVOTDATA("Sales",$I$5,"Sub-Category","Furnishings")</f>
        <v>76222.689999999944</v>
      </c>
      <c r="O16" t="s">
        <v>83</v>
      </c>
      <c r="P16">
        <v>2021</v>
      </c>
      <c r="U16" s="2" t="s">
        <v>512</v>
      </c>
      <c r="V16" s="4">
        <v>3963.4700000000007</v>
      </c>
      <c r="X16" t="str">
        <f t="shared" si="0"/>
        <v>Illinois</v>
      </c>
      <c r="Y16" s="4">
        <v>68565.030000000072</v>
      </c>
      <c r="AD16" s="2" t="s">
        <v>2708</v>
      </c>
      <c r="AE16" s="10">
        <v>234013.28000000012</v>
      </c>
    </row>
    <row r="17" spans="9:31" x14ac:dyDescent="0.3">
      <c r="I17" s="2" t="s">
        <v>14</v>
      </c>
      <c r="J17" s="4">
        <v>64529.990000000034</v>
      </c>
      <c r="L17" t="str">
        <f t="shared" si="1"/>
        <v>Paper</v>
      </c>
      <c r="M17" s="4">
        <f>GETPIVOTDATA("Sales",$I$5,"Sub-Category","Paper")</f>
        <v>64529.990000000034</v>
      </c>
      <c r="O17" t="s">
        <v>85</v>
      </c>
      <c r="P17">
        <v>2021</v>
      </c>
      <c r="U17" s="2" t="s">
        <v>17</v>
      </c>
      <c r="V17" s="4">
        <v>68565.030000000072</v>
      </c>
      <c r="X17" t="str">
        <f t="shared" si="0"/>
        <v>Indiana</v>
      </c>
      <c r="Y17" s="4">
        <v>47809.549999999996</v>
      </c>
      <c r="AD17" s="2" t="s">
        <v>2709</v>
      </c>
      <c r="AE17" s="10">
        <v>241464.23000000027</v>
      </c>
    </row>
    <row r="18" spans="9:31" x14ac:dyDescent="0.3">
      <c r="I18" s="2" t="s">
        <v>202</v>
      </c>
      <c r="J18" s="4">
        <v>38554.810000000027</v>
      </c>
      <c r="L18" t="str">
        <f t="shared" si="1"/>
        <v>Supplies</v>
      </c>
      <c r="M18" s="4">
        <f>GETPIVOTDATA("Sales",$I$5,"Sub-Category","Supplies")</f>
        <v>38554.810000000027</v>
      </c>
      <c r="O18" t="s">
        <v>87</v>
      </c>
      <c r="P18">
        <v>2021</v>
      </c>
      <c r="U18" s="2" t="s">
        <v>131</v>
      </c>
      <c r="V18" s="4">
        <v>47809.549999999996</v>
      </c>
      <c r="X18" t="str">
        <f t="shared" si="0"/>
        <v>Iowa</v>
      </c>
      <c r="Y18" s="4">
        <v>4476.41</v>
      </c>
      <c r="AD18" s="2" t="s">
        <v>2714</v>
      </c>
      <c r="AE18" s="10">
        <v>1928887.860000001</v>
      </c>
    </row>
    <row r="19" spans="9:31" x14ac:dyDescent="0.3">
      <c r="I19" s="2" t="s">
        <v>26</v>
      </c>
      <c r="J19" s="4">
        <v>23145.500000000011</v>
      </c>
      <c r="L19" t="str">
        <f t="shared" si="1"/>
        <v>Art</v>
      </c>
      <c r="M19" s="4">
        <f>GETPIVOTDATA("Sales",$I$5,"Sub-Category","Art")</f>
        <v>23145.500000000011</v>
      </c>
      <c r="O19" t="s">
        <v>92</v>
      </c>
      <c r="P19">
        <v>2021</v>
      </c>
      <c r="U19" s="2" t="s">
        <v>397</v>
      </c>
      <c r="V19" s="4">
        <v>4476.41</v>
      </c>
      <c r="X19" t="str">
        <f t="shared" si="0"/>
        <v>Kansas</v>
      </c>
      <c r="Y19" s="4">
        <v>2835.0000000000005</v>
      </c>
    </row>
    <row r="20" spans="9:31" x14ac:dyDescent="0.3">
      <c r="I20" s="2" t="s">
        <v>65</v>
      </c>
      <c r="J20" s="4">
        <v>14717.39</v>
      </c>
      <c r="L20" t="str">
        <f t="shared" si="1"/>
        <v>Envelopes</v>
      </c>
      <c r="M20" s="4">
        <f>GETPIVOTDATA("Sales",$I$5,"Sub-Category","Envelopes")</f>
        <v>14717.39</v>
      </c>
      <c r="O20" t="s">
        <v>96</v>
      </c>
      <c r="P20">
        <v>2021</v>
      </c>
      <c r="U20" s="2" t="s">
        <v>1285</v>
      </c>
      <c r="V20" s="4">
        <v>2835.0000000000005</v>
      </c>
      <c r="X20" t="str">
        <f t="shared" si="0"/>
        <v>Kentucky</v>
      </c>
      <c r="Y20" s="4">
        <v>23650.589999999982</v>
      </c>
    </row>
    <row r="21" spans="9:31" x14ac:dyDescent="0.3">
      <c r="I21" s="2" t="s">
        <v>18</v>
      </c>
      <c r="J21" s="4">
        <v>11045.550000000012</v>
      </c>
      <c r="L21" t="str">
        <f t="shared" si="1"/>
        <v>Labels</v>
      </c>
      <c r="M21" s="4">
        <f>GETPIVOTDATA("Sales",$I$5,"Sub-Category","Labels")</f>
        <v>11045.550000000012</v>
      </c>
      <c r="O21" t="s">
        <v>102</v>
      </c>
      <c r="P21">
        <v>2021</v>
      </c>
      <c r="U21" s="2" t="s">
        <v>35</v>
      </c>
      <c r="V21" s="4">
        <v>23650.589999999982</v>
      </c>
      <c r="X21" t="str">
        <f t="shared" si="0"/>
        <v>Louisiana</v>
      </c>
      <c r="Y21" s="4">
        <v>5297.05</v>
      </c>
    </row>
    <row r="22" spans="9:31" x14ac:dyDescent="0.3">
      <c r="I22" s="2" t="s">
        <v>45</v>
      </c>
      <c r="J22" s="4">
        <v>2484.9300000000003</v>
      </c>
      <c r="L22" t="str">
        <f t="shared" si="1"/>
        <v>Fasteners</v>
      </c>
      <c r="M22" s="4">
        <f>GETPIVOTDATA("Sales",$I$5,"Sub-Category","Fasteners")</f>
        <v>2484.9300000000003</v>
      </c>
      <c r="O22" t="s">
        <v>109</v>
      </c>
      <c r="P22">
        <v>2021</v>
      </c>
      <c r="U22" s="2" t="s">
        <v>64</v>
      </c>
      <c r="V22" s="4">
        <v>5297.05</v>
      </c>
      <c r="X22" t="str">
        <f t="shared" si="0"/>
        <v>Maine</v>
      </c>
      <c r="Y22" s="4">
        <v>1270.5300000000002</v>
      </c>
    </row>
    <row r="23" spans="9:31" x14ac:dyDescent="0.3">
      <c r="I23" s="2" t="s">
        <v>2714</v>
      </c>
      <c r="J23" s="4">
        <v>1928887.8600000008</v>
      </c>
      <c r="O23" t="s">
        <v>111</v>
      </c>
      <c r="P23">
        <v>2021</v>
      </c>
      <c r="U23" s="2" t="s">
        <v>1063</v>
      </c>
      <c r="V23" s="4">
        <v>1270.5300000000002</v>
      </c>
      <c r="X23" t="str">
        <f t="shared" si="0"/>
        <v>Maryland</v>
      </c>
      <c r="Y23" s="4">
        <v>18580.899999999998</v>
      </c>
    </row>
    <row r="24" spans="9:31" x14ac:dyDescent="0.3">
      <c r="O24" t="s">
        <v>121</v>
      </c>
      <c r="P24">
        <v>2021</v>
      </c>
      <c r="U24" s="2" t="s">
        <v>533</v>
      </c>
      <c r="V24" s="4">
        <v>18580.899999999998</v>
      </c>
      <c r="X24" t="str">
        <f t="shared" si="0"/>
        <v>Massachusetts</v>
      </c>
      <c r="Y24" s="4">
        <v>23040.059999999998</v>
      </c>
    </row>
    <row r="25" spans="9:31" x14ac:dyDescent="0.3">
      <c r="O25" t="s">
        <v>124</v>
      </c>
      <c r="P25">
        <v>2021</v>
      </c>
      <c r="U25" s="2" t="s">
        <v>436</v>
      </c>
      <c r="V25" s="4">
        <v>23040.059999999998</v>
      </c>
      <c r="X25" t="str">
        <f t="shared" si="0"/>
        <v>Michigan</v>
      </c>
      <c r="Y25" s="4">
        <v>66559.090000000011</v>
      </c>
    </row>
    <row r="26" spans="9:31" x14ac:dyDescent="0.3">
      <c r="O26" t="s">
        <v>127</v>
      </c>
      <c r="P26">
        <v>2021</v>
      </c>
      <c r="U26" s="2" t="s">
        <v>112</v>
      </c>
      <c r="V26" s="4">
        <v>66559.090000000011</v>
      </c>
      <c r="X26" t="str">
        <f t="shared" si="0"/>
        <v>Minnesota</v>
      </c>
      <c r="Y26" s="4">
        <v>25069.119999999992</v>
      </c>
    </row>
    <row r="27" spans="9:31" x14ac:dyDescent="0.3">
      <c r="O27" t="s">
        <v>130</v>
      </c>
      <c r="P27">
        <v>2021</v>
      </c>
      <c r="U27" s="2" t="s">
        <v>317</v>
      </c>
      <c r="V27" s="4">
        <v>25069.119999999992</v>
      </c>
      <c r="X27" t="str">
        <f t="shared" si="0"/>
        <v>Mississippi</v>
      </c>
      <c r="Y27" s="4">
        <v>9528.4400000000023</v>
      </c>
    </row>
    <row r="28" spans="9:31" x14ac:dyDescent="0.3">
      <c r="O28" t="s">
        <v>133</v>
      </c>
      <c r="P28">
        <v>2021</v>
      </c>
      <c r="U28" s="2" t="s">
        <v>331</v>
      </c>
      <c r="V28" s="4">
        <v>9528.4400000000023</v>
      </c>
      <c r="X28" t="str">
        <f t="shared" si="0"/>
        <v>Missouri</v>
      </c>
      <c r="Y28" s="4">
        <v>18470.039999999997</v>
      </c>
    </row>
    <row r="29" spans="9:31" x14ac:dyDescent="0.3">
      <c r="O29" t="s">
        <v>141</v>
      </c>
      <c r="P29">
        <v>2021</v>
      </c>
      <c r="U29" s="2" t="s">
        <v>188</v>
      </c>
      <c r="V29" s="4">
        <v>18470.039999999997</v>
      </c>
      <c r="X29" t="str">
        <f t="shared" si="0"/>
        <v>Montana</v>
      </c>
      <c r="Y29" s="4">
        <v>5549.4500000000007</v>
      </c>
    </row>
    <row r="30" spans="9:31" x14ac:dyDescent="0.3">
      <c r="O30" t="s">
        <v>145</v>
      </c>
      <c r="P30">
        <v>2021</v>
      </c>
      <c r="U30" s="2" t="s">
        <v>517</v>
      </c>
      <c r="V30" s="4">
        <v>5549.4500000000007</v>
      </c>
      <c r="X30" t="str">
        <f t="shared" si="0"/>
        <v>Nebraska</v>
      </c>
      <c r="Y30" s="4">
        <v>4063.0600000000004</v>
      </c>
    </row>
    <row r="31" spans="9:31" x14ac:dyDescent="0.3">
      <c r="O31" t="s">
        <v>150</v>
      </c>
      <c r="P31">
        <v>2021</v>
      </c>
      <c r="U31" s="2" t="s">
        <v>998</v>
      </c>
      <c r="V31" s="4">
        <v>4063.0600000000004</v>
      </c>
      <c r="X31" t="str">
        <f t="shared" si="0"/>
        <v>Nevada</v>
      </c>
      <c r="Y31" s="4">
        <v>15059.500000000002</v>
      </c>
    </row>
    <row r="32" spans="9:31" x14ac:dyDescent="0.3">
      <c r="O32" t="s">
        <v>153</v>
      </c>
      <c r="P32">
        <v>2021</v>
      </c>
      <c r="U32" s="2" t="s">
        <v>128</v>
      </c>
      <c r="V32" s="4">
        <v>15059.500000000002</v>
      </c>
      <c r="X32" t="str">
        <f t="shared" si="0"/>
        <v>New Hampshire</v>
      </c>
      <c r="Y32" s="4">
        <v>7210.3</v>
      </c>
    </row>
    <row r="33" spans="15:25" x14ac:dyDescent="0.3">
      <c r="O33" t="s">
        <v>156</v>
      </c>
      <c r="P33">
        <v>2021</v>
      </c>
      <c r="U33" s="2" t="s">
        <v>687</v>
      </c>
      <c r="V33" s="4">
        <v>7210.3</v>
      </c>
      <c r="X33" t="str">
        <f t="shared" si="0"/>
        <v>New Jersey</v>
      </c>
      <c r="Y33" s="4">
        <v>29833.009999999995</v>
      </c>
    </row>
    <row r="34" spans="15:25" x14ac:dyDescent="0.3">
      <c r="O34" t="s">
        <v>158</v>
      </c>
      <c r="P34">
        <v>2021</v>
      </c>
      <c r="U34" s="2" t="s">
        <v>179</v>
      </c>
      <c r="V34" s="4">
        <v>29833.009999999995</v>
      </c>
      <c r="X34" t="str">
        <f t="shared" si="0"/>
        <v>New Mexico</v>
      </c>
      <c r="Y34" s="4">
        <v>3519.2000000000003</v>
      </c>
    </row>
    <row r="35" spans="15:25" x14ac:dyDescent="0.3">
      <c r="O35" t="s">
        <v>161</v>
      </c>
      <c r="P35">
        <v>2021</v>
      </c>
      <c r="U35" s="2" t="s">
        <v>401</v>
      </c>
      <c r="V35" s="4">
        <v>3519.2000000000003</v>
      </c>
      <c r="X35" t="str">
        <f t="shared" si="0"/>
        <v>New York</v>
      </c>
      <c r="Y35" s="4">
        <v>246517.74000000046</v>
      </c>
    </row>
    <row r="36" spans="15:25" x14ac:dyDescent="0.3">
      <c r="O36" t="s">
        <v>163</v>
      </c>
      <c r="P36">
        <v>2021</v>
      </c>
      <c r="U36" s="2" t="s">
        <v>151</v>
      </c>
      <c r="V36" s="4">
        <v>246517.74000000046</v>
      </c>
      <c r="X36" t="str">
        <f t="shared" si="0"/>
        <v>North Carolina</v>
      </c>
      <c r="Y36" s="4">
        <v>37450.26999999999</v>
      </c>
    </row>
    <row r="37" spans="15:25" x14ac:dyDescent="0.3">
      <c r="O37" t="s">
        <v>169</v>
      </c>
      <c r="P37">
        <v>2021</v>
      </c>
      <c r="U37" s="2" t="s">
        <v>247</v>
      </c>
      <c r="V37" s="4">
        <v>37450.26999999999</v>
      </c>
      <c r="X37" t="str">
        <f t="shared" ref="X37:X53" si="2">U38</f>
        <v>North Dakota</v>
      </c>
      <c r="Y37" s="4">
        <v>891.53</v>
      </c>
    </row>
    <row r="38" spans="15:25" x14ac:dyDescent="0.3">
      <c r="O38" t="s">
        <v>172</v>
      </c>
      <c r="P38">
        <v>2021</v>
      </c>
      <c r="U38" s="2" t="s">
        <v>2677</v>
      </c>
      <c r="V38" s="4">
        <v>891.53</v>
      </c>
      <c r="X38" t="str">
        <f t="shared" si="2"/>
        <v>Ohio</v>
      </c>
      <c r="Y38" s="4">
        <v>66407.170000000027</v>
      </c>
    </row>
    <row r="39" spans="15:25" x14ac:dyDescent="0.3">
      <c r="O39" t="s">
        <v>173</v>
      </c>
      <c r="P39">
        <v>2021</v>
      </c>
      <c r="U39" s="2" t="s">
        <v>80</v>
      </c>
      <c r="V39" s="4">
        <v>66407.170000000027</v>
      </c>
      <c r="X39" t="str">
        <f t="shared" si="2"/>
        <v>Oklahoma</v>
      </c>
      <c r="Y39" s="4">
        <v>17021.929999999997</v>
      </c>
    </row>
    <row r="40" spans="15:25" x14ac:dyDescent="0.3">
      <c r="O40" t="s">
        <v>178</v>
      </c>
      <c r="P40">
        <v>2021</v>
      </c>
      <c r="U40" s="2" t="s">
        <v>842</v>
      </c>
      <c r="V40" s="4">
        <v>17021.929999999997</v>
      </c>
      <c r="X40" t="str">
        <f t="shared" si="2"/>
        <v>Oregon</v>
      </c>
      <c r="Y40" s="4">
        <v>15189.980000000009</v>
      </c>
    </row>
    <row r="41" spans="15:25" x14ac:dyDescent="0.3">
      <c r="O41" t="s">
        <v>182</v>
      </c>
      <c r="P41">
        <v>2021</v>
      </c>
      <c r="U41" s="2" t="s">
        <v>93</v>
      </c>
      <c r="V41" s="4">
        <v>15189.980000000009</v>
      </c>
      <c r="X41" t="str">
        <f t="shared" si="2"/>
        <v>Pennsylvania</v>
      </c>
      <c r="Y41" s="4">
        <v>95494.859999999986</v>
      </c>
    </row>
    <row r="42" spans="15:25" x14ac:dyDescent="0.3">
      <c r="O42" t="s">
        <v>184</v>
      </c>
      <c r="P42">
        <v>2021</v>
      </c>
      <c r="U42" s="2" t="s">
        <v>25</v>
      </c>
      <c r="V42" s="4">
        <v>95494.859999999986</v>
      </c>
      <c r="X42" t="str">
        <f t="shared" si="2"/>
        <v>Rhode Island</v>
      </c>
      <c r="Y42" s="4">
        <v>19695.419999999998</v>
      </c>
    </row>
    <row r="43" spans="15:25" x14ac:dyDescent="0.3">
      <c r="O43" t="s">
        <v>187</v>
      </c>
      <c r="P43">
        <v>2021</v>
      </c>
      <c r="U43" s="2" t="s">
        <v>1531</v>
      </c>
      <c r="V43" s="4">
        <v>19695.419999999998</v>
      </c>
      <c r="X43" t="str">
        <f t="shared" si="2"/>
        <v>South Carolina</v>
      </c>
      <c r="Y43" s="4">
        <v>7350.869999999999</v>
      </c>
    </row>
    <row r="44" spans="15:25" x14ac:dyDescent="0.3">
      <c r="O44" t="s">
        <v>195</v>
      </c>
      <c r="P44">
        <v>2021</v>
      </c>
      <c r="U44" s="2" t="s">
        <v>72</v>
      </c>
      <c r="V44" s="4">
        <v>7350.869999999999</v>
      </c>
      <c r="X44" t="str">
        <f t="shared" si="2"/>
        <v>South Dakota</v>
      </c>
      <c r="Y44" s="4">
        <v>1290.06</v>
      </c>
    </row>
    <row r="45" spans="15:25" x14ac:dyDescent="0.3">
      <c r="O45" t="s">
        <v>197</v>
      </c>
      <c r="P45">
        <v>2021</v>
      </c>
      <c r="U45" s="2" t="s">
        <v>142</v>
      </c>
      <c r="V45" s="4">
        <v>1290.06</v>
      </c>
      <c r="X45" t="str">
        <f t="shared" si="2"/>
        <v>Tennessee</v>
      </c>
      <c r="Y45" s="4">
        <v>21227.569999999996</v>
      </c>
    </row>
    <row r="46" spans="15:25" x14ac:dyDescent="0.3">
      <c r="O46" t="s">
        <v>199</v>
      </c>
      <c r="P46">
        <v>2021</v>
      </c>
      <c r="U46" s="2" t="s">
        <v>122</v>
      </c>
      <c r="V46" s="4">
        <v>21227.569999999996</v>
      </c>
      <c r="X46" t="str">
        <f t="shared" si="2"/>
        <v>Texas</v>
      </c>
      <c r="Y46" s="4">
        <v>151436.59999999998</v>
      </c>
    </row>
    <row r="47" spans="15:25" x14ac:dyDescent="0.3">
      <c r="O47" t="s">
        <v>204</v>
      </c>
      <c r="P47">
        <v>2021</v>
      </c>
      <c r="U47" s="2" t="s">
        <v>12</v>
      </c>
      <c r="V47" s="4">
        <v>151436.59999999998</v>
      </c>
      <c r="X47" t="str">
        <f t="shared" si="2"/>
        <v>Utah</v>
      </c>
      <c r="Y47" s="4">
        <v>8960.06</v>
      </c>
    </row>
    <row r="48" spans="15:25" x14ac:dyDescent="0.3">
      <c r="O48" t="s">
        <v>206</v>
      </c>
      <c r="P48">
        <v>2021</v>
      </c>
      <c r="U48" s="2" t="s">
        <v>298</v>
      </c>
      <c r="V48" s="4">
        <v>8960.06</v>
      </c>
      <c r="X48" t="str">
        <f t="shared" si="2"/>
        <v>Vermont</v>
      </c>
      <c r="Y48" s="4">
        <v>8724.34</v>
      </c>
    </row>
    <row r="49" spans="15:25" x14ac:dyDescent="0.3">
      <c r="O49" t="s">
        <v>210</v>
      </c>
      <c r="P49">
        <v>2021</v>
      </c>
      <c r="U49" s="2" t="s">
        <v>2324</v>
      </c>
      <c r="V49" s="4">
        <v>8724.34</v>
      </c>
      <c r="X49" t="str">
        <f t="shared" si="2"/>
        <v>Virginia</v>
      </c>
      <c r="Y49" s="4">
        <v>67825.950000000026</v>
      </c>
    </row>
    <row r="50" spans="15:25" x14ac:dyDescent="0.3">
      <c r="O50" t="s">
        <v>212</v>
      </c>
      <c r="P50">
        <v>2021</v>
      </c>
      <c r="U50" s="2" t="s">
        <v>57</v>
      </c>
      <c r="V50" s="4">
        <v>67825.950000000026</v>
      </c>
      <c r="X50" t="str">
        <f t="shared" si="2"/>
        <v>Washington</v>
      </c>
      <c r="Y50" s="4">
        <v>117661.47000000002</v>
      </c>
    </row>
    <row r="51" spans="15:25" x14ac:dyDescent="0.3">
      <c r="O51" t="s">
        <v>214</v>
      </c>
      <c r="P51">
        <v>2021</v>
      </c>
      <c r="U51" s="2" t="s">
        <v>166</v>
      </c>
      <c r="V51" s="4">
        <v>117661.47000000002</v>
      </c>
      <c r="X51" t="str">
        <f t="shared" si="2"/>
        <v>West Virginia</v>
      </c>
      <c r="Y51" s="4">
        <v>536.48</v>
      </c>
    </row>
    <row r="52" spans="15:25" x14ac:dyDescent="0.3">
      <c r="O52" t="s">
        <v>217</v>
      </c>
      <c r="P52">
        <v>2021</v>
      </c>
      <c r="U52" s="2" t="s">
        <v>2689</v>
      </c>
      <c r="V52" s="4">
        <v>536.48</v>
      </c>
      <c r="X52" t="str">
        <f t="shared" si="2"/>
        <v>Wisconsin</v>
      </c>
      <c r="Y52" s="4">
        <v>29249.080000000009</v>
      </c>
    </row>
    <row r="53" spans="15:25" x14ac:dyDescent="0.3">
      <c r="O53" t="s">
        <v>219</v>
      </c>
      <c r="P53">
        <v>2021</v>
      </c>
      <c r="U53" s="2" t="s">
        <v>159</v>
      </c>
      <c r="V53" s="4">
        <v>29249.080000000009</v>
      </c>
      <c r="X53" t="str">
        <f t="shared" si="2"/>
        <v>Wyoming</v>
      </c>
      <c r="Y53" s="4">
        <v>1603.14</v>
      </c>
    </row>
    <row r="54" spans="15:25" x14ac:dyDescent="0.3">
      <c r="O54" t="s">
        <v>220</v>
      </c>
      <c r="P54">
        <v>2021</v>
      </c>
      <c r="U54" s="2" t="s">
        <v>2622</v>
      </c>
      <c r="V54" s="4">
        <v>1603.14</v>
      </c>
      <c r="Y54" s="5">
        <v>1928887.8600000013</v>
      </c>
    </row>
    <row r="55" spans="15:25" x14ac:dyDescent="0.3">
      <c r="O55" t="s">
        <v>222</v>
      </c>
      <c r="P55">
        <v>2021</v>
      </c>
      <c r="U55" s="2" t="s">
        <v>2714</v>
      </c>
      <c r="V55" s="4">
        <v>1928887.8600000013</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EC9A-FE8A-4E81-B658-0D2B6A2AB5AC}">
  <dimension ref="A1"/>
  <sheetViews>
    <sheetView showGridLines="0" tabSelected="1" topLeftCell="A6" zoomScale="80" workbookViewId="0">
      <selection activeCell="T27" sqref="T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Chaitali Wandhare</cp:lastModifiedBy>
  <dcterms:created xsi:type="dcterms:W3CDTF">2025-11-07T12:45:26Z</dcterms:created>
  <dcterms:modified xsi:type="dcterms:W3CDTF">2026-06-17T09:28:20Z</dcterms:modified>
</cp:coreProperties>
</file>