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8E50E8F-6B04-449D-99CC-22DF05EB21D9}" xr6:coauthVersionLast="47" xr6:coauthVersionMax="47" xr10:uidLastSave="{00000000-0000-0000-0000-000000000000}"/>
  <bookViews>
    <workbookView xWindow="-108" yWindow="-108" windowWidth="23256" windowHeight="12456" activeTab="1" xr2:uid="{F5C57A35-FE13-4260-8635-605C94198D34}"/>
  </bookViews>
  <sheets>
    <sheet name="Slope of line" sheetId="1" r:id="rId1"/>
    <sheet name="Sheet2" sheetId="2" r:id="rId2"/>
    <sheet name="Model Buliding" sheetId="3" r:id="rId3"/>
    <sheet name="Model Evalu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F28" i="4"/>
  <c r="G26" i="4"/>
  <c r="G21" i="4"/>
  <c r="G22" i="4"/>
  <c r="G23" i="4"/>
  <c r="G24" i="4"/>
  <c r="G20" i="4"/>
  <c r="C26" i="4"/>
  <c r="F26" i="4"/>
  <c r="F21" i="4"/>
  <c r="F22" i="4"/>
  <c r="F23" i="4"/>
  <c r="F24" i="4"/>
  <c r="F20" i="4"/>
  <c r="D24" i="4"/>
  <c r="E24" i="4" s="1"/>
  <c r="D23" i="4"/>
  <c r="E23" i="4" s="1"/>
  <c r="E22" i="4"/>
  <c r="D22" i="4"/>
  <c r="D21" i="4"/>
  <c r="E21" i="4" s="1"/>
  <c r="D20" i="4"/>
  <c r="E20" i="4" s="1"/>
  <c r="G11" i="4"/>
  <c r="G6" i="4"/>
  <c r="G7" i="4"/>
  <c r="G8" i="4"/>
  <c r="G9" i="4"/>
  <c r="G5" i="4"/>
  <c r="F14" i="4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5" i="4"/>
  <c r="E5" i="4" s="1"/>
  <c r="F5" i="4" s="1"/>
  <c r="F11" i="4" s="1"/>
  <c r="G11" i="3"/>
  <c r="G10" i="3"/>
  <c r="I8" i="3"/>
  <c r="I3" i="3"/>
  <c r="I4" i="3"/>
  <c r="I5" i="3"/>
  <c r="I6" i="3"/>
  <c r="I2" i="3"/>
  <c r="H8" i="3"/>
  <c r="H3" i="3"/>
  <c r="H4" i="3"/>
  <c r="H5" i="3"/>
  <c r="H6" i="3"/>
  <c r="H2" i="3"/>
  <c r="F3" i="3"/>
  <c r="F4" i="3"/>
  <c r="F5" i="3"/>
  <c r="F6" i="3"/>
  <c r="F2" i="3"/>
  <c r="G3" i="3"/>
  <c r="G4" i="3"/>
  <c r="G5" i="3"/>
  <c r="G6" i="3"/>
  <c r="G2" i="3"/>
  <c r="E4" i="3"/>
  <c r="E5" i="3" s="1"/>
  <c r="E6" i="3" s="1"/>
  <c r="E3" i="3"/>
  <c r="E2" i="3"/>
  <c r="D4" i="3"/>
  <c r="D5" i="3" s="1"/>
  <c r="D6" i="3" s="1"/>
  <c r="D3" i="3"/>
  <c r="D2" i="3"/>
  <c r="B11" i="3"/>
  <c r="B10" i="3"/>
  <c r="B13" i="3" s="1"/>
  <c r="C8" i="3"/>
  <c r="B14" i="3" s="1"/>
  <c r="B8" i="3"/>
  <c r="F6" i="1"/>
  <c r="G4" i="1"/>
  <c r="G3" i="1"/>
  <c r="F7" i="1" s="1"/>
  <c r="F8" i="1" s="1"/>
  <c r="B4" i="1"/>
  <c r="B6" i="1" s="1"/>
  <c r="C3" i="1"/>
  <c r="E11" i="4" l="1"/>
  <c r="C4" i="1"/>
  <c r="B7" i="1" s="1"/>
</calcChain>
</file>

<file path=xl/sharedStrings.xml><?xml version="1.0" encoding="utf-8"?>
<sst xmlns="http://schemas.openxmlformats.org/spreadsheetml/2006/main" count="53" uniqueCount="40">
  <si>
    <t>x</t>
  </si>
  <si>
    <t>y=2x+3</t>
  </si>
  <si>
    <t>Increase in x</t>
  </si>
  <si>
    <t>Increase in y</t>
  </si>
  <si>
    <t>Change in x</t>
  </si>
  <si>
    <t>Change in y</t>
  </si>
  <si>
    <t xml:space="preserve">slope </t>
  </si>
  <si>
    <t>Income per month</t>
  </si>
  <si>
    <t>Spending</t>
  </si>
  <si>
    <t>Spending = B0 + B1*Income</t>
  </si>
  <si>
    <t>Mean</t>
  </si>
  <si>
    <t>Covar</t>
  </si>
  <si>
    <t>Var(x)</t>
  </si>
  <si>
    <t>Income per month (x)</t>
  </si>
  <si>
    <t>Spending (y)</t>
  </si>
  <si>
    <t>B1</t>
  </si>
  <si>
    <t>B0</t>
  </si>
  <si>
    <t>Spending = -943.18 + 0.488*Income</t>
  </si>
  <si>
    <t>xmean</t>
  </si>
  <si>
    <t>ymean</t>
  </si>
  <si>
    <t>x-xmean</t>
  </si>
  <si>
    <t>y-mean</t>
  </si>
  <si>
    <t>Product</t>
  </si>
  <si>
    <t>COVAR</t>
  </si>
  <si>
    <t>(x-xmean)^2</t>
  </si>
  <si>
    <t>Var</t>
  </si>
  <si>
    <t>Ycap</t>
  </si>
  <si>
    <t>Error</t>
  </si>
  <si>
    <t>Error^2</t>
  </si>
  <si>
    <t>MSE (Mean Squared Error)</t>
  </si>
  <si>
    <t>RMSE</t>
  </si>
  <si>
    <t>Abs(Error)</t>
  </si>
  <si>
    <t>MAE</t>
  </si>
  <si>
    <t>RSS</t>
  </si>
  <si>
    <t>Average</t>
  </si>
  <si>
    <t>(Y-ymean)^2</t>
  </si>
  <si>
    <t>TSS</t>
  </si>
  <si>
    <t>R2</t>
  </si>
  <si>
    <t>Income</t>
  </si>
  <si>
    <t>Spend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</si>
</sst>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E9D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7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Spending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52394309080465"/>
                  <c:y val="-3.2055543618845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45000</c:v>
                </c:pt>
                <c:pt idx="4">
                  <c:v>30000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29000</c:v>
                </c:pt>
                <c:pt idx="3">
                  <c:v>20000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5-453E-AB3A-A827D4EB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24879"/>
        <c:axId val="750499439"/>
      </c:scatterChart>
      <c:valAx>
        <c:axId val="5422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99439"/>
        <c:crosses val="autoZero"/>
        <c:crossBetween val="midCat"/>
      </c:valAx>
      <c:valAx>
        <c:axId val="7504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22860</xdr:rowOff>
    </xdr:from>
    <xdr:to>
      <xdr:col>15</xdr:col>
      <xdr:colOff>419100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B40D4-A4A2-851D-CB6B-3FB2D4E7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1001738</xdr:colOff>
      <xdr:row>9</xdr:row>
      <xdr:rowOff>110782</xdr:rowOff>
    </xdr:from>
    <xdr:to>
      <xdr:col>19</xdr:col>
      <xdr:colOff>225192</xdr:colOff>
      <xdr:row>27</xdr:row>
      <xdr:rowOff>124624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4BE40F-FCBD-93D8-BDFC-516E5136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0446" y="3152920"/>
          <a:ext cx="8006969" cy="4163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403860</xdr:colOff>
      <xdr:row>0</xdr:row>
      <xdr:rowOff>0</xdr:rowOff>
    </xdr:from>
    <xdr:to>
      <xdr:col>16</xdr:col>
      <xdr:colOff>128912</xdr:colOff>
      <xdr:row>4</xdr:row>
      <xdr:rowOff>165382</xdr:rowOff>
    </xdr:to>
    <xdr:pic>
      <xdr:nvPicPr>
        <xdr:cNvPr id="2" name="Picture 1" descr="SUBOPTIMaL - Mean Squared Error (MSE)">
          <a:extLst>
            <a:ext uri="{FF2B5EF4-FFF2-40B4-BE49-F238E27FC236}">
              <a16:creationId xmlns:a16="http://schemas.microsoft.com/office/drawing/2014/main" id="{0B5267DD-9BE2-DEF1-5182-DEF7AE42266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0"/>
          <a:ext cx="3382652" cy="1902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403860</xdr:colOff>
      <xdr:row>6</xdr:row>
      <xdr:rowOff>112706</xdr:rowOff>
    </xdr:from>
    <xdr:to>
      <xdr:col>16</xdr:col>
      <xdr:colOff>139745</xdr:colOff>
      <xdr:row>10</xdr:row>
      <xdr:rowOff>219403</xdr:rowOff>
    </xdr:to>
    <xdr:pic>
      <xdr:nvPicPr>
        <xdr:cNvPr id="3" name="Picture 2" descr="STAT Article] Mastering RMSE Calculation with Excel and R: A Comprehensive  Guide - Agronomy4future">
          <a:extLst>
            <a:ext uri="{FF2B5EF4-FFF2-40B4-BE49-F238E27FC236}">
              <a16:creationId xmlns:a16="http://schemas.microsoft.com/office/drawing/2014/main" id="{E1C0D3CD-DF6B-A541-4FD5-8DDE480B9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2505386"/>
          <a:ext cx="3393485" cy="127255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13</xdr:col>
      <xdr:colOff>276112</xdr:colOff>
      <xdr:row>18</xdr:row>
      <xdr:rowOff>146992</xdr:rowOff>
    </xdr:to>
    <xdr:pic>
      <xdr:nvPicPr>
        <xdr:cNvPr id="4" name="Picture 3" descr="3 Ways to Calculate the Mean Absolute Error (MAE) in R [Examples]">
          <a:extLst>
            <a:ext uri="{FF2B5EF4-FFF2-40B4-BE49-F238E27FC236}">
              <a16:creationId xmlns:a16="http://schemas.microsoft.com/office/drawing/2014/main" id="{8380C144-8591-CF5B-6ADC-6FA6B6C4819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3886200"/>
          <a:ext cx="3324112" cy="186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FC5B-0D44-4AA9-8010-1E3489962498}">
  <dimension ref="A2:G8"/>
  <sheetViews>
    <sheetView workbookViewId="0">
      <selection activeCell="F8" sqref="F8"/>
    </sheetView>
  </sheetViews>
  <sheetFormatPr defaultRowHeight="14.4" x14ac:dyDescent="0.3"/>
  <cols>
    <col min="1" max="1" width="20" bestFit="1" customWidth="1"/>
    <col min="3" max="3" width="12" bestFit="1" customWidth="1"/>
    <col min="5" max="5" width="18.77734375" bestFit="1" customWidth="1"/>
    <col min="6" max="6" width="9" bestFit="1" customWidth="1"/>
    <col min="7" max="7" width="12" bestFit="1" customWidth="1"/>
  </cols>
  <sheetData>
    <row r="2" spans="1:7" ht="25.8" x14ac:dyDescent="0.3">
      <c r="B2" s="1" t="s">
        <v>0</v>
      </c>
      <c r="C2" s="1" t="s">
        <v>1</v>
      </c>
      <c r="F2" s="1" t="s">
        <v>0</v>
      </c>
      <c r="G2" s="1" t="s">
        <v>1</v>
      </c>
    </row>
    <row r="3" spans="1:7" ht="25.8" x14ac:dyDescent="0.3">
      <c r="B3" s="1">
        <v>2.6</v>
      </c>
      <c r="C3" s="1">
        <f>2*B3+3</f>
        <v>8.1999999999999993</v>
      </c>
      <c r="F3" s="1">
        <v>6</v>
      </c>
      <c r="G3" s="1">
        <f>2*F3+3</f>
        <v>15</v>
      </c>
    </row>
    <row r="4" spans="1:7" ht="25.8" x14ac:dyDescent="0.3">
      <c r="B4" s="1">
        <f>B3+1</f>
        <v>3.6</v>
      </c>
      <c r="C4" s="1">
        <f>2*B4+3</f>
        <v>10.199999999999999</v>
      </c>
      <c r="F4" s="1">
        <v>11.7</v>
      </c>
      <c r="G4" s="1">
        <f>2*F4+3</f>
        <v>26.4</v>
      </c>
    </row>
    <row r="6" spans="1:7" ht="25.8" x14ac:dyDescent="0.3">
      <c r="A6" s="1" t="s">
        <v>2</v>
      </c>
      <c r="B6" s="1">
        <f>B4-B3</f>
        <v>1</v>
      </c>
      <c r="E6" s="1" t="s">
        <v>4</v>
      </c>
      <c r="F6" s="1">
        <f>F4-F3</f>
        <v>5.6999999999999993</v>
      </c>
      <c r="G6" s="1"/>
    </row>
    <row r="7" spans="1:7" ht="25.8" x14ac:dyDescent="0.3">
      <c r="A7" s="1" t="s">
        <v>3</v>
      </c>
      <c r="B7" s="1">
        <f>C4-C3</f>
        <v>2</v>
      </c>
      <c r="E7" s="1" t="s">
        <v>5</v>
      </c>
      <c r="F7" s="1">
        <f>G4-G3</f>
        <v>11.399999999999999</v>
      </c>
      <c r="G7" s="1"/>
    </row>
    <row r="8" spans="1:7" ht="25.8" x14ac:dyDescent="0.3">
      <c r="E8" s="1" t="s">
        <v>6</v>
      </c>
      <c r="F8" s="1">
        <f>F7/F6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BCD7-ABF8-47A7-839F-928427122265}">
  <dimension ref="A1:B6"/>
  <sheetViews>
    <sheetView tabSelected="1" workbookViewId="0">
      <selection activeCell="B12" sqref="B12"/>
    </sheetView>
  </sheetViews>
  <sheetFormatPr defaultRowHeight="14.4" x14ac:dyDescent="0.3"/>
  <cols>
    <col min="1" max="1" width="26" customWidth="1"/>
    <col min="2" max="2" width="18.33203125" customWidth="1"/>
  </cols>
  <sheetData>
    <row r="1" spans="1:2" ht="47.4" thickBot="1" x14ac:dyDescent="0.35">
      <c r="A1" s="2" t="s">
        <v>7</v>
      </c>
      <c r="B1" s="2" t="s">
        <v>8</v>
      </c>
    </row>
    <row r="2" spans="1:2" ht="24" thickBot="1" x14ac:dyDescent="0.35">
      <c r="A2" s="3">
        <v>100000</v>
      </c>
      <c r="B2" s="3">
        <v>50000</v>
      </c>
    </row>
    <row r="3" spans="1:2" ht="24" thickBot="1" x14ac:dyDescent="0.35">
      <c r="A3" s="3">
        <v>80000</v>
      </c>
      <c r="B3" s="3">
        <v>35000</v>
      </c>
    </row>
    <row r="4" spans="1:2" ht="24" thickBot="1" x14ac:dyDescent="0.35">
      <c r="A4" s="3">
        <v>60000</v>
      </c>
      <c r="B4" s="3">
        <v>29000</v>
      </c>
    </row>
    <row r="5" spans="1:2" ht="24" thickBot="1" x14ac:dyDescent="0.35">
      <c r="A5" s="3">
        <v>45000</v>
      </c>
      <c r="B5" s="3">
        <v>20000</v>
      </c>
    </row>
    <row r="6" spans="1:2" ht="24" thickBot="1" x14ac:dyDescent="0.35">
      <c r="A6" s="3">
        <v>30000</v>
      </c>
      <c r="B6" s="3">
        <v>15000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DD1B-7150-4FDD-90CB-B93310FB0CD1}">
  <dimension ref="A1:J18"/>
  <sheetViews>
    <sheetView zoomScaleNormal="100" workbookViewId="0">
      <selection activeCell="D12" sqref="D12"/>
    </sheetView>
  </sheetViews>
  <sheetFormatPr defaultRowHeight="14.4" x14ac:dyDescent="0.3"/>
  <cols>
    <col min="1" max="1" width="10.44140625" bestFit="1" customWidth="1"/>
    <col min="2" max="2" width="19.21875" customWidth="1"/>
    <col min="3" max="3" width="17.6640625" customWidth="1"/>
    <col min="4" max="4" width="11.33203125" bestFit="1" customWidth="1"/>
    <col min="5" max="5" width="11.6640625" customWidth="1"/>
    <col min="6" max="6" width="24.6640625" bestFit="1" customWidth="1"/>
    <col min="7" max="7" width="23.6640625" bestFit="1" customWidth="1"/>
    <col min="8" max="8" width="18.6640625" bestFit="1" customWidth="1"/>
    <col min="9" max="9" width="20.5546875" bestFit="1" customWidth="1"/>
  </cols>
  <sheetData>
    <row r="1" spans="1:10" ht="46.8" x14ac:dyDescent="0.3">
      <c r="B1" s="7" t="s">
        <v>13</v>
      </c>
      <c r="C1" s="12" t="s">
        <v>14</v>
      </c>
      <c r="D1" s="15" t="s">
        <v>18</v>
      </c>
      <c r="E1" s="15" t="s">
        <v>19</v>
      </c>
      <c r="F1" s="15" t="s">
        <v>20</v>
      </c>
      <c r="G1" s="15" t="s">
        <v>21</v>
      </c>
      <c r="H1" s="16" t="s">
        <v>22</v>
      </c>
      <c r="I1" s="15" t="s">
        <v>24</v>
      </c>
    </row>
    <row r="2" spans="1:10" ht="25.8" x14ac:dyDescent="0.5">
      <c r="B2" s="8">
        <v>100000</v>
      </c>
      <c r="C2" s="13">
        <v>50000</v>
      </c>
      <c r="D2" s="14">
        <f>B8</f>
        <v>63000</v>
      </c>
      <c r="E2" s="5">
        <f>C8</f>
        <v>29800</v>
      </c>
      <c r="F2" s="14">
        <f>B2-D2</f>
        <v>37000</v>
      </c>
      <c r="G2" s="14">
        <f>C2-E2</f>
        <v>20200</v>
      </c>
      <c r="H2" s="17">
        <f>F2*G2</f>
        <v>747400000</v>
      </c>
      <c r="I2" s="19">
        <f>F2^2</f>
        <v>1369000000</v>
      </c>
    </row>
    <row r="3" spans="1:10" ht="25.8" x14ac:dyDescent="0.5">
      <c r="B3" s="8">
        <v>80000</v>
      </c>
      <c r="C3" s="13">
        <v>35000</v>
      </c>
      <c r="D3" s="14">
        <f>D2</f>
        <v>63000</v>
      </c>
      <c r="E3" s="14">
        <f>E2</f>
        <v>29800</v>
      </c>
      <c r="F3" s="14">
        <f t="shared" ref="F3:F6" si="0">B3-D3</f>
        <v>17000</v>
      </c>
      <c r="G3" s="14">
        <f t="shared" ref="G3:G6" si="1">C3-E3</f>
        <v>5200</v>
      </c>
      <c r="H3" s="17">
        <f t="shared" ref="H3:H6" si="2">F3*G3</f>
        <v>88400000</v>
      </c>
      <c r="I3" s="19">
        <f t="shared" ref="I3:I6" si="3">F3^2</f>
        <v>289000000</v>
      </c>
    </row>
    <row r="4" spans="1:10" ht="25.8" x14ac:dyDescent="0.5">
      <c r="B4" s="8">
        <v>60000</v>
      </c>
      <c r="C4" s="13">
        <v>29000</v>
      </c>
      <c r="D4" s="14">
        <f t="shared" ref="D4:D6" si="4">D3</f>
        <v>63000</v>
      </c>
      <c r="E4" s="14">
        <f t="shared" ref="E4:E6" si="5">E3</f>
        <v>29800</v>
      </c>
      <c r="F4" s="14">
        <f t="shared" si="0"/>
        <v>-3000</v>
      </c>
      <c r="G4" s="14">
        <f t="shared" si="1"/>
        <v>-800</v>
      </c>
      <c r="H4" s="17">
        <f t="shared" si="2"/>
        <v>2400000</v>
      </c>
      <c r="I4" s="19">
        <f t="shared" si="3"/>
        <v>9000000</v>
      </c>
    </row>
    <row r="5" spans="1:10" ht="25.8" x14ac:dyDescent="0.5">
      <c r="B5" s="8">
        <v>45000</v>
      </c>
      <c r="C5" s="13">
        <v>20000</v>
      </c>
      <c r="D5" s="14">
        <f t="shared" si="4"/>
        <v>63000</v>
      </c>
      <c r="E5" s="14">
        <f t="shared" si="5"/>
        <v>29800</v>
      </c>
      <c r="F5" s="14">
        <f t="shared" si="0"/>
        <v>-18000</v>
      </c>
      <c r="G5" s="14">
        <f t="shared" si="1"/>
        <v>-9800</v>
      </c>
      <c r="H5" s="17">
        <f t="shared" si="2"/>
        <v>176400000</v>
      </c>
      <c r="I5" s="19">
        <f t="shared" si="3"/>
        <v>324000000</v>
      </c>
    </row>
    <row r="6" spans="1:10" ht="25.8" x14ac:dyDescent="0.5">
      <c r="B6" s="8">
        <v>30000</v>
      </c>
      <c r="C6" s="13">
        <v>15000</v>
      </c>
      <c r="D6" s="14">
        <f t="shared" si="4"/>
        <v>63000</v>
      </c>
      <c r="E6" s="14">
        <f t="shared" si="5"/>
        <v>29800</v>
      </c>
      <c r="F6" s="14">
        <f t="shared" si="0"/>
        <v>-33000</v>
      </c>
      <c r="G6" s="14">
        <f t="shared" si="1"/>
        <v>-14800</v>
      </c>
      <c r="H6" s="17">
        <f t="shared" si="2"/>
        <v>488400000</v>
      </c>
      <c r="I6" s="19">
        <f t="shared" si="3"/>
        <v>1089000000</v>
      </c>
    </row>
    <row r="7" spans="1:10" ht="23.4" x14ac:dyDescent="0.3">
      <c r="B7" s="6"/>
      <c r="C7" s="6"/>
    </row>
    <row r="8" spans="1:10" ht="25.8" x14ac:dyDescent="0.5">
      <c r="A8" s="5" t="s">
        <v>10</v>
      </c>
      <c r="B8" s="5">
        <f>AVERAGE(B2:B6)</f>
        <v>63000</v>
      </c>
      <c r="C8" s="5">
        <f>AVERAGE(C2:C6)</f>
        <v>29800</v>
      </c>
      <c r="G8" s="1" t="s">
        <v>23</v>
      </c>
      <c r="H8" s="18">
        <f>AVERAGE(H2:H6)</f>
        <v>300600000</v>
      </c>
      <c r="I8" s="20">
        <f>AVERAGE(I2:I6)</f>
        <v>616000000</v>
      </c>
      <c r="J8" s="1" t="s">
        <v>25</v>
      </c>
    </row>
    <row r="10" spans="1:10" ht="25.8" x14ac:dyDescent="0.3">
      <c r="A10" s="1" t="s">
        <v>11</v>
      </c>
      <c r="B10" s="1">
        <f>_xlfn.COVARIANCE.P(B2:B6,C2:C6)</f>
        <v>300600000</v>
      </c>
      <c r="F10" s="5" t="s">
        <v>15</v>
      </c>
      <c r="G10" s="5">
        <f>H8/I8</f>
        <v>0.48798701298701297</v>
      </c>
    </row>
    <row r="11" spans="1:10" ht="25.8" x14ac:dyDescent="0.3">
      <c r="A11" s="1" t="s">
        <v>12</v>
      </c>
      <c r="B11" s="1">
        <f>_xlfn.VAR.P(B2:B6)</f>
        <v>616000000</v>
      </c>
      <c r="F11" s="5" t="s">
        <v>16</v>
      </c>
      <c r="G11" s="5">
        <f>C8-G10*B8</f>
        <v>-943.1818181818162</v>
      </c>
    </row>
    <row r="13" spans="1:10" ht="25.8" x14ac:dyDescent="0.3">
      <c r="A13" s="9" t="s">
        <v>15</v>
      </c>
      <c r="B13" s="11">
        <f>B10/B11</f>
        <v>0.48798701298701297</v>
      </c>
      <c r="F13" s="5" t="s">
        <v>38</v>
      </c>
      <c r="G13" s="5">
        <v>20000</v>
      </c>
    </row>
    <row r="14" spans="1:10" ht="25.8" x14ac:dyDescent="0.3">
      <c r="A14" s="9" t="s">
        <v>16</v>
      </c>
      <c r="B14" s="10">
        <f>C8-B13*B8</f>
        <v>-943.1818181818162</v>
      </c>
      <c r="F14" s="5" t="s">
        <v>39</v>
      </c>
      <c r="G14" s="21">
        <f>G11 + G10*G13</f>
        <v>8816.5584415584435</v>
      </c>
    </row>
    <row r="16" spans="1:10" ht="25.8" x14ac:dyDescent="0.3">
      <c r="A16" s="4" t="s">
        <v>9</v>
      </c>
    </row>
    <row r="18" spans="1:1" ht="25.8" x14ac:dyDescent="0.3">
      <c r="A18" s="4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47CD-E0BB-4C2F-9F94-9685D9767B7F}">
  <dimension ref="A1:H28"/>
  <sheetViews>
    <sheetView topLeftCell="A7" workbookViewId="0">
      <selection activeCell="E28" sqref="E28:F28"/>
    </sheetView>
  </sheetViews>
  <sheetFormatPr defaultRowHeight="14.4" x14ac:dyDescent="0.3"/>
  <cols>
    <col min="2" max="2" width="23.6640625" bestFit="1" customWidth="1"/>
    <col min="3" max="3" width="10.88671875" bestFit="1" customWidth="1"/>
    <col min="4" max="4" width="14.77734375" bestFit="1" customWidth="1"/>
    <col min="5" max="5" width="22.109375" customWidth="1"/>
    <col min="6" max="6" width="41.77734375" bestFit="1" customWidth="1"/>
    <col min="7" max="7" width="22.5546875" bestFit="1" customWidth="1"/>
  </cols>
  <sheetData>
    <row r="1" spans="1:7" ht="25.8" x14ac:dyDescent="0.3">
      <c r="A1" s="5" t="s">
        <v>15</v>
      </c>
      <c r="B1" s="5">
        <v>0.48798701298701297</v>
      </c>
      <c r="D1">
        <v>0.48798701298701297</v>
      </c>
    </row>
    <row r="2" spans="1:7" ht="25.8" x14ac:dyDescent="0.3">
      <c r="A2" s="5" t="s">
        <v>16</v>
      </c>
      <c r="B2" s="5">
        <v>-943.1818181818162</v>
      </c>
      <c r="D2">
        <v>-943.1818181818162</v>
      </c>
    </row>
    <row r="3" spans="1:7" ht="15" thickBot="1" x14ac:dyDescent="0.35"/>
    <row r="4" spans="1:7" ht="70.2" x14ac:dyDescent="0.3">
      <c r="B4" s="7" t="s">
        <v>13</v>
      </c>
      <c r="C4" s="12" t="s">
        <v>14</v>
      </c>
      <c r="D4" s="16" t="s">
        <v>26</v>
      </c>
      <c r="E4" s="16" t="s">
        <v>27</v>
      </c>
      <c r="F4" s="16" t="s">
        <v>28</v>
      </c>
      <c r="G4" s="16" t="s">
        <v>31</v>
      </c>
    </row>
    <row r="5" spans="1:7" ht="25.8" x14ac:dyDescent="0.3">
      <c r="B5" s="8">
        <v>100000</v>
      </c>
      <c r="C5" s="13">
        <v>50000</v>
      </c>
      <c r="D5" s="5">
        <f>$B$2 + $B$1*B5</f>
        <v>47855.519480519484</v>
      </c>
      <c r="E5" s="21">
        <f>C5-D5</f>
        <v>2144.4805194805158</v>
      </c>
      <c r="F5" s="21">
        <f>E5^2</f>
        <v>4598796.6984314229</v>
      </c>
      <c r="G5" s="5">
        <f>ABS(E5)</f>
        <v>2144.4805194805158</v>
      </c>
    </row>
    <row r="6" spans="1:7" ht="25.8" x14ac:dyDescent="0.3">
      <c r="B6" s="8">
        <v>80000</v>
      </c>
      <c r="C6" s="13">
        <v>35000</v>
      </c>
      <c r="D6" s="5">
        <f t="shared" ref="D6:D9" si="0">$B$2 + $B$1*B6</f>
        <v>38095.779220779223</v>
      </c>
      <c r="E6" s="21">
        <f t="shared" ref="E6:E9" si="1">C6-D6</f>
        <v>-3095.7792207792227</v>
      </c>
      <c r="F6" s="21">
        <f t="shared" ref="F6:F9" si="2">E6^2</f>
        <v>9583848.9838084113</v>
      </c>
      <c r="G6" s="5">
        <f t="shared" ref="G6:G9" si="3">ABS(E6)</f>
        <v>3095.7792207792227</v>
      </c>
    </row>
    <row r="7" spans="1:7" ht="25.8" x14ac:dyDescent="0.3">
      <c r="B7" s="8">
        <v>60000</v>
      </c>
      <c r="C7" s="13">
        <v>29000</v>
      </c>
      <c r="D7" s="5">
        <f t="shared" si="0"/>
        <v>28336.038961038961</v>
      </c>
      <c r="E7" s="21">
        <f t="shared" si="1"/>
        <v>663.96103896103887</v>
      </c>
      <c r="F7" s="21">
        <f t="shared" si="2"/>
        <v>440844.26125822216</v>
      </c>
      <c r="G7" s="5">
        <f t="shared" si="3"/>
        <v>663.96103896103887</v>
      </c>
    </row>
    <row r="8" spans="1:7" ht="25.8" x14ac:dyDescent="0.3">
      <c r="B8" s="8">
        <v>45000</v>
      </c>
      <c r="C8" s="13">
        <v>20000</v>
      </c>
      <c r="D8" s="5">
        <f t="shared" si="0"/>
        <v>21016.233766233767</v>
      </c>
      <c r="E8" s="21">
        <f t="shared" si="1"/>
        <v>-1016.2337662337668</v>
      </c>
      <c r="F8" s="21">
        <f t="shared" si="2"/>
        <v>1032731.0676336662</v>
      </c>
      <c r="G8" s="5">
        <f t="shared" si="3"/>
        <v>1016.2337662337668</v>
      </c>
    </row>
    <row r="9" spans="1:7" ht="25.8" x14ac:dyDescent="0.3">
      <c r="B9" s="8">
        <v>30000</v>
      </c>
      <c r="C9" s="13">
        <v>15000</v>
      </c>
      <c r="D9" s="5">
        <f t="shared" si="0"/>
        <v>13696.428571428572</v>
      </c>
      <c r="E9" s="21">
        <f t="shared" si="1"/>
        <v>1303.5714285714275</v>
      </c>
      <c r="F9" s="21">
        <f t="shared" si="2"/>
        <v>1699298.4693877525</v>
      </c>
      <c r="G9" s="5">
        <f t="shared" si="3"/>
        <v>1303.5714285714275</v>
      </c>
    </row>
    <row r="11" spans="1:7" ht="25.8" x14ac:dyDescent="0.3">
      <c r="E11" s="22">
        <f>AVERAGE(E5:E9)</f>
        <v>-1.4551915228366853E-12</v>
      </c>
      <c r="F11" s="22">
        <f>AVERAGE(F5:F9)</f>
        <v>3471103.8961038948</v>
      </c>
      <c r="G11" s="1">
        <f>AVERAGE(G5:G9)</f>
        <v>1644.8051948051943</v>
      </c>
    </row>
    <row r="12" spans="1:7" ht="25.8" x14ac:dyDescent="0.5">
      <c r="F12" s="23" t="s">
        <v>29</v>
      </c>
      <c r="G12" s="1" t="s">
        <v>32</v>
      </c>
    </row>
    <row r="14" spans="1:7" ht="25.8" x14ac:dyDescent="0.3">
      <c r="F14" s="1">
        <f>SQRT(F11)</f>
        <v>1863.0898786971859</v>
      </c>
    </row>
    <row r="15" spans="1:7" ht="25.8" x14ac:dyDescent="0.3">
      <c r="F15" s="1" t="s">
        <v>30</v>
      </c>
    </row>
    <row r="18" spans="2:8" ht="15" thickBot="1" x14ac:dyDescent="0.35"/>
    <row r="19" spans="2:8" ht="46.8" x14ac:dyDescent="0.3">
      <c r="B19" s="7" t="s">
        <v>13</v>
      </c>
      <c r="C19" s="12" t="s">
        <v>14</v>
      </c>
      <c r="D19" s="16" t="s">
        <v>26</v>
      </c>
      <c r="E19" s="16" t="s">
        <v>27</v>
      </c>
      <c r="F19" s="16" t="s">
        <v>28</v>
      </c>
      <c r="G19" s="16" t="s">
        <v>35</v>
      </c>
    </row>
    <row r="20" spans="2:8" ht="25.8" x14ac:dyDescent="0.3">
      <c r="B20" s="8">
        <v>100000</v>
      </c>
      <c r="C20" s="13">
        <v>50000</v>
      </c>
      <c r="D20" s="5">
        <f>$B$2 + $B$1*B20</f>
        <v>47855.519480519484</v>
      </c>
      <c r="E20" s="21">
        <f>C20-D20</f>
        <v>2144.4805194805158</v>
      </c>
      <c r="F20" s="21">
        <f>E20^2</f>
        <v>4598796.6984314229</v>
      </c>
      <c r="G20" s="5">
        <f>(C20-$C$26)^2</f>
        <v>408040000</v>
      </c>
    </row>
    <row r="21" spans="2:8" ht="25.8" x14ac:dyDescent="0.3">
      <c r="B21" s="8">
        <v>80000</v>
      </c>
      <c r="C21" s="13">
        <v>35000</v>
      </c>
      <c r="D21" s="5">
        <f t="shared" ref="D21:D24" si="4">$B$2 + $B$1*B21</f>
        <v>38095.779220779223</v>
      </c>
      <c r="E21" s="21">
        <f t="shared" ref="E21:E24" si="5">C21-D21</f>
        <v>-3095.7792207792227</v>
      </c>
      <c r="F21" s="21">
        <f t="shared" ref="F21:F24" si="6">E21^2</f>
        <v>9583848.9838084113</v>
      </c>
      <c r="G21" s="5">
        <f t="shared" ref="G21:G24" si="7">(C21-$C$26)^2</f>
        <v>27040000</v>
      </c>
    </row>
    <row r="22" spans="2:8" ht="25.8" x14ac:dyDescent="0.3">
      <c r="B22" s="8">
        <v>60000</v>
      </c>
      <c r="C22" s="13">
        <v>29000</v>
      </c>
      <c r="D22" s="5">
        <f t="shared" si="4"/>
        <v>28336.038961038961</v>
      </c>
      <c r="E22" s="21">
        <f t="shared" si="5"/>
        <v>663.96103896103887</v>
      </c>
      <c r="F22" s="21">
        <f t="shared" si="6"/>
        <v>440844.26125822216</v>
      </c>
      <c r="G22" s="5">
        <f t="shared" si="7"/>
        <v>640000</v>
      </c>
    </row>
    <row r="23" spans="2:8" ht="25.8" x14ac:dyDescent="0.3">
      <c r="B23" s="8">
        <v>45000</v>
      </c>
      <c r="C23" s="13">
        <v>20000</v>
      </c>
      <c r="D23" s="5">
        <f t="shared" si="4"/>
        <v>21016.233766233767</v>
      </c>
      <c r="E23" s="21">
        <f t="shared" si="5"/>
        <v>-1016.2337662337668</v>
      </c>
      <c r="F23" s="21">
        <f t="shared" si="6"/>
        <v>1032731.0676336662</v>
      </c>
      <c r="G23" s="5">
        <f t="shared" si="7"/>
        <v>96040000</v>
      </c>
    </row>
    <row r="24" spans="2:8" ht="25.8" x14ac:dyDescent="0.3">
      <c r="B24" s="8">
        <v>30000</v>
      </c>
      <c r="C24" s="13">
        <v>15000</v>
      </c>
      <c r="D24" s="5">
        <f t="shared" si="4"/>
        <v>13696.428571428572</v>
      </c>
      <c r="E24" s="21">
        <f t="shared" si="5"/>
        <v>1303.5714285714275</v>
      </c>
      <c r="F24" s="21">
        <f t="shared" si="6"/>
        <v>1699298.4693877525</v>
      </c>
      <c r="G24" s="5">
        <f t="shared" si="7"/>
        <v>219040000</v>
      </c>
    </row>
    <row r="26" spans="2:8" ht="25.8" x14ac:dyDescent="0.5">
      <c r="B26" s="1" t="s">
        <v>34</v>
      </c>
      <c r="C26" s="1">
        <f>AVERAGE(C20:C24)</f>
        <v>29800</v>
      </c>
      <c r="E26" s="1" t="s">
        <v>33</v>
      </c>
      <c r="F26" s="22">
        <f>SUM(F20:F24)</f>
        <v>17355519.480519474</v>
      </c>
      <c r="G26" s="9">
        <f>SUM(G20:G24)</f>
        <v>750800000</v>
      </c>
      <c r="H26" s="23" t="s">
        <v>36</v>
      </c>
    </row>
    <row r="28" spans="2:8" ht="25.8" x14ac:dyDescent="0.3">
      <c r="E28" s="1" t="s">
        <v>37</v>
      </c>
      <c r="F28" s="24">
        <f>1-F26/G26</f>
        <v>0.97688396446387926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Slope of line</vt:lpstr>
      <vt:lpstr>Sheet2</vt:lpstr>
      <vt:lpstr>Model Buliding</vt:lpstr>
      <vt:lpstr>Model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2023-10-05T12:49:01Z</dcterms:created>
  <dcterms:modified xsi:type="dcterms:W3CDTF">2023-10-05T13:51:33Z</dcterms:modified>
</cp:coreProperties>
</file>