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Chaitanya - RRA\1. Chaitanya - Projects\9. RFM\UKRetailOnline\RFM Analysis\"/>
    </mc:Choice>
  </mc:AlternateContent>
  <xr:revisionPtr revIDLastSave="0" documentId="13_ncr:1_{3C63FBA3-B8B0-41F4-872A-FEA94B74D05C}" xr6:coauthVersionLast="36" xr6:coauthVersionMax="47" xr10:uidLastSave="{00000000-0000-0000-0000-000000000000}"/>
  <bookViews>
    <workbookView xWindow="0" yWindow="0" windowWidth="19200" windowHeight="8130" xr2:uid="{00000000-000D-0000-FFFF-FFFF00000000}"/>
  </bookViews>
  <sheets>
    <sheet name="Descriptives" sheetId="1" r:id="rId1"/>
    <sheet name="Overall_Quantiles" sheetId="2" r:id="rId2"/>
    <sheet name="Thresholds" sheetId="3" r:id="rId3"/>
    <sheet name="RFM_Flagging" sheetId="4" r:id="rId4"/>
    <sheet name="RFM_Matrix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3" i="2"/>
  <c r="H21" i="3" l="1"/>
  <c r="H22" i="3"/>
  <c r="H20" i="3"/>
  <c r="H16" i="3"/>
  <c r="H17" i="3"/>
  <c r="H15" i="3"/>
  <c r="H11" i="3"/>
  <c r="H12" i="3"/>
  <c r="H10" i="3"/>
  <c r="G2" i="3"/>
  <c r="G1" i="3"/>
  <c r="C29" i="5" l="1"/>
  <c r="D29" i="5" s="1"/>
  <c r="D13" i="5"/>
  <c r="Q12" i="5"/>
  <c r="N12" i="5"/>
  <c r="K12" i="5"/>
  <c r="Q11" i="5"/>
  <c r="N11" i="5"/>
  <c r="K11" i="5"/>
  <c r="D11" i="5"/>
  <c r="Q10" i="5"/>
  <c r="N10" i="5"/>
  <c r="K10" i="5"/>
  <c r="I10" i="5"/>
  <c r="Q9" i="5"/>
  <c r="N9" i="5"/>
  <c r="K9" i="5"/>
  <c r="D9" i="5"/>
  <c r="Q8" i="5"/>
  <c r="N8" i="5"/>
  <c r="K8" i="5"/>
  <c r="D8" i="5"/>
  <c r="Q7" i="5"/>
  <c r="N7" i="5"/>
  <c r="K7" i="5"/>
  <c r="I7" i="5"/>
  <c r="D7" i="5"/>
  <c r="S6" i="5"/>
  <c r="S9" i="5" s="1"/>
  <c r="Q6" i="5"/>
  <c r="N6" i="5"/>
  <c r="K6" i="5"/>
  <c r="D6" i="5"/>
  <c r="S5" i="5"/>
  <c r="S8" i="5" s="1"/>
  <c r="Q5" i="5"/>
  <c r="N5" i="5"/>
  <c r="K5" i="5"/>
  <c r="S4" i="5"/>
  <c r="S7" i="5" s="1"/>
  <c r="Q4" i="5"/>
  <c r="N4" i="5"/>
  <c r="K4" i="5"/>
  <c r="I4" i="5"/>
  <c r="D4" i="5"/>
  <c r="P3" i="5"/>
  <c r="M3" i="5"/>
  <c r="J3" i="5"/>
  <c r="D3" i="5"/>
  <c r="D2" i="5"/>
  <c r="G22" i="3"/>
  <c r="G21" i="3"/>
  <c r="G20" i="3"/>
  <c r="G17" i="3"/>
  <c r="G16" i="3"/>
  <c r="G15" i="3"/>
  <c r="G12" i="3"/>
  <c r="G11" i="3"/>
  <c r="G10" i="3"/>
  <c r="D9" i="1"/>
  <c r="D14" i="5" l="1"/>
  <c r="D15" i="5"/>
  <c r="D16" i="5"/>
  <c r="D10" i="5"/>
  <c r="D17" i="5"/>
  <c r="D18" i="5"/>
  <c r="D19" i="5"/>
  <c r="D20" i="5"/>
  <c r="D21" i="5"/>
  <c r="D23" i="5"/>
  <c r="D28" i="5"/>
  <c r="D12" i="5"/>
  <c r="D5" i="5"/>
  <c r="D25" i="5"/>
  <c r="D26" i="5"/>
  <c r="D27" i="5"/>
  <c r="C29" i="4"/>
  <c r="D15" i="4" s="1"/>
  <c r="S12" i="5"/>
  <c r="S10" i="5"/>
  <c r="S11" i="5"/>
  <c r="K13" i="5"/>
  <c r="N13" i="5"/>
  <c r="Q13" i="5"/>
  <c r="D22" i="5"/>
  <c r="D24" i="5"/>
  <c r="D10" i="4" l="1"/>
  <c r="D8" i="4"/>
  <c r="D4" i="4"/>
  <c r="D19" i="4"/>
  <c r="D12" i="4"/>
  <c r="D25" i="4"/>
  <c r="D21" i="4"/>
  <c r="D20" i="4"/>
  <c r="D22" i="4"/>
  <c r="D28" i="4"/>
  <c r="D5" i="4"/>
  <c r="D2" i="4"/>
  <c r="D29" i="4"/>
  <c r="D18" i="4"/>
  <c r="D9" i="4"/>
  <c r="D16" i="4"/>
  <c r="D3" i="4"/>
  <c r="D7" i="4"/>
  <c r="D14" i="4"/>
  <c r="D11" i="4"/>
  <c r="D13" i="4"/>
  <c r="D27" i="4"/>
  <c r="D26" i="4"/>
  <c r="D17" i="4"/>
  <c r="D24" i="4"/>
  <c r="H26" i="4"/>
  <c r="H25" i="4"/>
  <c r="H24" i="4"/>
  <c r="H23" i="4"/>
  <c r="H22" i="4"/>
  <c r="H21" i="4"/>
  <c r="H20" i="4"/>
  <c r="D6" i="4"/>
  <c r="D23" i="4"/>
  <c r="S13" i="5"/>
  <c r="H27" i="4" l="1"/>
  <c r="O8" i="5"/>
  <c r="O11" i="5"/>
  <c r="L5" i="5"/>
  <c r="O9" i="5"/>
  <c r="O7" i="5"/>
  <c r="R8" i="5"/>
  <c r="L8" i="5"/>
  <c r="R7" i="5"/>
  <c r="O10" i="5"/>
  <c r="R9" i="5"/>
  <c r="R5" i="5"/>
  <c r="R6" i="5"/>
  <c r="R11" i="5"/>
  <c r="O4" i="5"/>
  <c r="L10" i="5"/>
  <c r="L4" i="5"/>
  <c r="R4" i="5"/>
  <c r="O5" i="5"/>
  <c r="O12" i="5"/>
  <c r="L7" i="5"/>
  <c r="L11" i="5"/>
  <c r="L6" i="5"/>
  <c r="R12" i="5"/>
  <c r="O6" i="5"/>
  <c r="L12" i="5"/>
  <c r="R10" i="5"/>
  <c r="L9" i="5"/>
</calcChain>
</file>

<file path=xl/sharedStrings.xml><?xml version="1.0" encoding="utf-8"?>
<sst xmlns="http://schemas.openxmlformats.org/spreadsheetml/2006/main" count="237" uniqueCount="126">
  <si>
    <t>About the data</t>
  </si>
  <si>
    <t>Total Customers</t>
  </si>
  <si>
    <t xml:space="preserve"> </t>
  </si>
  <si>
    <t>One Timers</t>
  </si>
  <si>
    <t>PERCENTILE</t>
  </si>
  <si>
    <t>RECENCY</t>
  </si>
  <si>
    <t>FREQUENCY</t>
  </si>
  <si>
    <t>MONETARY</t>
  </si>
  <si>
    <t>Recency</t>
  </si>
  <si>
    <t>Frequency</t>
  </si>
  <si>
    <t>Monetary</t>
  </si>
  <si>
    <t>Analysis Period</t>
  </si>
  <si>
    <t>Overall</t>
  </si>
  <si>
    <t>High</t>
  </si>
  <si>
    <t>Medium</t>
  </si>
  <si>
    <t>Low</t>
  </si>
  <si>
    <t>Threshold</t>
  </si>
  <si>
    <t>Percentage</t>
  </si>
  <si>
    <t>RFM_Segments</t>
  </si>
  <si>
    <t>Profiling</t>
  </si>
  <si>
    <t>Count</t>
  </si>
  <si>
    <t>L-H-H</t>
  </si>
  <si>
    <t>Super Loyal Churned</t>
  </si>
  <si>
    <t>L-L-H</t>
  </si>
  <si>
    <t>L-M-H</t>
  </si>
  <si>
    <t>H-H-H</t>
  </si>
  <si>
    <t>Super Loyal</t>
  </si>
  <si>
    <t>M-H-H</t>
  </si>
  <si>
    <t>M-M-H</t>
  </si>
  <si>
    <t>H-M-H</t>
  </si>
  <si>
    <t>L-H-M</t>
  </si>
  <si>
    <t>L-M-M</t>
  </si>
  <si>
    <t>L-L-M</t>
  </si>
  <si>
    <t>M-L-M</t>
  </si>
  <si>
    <t>Potential</t>
  </si>
  <si>
    <t>M-L-H</t>
  </si>
  <si>
    <t>M-L-L</t>
  </si>
  <si>
    <t>H-L-M</t>
  </si>
  <si>
    <t>New Acquisition</t>
  </si>
  <si>
    <t>H-L-H</t>
  </si>
  <si>
    <t>H-L-L</t>
  </si>
  <si>
    <t>M-M-L</t>
  </si>
  <si>
    <t>Loyal</t>
  </si>
  <si>
    <t>H-H-M</t>
  </si>
  <si>
    <t>H-M-M</t>
  </si>
  <si>
    <t>M-M-M</t>
  </si>
  <si>
    <t>M-H-M</t>
  </si>
  <si>
    <t>H-H-L</t>
  </si>
  <si>
    <t>H-M-L</t>
  </si>
  <si>
    <t>M-H-L</t>
  </si>
  <si>
    <t>L-L-L</t>
  </si>
  <si>
    <t>Inactive</t>
  </si>
  <si>
    <t>L-M-L</t>
  </si>
  <si>
    <t>L-H-L</t>
  </si>
  <si>
    <t>Total</t>
  </si>
  <si>
    <t>RFM_FLAG</t>
  </si>
  <si>
    <t>RFMINDEX</t>
  </si>
  <si>
    <t>Percent</t>
  </si>
  <si>
    <t>HHH</t>
  </si>
  <si>
    <t>HHL</t>
  </si>
  <si>
    <t>HHM</t>
  </si>
  <si>
    <t>HMH</t>
  </si>
  <si>
    <t>HLH</t>
  </si>
  <si>
    <t>MHH</t>
  </si>
  <si>
    <t>MMH</t>
  </si>
  <si>
    <t>MLH</t>
  </si>
  <si>
    <t>HLL</t>
  </si>
  <si>
    <t>LHH</t>
  </si>
  <si>
    <t>LMH</t>
  </si>
  <si>
    <t>LLH</t>
  </si>
  <si>
    <t>HLM</t>
  </si>
  <si>
    <t>HMM</t>
  </si>
  <si>
    <t>MHM</t>
  </si>
  <si>
    <t>MMM</t>
  </si>
  <si>
    <t>MLM</t>
  </si>
  <si>
    <t>HML</t>
  </si>
  <si>
    <t>LHM</t>
  </si>
  <si>
    <t>LMM</t>
  </si>
  <si>
    <t>LLM</t>
  </si>
  <si>
    <t>MHL</t>
  </si>
  <si>
    <t>MML</t>
  </si>
  <si>
    <t>MLL</t>
  </si>
  <si>
    <t>LHL</t>
  </si>
  <si>
    <t>LML</t>
  </si>
  <si>
    <t>LLL</t>
  </si>
  <si>
    <r>
      <t xml:space="preserve">Avg Frequency </t>
    </r>
    <r>
      <rPr>
        <i/>
        <sz val="11"/>
        <color theme="1"/>
        <rFont val="Calibri"/>
        <family val="2"/>
        <scheme val="minor"/>
      </rPr>
      <t>(no. of visits)</t>
    </r>
  </si>
  <si>
    <t>-</t>
  </si>
  <si>
    <r>
      <t>Time Period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(since inception)</t>
    </r>
  </si>
  <si>
    <r>
      <t xml:space="preserve">Frequency </t>
    </r>
    <r>
      <rPr>
        <i/>
        <sz val="11"/>
        <color theme="1"/>
        <rFont val="Calibri"/>
        <family val="2"/>
        <scheme val="minor"/>
      </rPr>
      <t>(no. of visits)</t>
    </r>
  </si>
  <si>
    <r>
      <t xml:space="preserve">Monetary </t>
    </r>
    <r>
      <rPr>
        <i/>
        <sz val="11"/>
        <color theme="1"/>
        <rFont val="Calibri"/>
        <family val="2"/>
        <scheme val="minor"/>
      </rPr>
      <t>(in INR)</t>
    </r>
  </si>
  <si>
    <t>&lt;= 1</t>
  </si>
  <si>
    <t>&gt; 2</t>
  </si>
  <si>
    <t>&gt; 1 &amp; &lt;= 2</t>
  </si>
  <si>
    <r>
      <t>Avg Recency</t>
    </r>
    <r>
      <rPr>
        <i/>
        <sz val="11"/>
        <color theme="1"/>
        <rFont val="Calibri"/>
        <family val="2"/>
        <scheme val="minor"/>
      </rPr>
      <t xml:space="preserve"> (in days)</t>
    </r>
  </si>
  <si>
    <r>
      <t>Recency</t>
    </r>
    <r>
      <rPr>
        <i/>
        <sz val="11"/>
        <color theme="1"/>
        <rFont val="Calibri"/>
        <family val="2"/>
        <scheme val="minor"/>
      </rPr>
      <t xml:space="preserve"> (days)</t>
    </r>
  </si>
  <si>
    <r>
      <t xml:space="preserve">Recency </t>
    </r>
    <r>
      <rPr>
        <b/>
        <i/>
        <sz val="11"/>
        <color theme="1"/>
        <rFont val="Calibri"/>
        <family val="2"/>
        <scheme val="minor"/>
      </rPr>
      <t>(Days)</t>
    </r>
  </si>
  <si>
    <r>
      <t>Frequency</t>
    </r>
    <r>
      <rPr>
        <b/>
        <i/>
        <sz val="11"/>
        <color theme="1"/>
        <rFont val="Calibri"/>
        <family val="2"/>
        <scheme val="minor"/>
      </rPr>
      <t xml:space="preserve"> (No. of visits)</t>
    </r>
  </si>
  <si>
    <t>Potentially Inactive</t>
  </si>
  <si>
    <t>Recency(in days)</t>
  </si>
  <si>
    <t>Frequency (no. of visits)</t>
  </si>
  <si>
    <t>With Outliers</t>
  </si>
  <si>
    <t>Without Outliers</t>
  </si>
  <si>
    <t>Profile</t>
  </si>
  <si>
    <t>High-value churned customers; focus on win-back strategies.</t>
  </si>
  <si>
    <t>Most valuable segment; maintain loyalty.</t>
  </si>
  <si>
    <t>At risk of churn; prioritize re-engagement.</t>
  </si>
  <si>
    <t>Recently engaged; opportunity for upselling.</t>
  </si>
  <si>
    <t>Focus on onboarding and conversions.</t>
  </si>
  <si>
    <t>Reactivation campaigns needed.</t>
  </si>
  <si>
    <t>Representation and Course of Action</t>
  </si>
  <si>
    <r>
      <rPr>
        <b/>
        <sz val="11"/>
        <color theme="1"/>
        <rFont val="Calibri"/>
        <family val="2"/>
        <scheme val="minor"/>
      </rPr>
      <t>Mapping Conditions to Customer Segments:</t>
    </r>
    <r>
      <rPr>
        <sz val="11"/>
        <color theme="1"/>
        <rFont val="Calibri"/>
        <family val="2"/>
        <scheme val="minor"/>
      </rPr>
      <t xml:space="preserve">
The workflow maps RFM (Recency, Frequency, Monetary) thresholds to specific customer segments.
</t>
    </r>
    <r>
      <rPr>
        <b/>
        <sz val="11"/>
        <color theme="1"/>
        <rFont val="Calibri"/>
        <family val="2"/>
        <scheme val="minor"/>
      </rPr>
      <t>RFM Threshold Categories:</t>
    </r>
    <r>
      <rPr>
        <sz val="11"/>
        <color theme="1"/>
        <rFont val="Calibri"/>
        <family val="2"/>
        <scheme val="minor"/>
      </rPr>
      <t xml:space="preserve">
(i) H: High
(ii) M: Medium
(iii) L: Low</t>
    </r>
  </si>
  <si>
    <t>Outliers (&gt;)</t>
  </si>
  <si>
    <t>UK Online Retail Store</t>
  </si>
  <si>
    <t>RFM Analysis Conducted For:</t>
  </si>
  <si>
    <r>
      <t xml:space="preserve">(1) Analysis Scope: </t>
    </r>
    <r>
      <rPr>
        <sz val="11"/>
        <color theme="1"/>
        <rFont val="Calibri"/>
        <family val="2"/>
        <scheme val="minor"/>
      </rPr>
      <t xml:space="preserve">Focused exclusively on </t>
    </r>
    <r>
      <rPr>
        <i/>
        <sz val="11"/>
        <color theme="1"/>
        <rFont val="Calibri"/>
        <family val="2"/>
        <scheme val="minor"/>
      </rPr>
      <t>customer transactions from the United Kingdom</t>
    </r>
    <r>
      <rPr>
        <sz val="11"/>
        <color theme="1"/>
        <rFont val="Calibri"/>
        <family val="2"/>
        <scheme val="minor"/>
      </rPr>
      <t xml:space="preserve"> for a UK-based online retail store.</t>
    </r>
    <r>
      <rPr>
        <b/>
        <sz val="11"/>
        <color theme="1"/>
        <rFont val="Calibri"/>
        <family val="2"/>
        <scheme val="minor"/>
      </rPr>
      <t xml:space="preserve">
(2) Data Consideration:</t>
    </r>
    <r>
      <rPr>
        <sz val="11"/>
        <color theme="1"/>
        <rFont val="Calibri"/>
        <family val="2"/>
        <scheme val="minor"/>
      </rPr>
      <t xml:space="preserve"> Analyzed </t>
    </r>
    <r>
      <rPr>
        <i/>
        <sz val="11"/>
        <color theme="1"/>
        <rFont val="Calibri"/>
        <family val="2"/>
        <scheme val="minor"/>
      </rPr>
      <t>transactions within the time period from '2010-12-01' to '2011-12-09'.</t>
    </r>
    <r>
      <rPr>
        <b/>
        <sz val="11"/>
        <color theme="1"/>
        <rFont val="Calibri"/>
        <family val="2"/>
        <scheme val="minor"/>
      </rPr>
      <t xml:space="preserve">
(3) Recency &amp; Frequency: </t>
    </r>
    <r>
      <rPr>
        <sz val="11"/>
        <color theme="1"/>
        <rFont val="Calibri"/>
        <family val="2"/>
        <scheme val="minor"/>
      </rPr>
      <t xml:space="preserve">Calculated based on </t>
    </r>
    <r>
      <rPr>
        <i/>
        <sz val="11"/>
        <color theme="1"/>
        <rFont val="Calibri"/>
        <family val="2"/>
        <scheme val="minor"/>
      </rPr>
      <t>positive offer price transactions only.</t>
    </r>
    <r>
      <rPr>
        <b/>
        <sz val="11"/>
        <color theme="1"/>
        <rFont val="Calibri"/>
        <family val="2"/>
        <scheme val="minor"/>
      </rPr>
      <t xml:space="preserve">
(4) Monetary Value: </t>
    </r>
    <r>
      <rPr>
        <sz val="11"/>
        <color theme="1"/>
        <rFont val="Calibri"/>
        <family val="2"/>
        <scheme val="minor"/>
      </rPr>
      <t xml:space="preserve">Computed by </t>
    </r>
    <r>
      <rPr>
        <i/>
        <sz val="11"/>
        <color theme="1"/>
        <rFont val="Calibri"/>
        <family val="2"/>
        <scheme val="minor"/>
      </rPr>
      <t>including all transactions, including returns (negative offer price).</t>
    </r>
  </si>
  <si>
    <t>2010-12-01 to 2011-12-09</t>
  </si>
  <si>
    <r>
      <t xml:space="preserve">Avg Monetary </t>
    </r>
    <r>
      <rPr>
        <i/>
        <sz val="11"/>
        <color theme="1"/>
        <rFont val="Calibri"/>
        <family val="2"/>
        <scheme val="minor"/>
      </rPr>
      <t>(amount in £)</t>
    </r>
  </si>
  <si>
    <t>&lt;= 5</t>
  </si>
  <si>
    <t>&gt; 5 &amp; &lt;=  33</t>
  </si>
  <si>
    <t>&gt; 33</t>
  </si>
  <si>
    <t>&lt;= 151</t>
  </si>
  <si>
    <t>&gt; 151  &amp; &lt;= 447</t>
  </si>
  <si>
    <t>&gt; 447</t>
  </si>
  <si>
    <t>Nurture for growth.</t>
  </si>
  <si>
    <r>
      <t>Monetary</t>
    </r>
    <r>
      <rPr>
        <b/>
        <i/>
        <sz val="11"/>
        <color theme="1"/>
        <rFont val="Calibri"/>
        <family val="2"/>
        <scheme val="minor"/>
      </rPr>
      <t xml:space="preserve"> (in £)</t>
    </r>
  </si>
  <si>
    <t>Monetary (in 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</si>
</sst>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lightDown">
        <bgColor rgb="FF00B050"/>
      </patternFill>
    </fill>
    <fill>
      <patternFill patternType="solid">
        <fgColor rgb="FF00B050"/>
        <bgColor indexed="64"/>
      </patternFill>
    </fill>
    <fill>
      <patternFill patternType="lightUp"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/>
    <xf numFmtId="9" fontId="1" fillId="0" borderId="0"/>
    <xf numFmtId="43" fontId="1" fillId="0" borderId="0"/>
  </cellStyleXfs>
  <cellXfs count="218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2" applyNumberFormat="1" applyFont="1" applyFill="1" applyBorder="1" applyAlignment="1">
      <alignment horizontal="center" vertical="center"/>
    </xf>
    <xf numFmtId="0" fontId="4" fillId="6" borderId="1" xfId="3" applyNumberFormat="1" applyFont="1" applyFill="1" applyBorder="1" applyAlignment="1">
      <alignment horizontal="center" vertical="center"/>
    </xf>
    <xf numFmtId="10" fontId="4" fillId="6" borderId="1" xfId="2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4" fillId="7" borderId="1" xfId="2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0" fontId="2" fillId="4" borderId="3" xfId="2" applyNumberFormat="1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10" fontId="4" fillId="8" borderId="13" xfId="2" applyNumberFormat="1" applyFont="1" applyFill="1" applyBorder="1" applyAlignment="1">
      <alignment horizontal="center" vertical="center"/>
    </xf>
    <xf numFmtId="3" fontId="0" fillId="0" borderId="0" xfId="0" applyNumberFormat="1"/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64" fontId="4" fillId="6" borderId="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quotePrefix="1" applyFont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5" fillId="0" borderId="8" xfId="1" applyNumberFormat="1" applyFont="1" applyBorder="1" applyAlignment="1">
      <alignment horizontal="right" vertical="center"/>
    </xf>
    <xf numFmtId="0" fontId="2" fillId="0" borderId="2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right" vertical="center"/>
    </xf>
    <xf numFmtId="166" fontId="0" fillId="0" borderId="0" xfId="0" applyNumberFormat="1"/>
    <xf numFmtId="1" fontId="0" fillId="0" borderId="17" xfId="0" applyNumberFormat="1" applyBorder="1"/>
    <xf numFmtId="1" fontId="0" fillId="0" borderId="8" xfId="0" applyNumberFormat="1" applyBorder="1"/>
    <xf numFmtId="1" fontId="0" fillId="0" borderId="16" xfId="0" applyNumberFormat="1" applyBorder="1"/>
    <xf numFmtId="0" fontId="6" fillId="13" borderId="18" xfId="0" applyFont="1" applyFill="1" applyBorder="1" applyAlignment="1">
      <alignment horizontal="center" vertical="top"/>
    </xf>
    <xf numFmtId="0" fontId="6" fillId="13" borderId="19" xfId="0" applyFont="1" applyFill="1" applyBorder="1" applyAlignment="1">
      <alignment horizontal="center" vertical="top"/>
    </xf>
    <xf numFmtId="0" fontId="6" fillId="13" borderId="20" xfId="0" applyFont="1" applyFill="1" applyBorder="1" applyAlignment="1">
      <alignment horizontal="center" vertical="top"/>
    </xf>
    <xf numFmtId="3" fontId="0" fillId="0" borderId="11" xfId="0" applyNumberFormat="1" applyBorder="1"/>
    <xf numFmtId="3" fontId="0" fillId="0" borderId="6" xfId="0" applyNumberFormat="1" applyBorder="1"/>
    <xf numFmtId="3" fontId="0" fillId="0" borderId="9" xfId="0" applyNumberFormat="1" applyBorder="1"/>
    <xf numFmtId="0" fontId="2" fillId="9" borderId="2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top"/>
    </xf>
    <xf numFmtId="0" fontId="7" fillId="13" borderId="19" xfId="0" applyFont="1" applyFill="1" applyBorder="1" applyAlignment="1">
      <alignment horizontal="center" vertical="top"/>
    </xf>
    <xf numFmtId="0" fontId="7" fillId="13" borderId="20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1" fontId="2" fillId="13" borderId="1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10" fontId="4" fillId="2" borderId="11" xfId="2" applyNumberFormat="1" applyFont="1" applyFill="1" applyBorder="1" applyAlignment="1">
      <alignment horizontal="center" vertical="center"/>
    </xf>
    <xf numFmtId="10" fontId="2" fillId="4" borderId="4" xfId="2" applyNumberFormat="1" applyFont="1" applyFill="1" applyBorder="1" applyAlignment="1">
      <alignment horizontal="center" vertical="center"/>
    </xf>
    <xf numFmtId="10" fontId="4" fillId="8" borderId="29" xfId="2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10" fontId="4" fillId="15" borderId="0" xfId="2" applyNumberFormat="1" applyFont="1" applyFill="1" applyBorder="1" applyAlignment="1">
      <alignment horizontal="center" vertical="center"/>
    </xf>
    <xf numFmtId="0" fontId="4" fillId="15" borderId="0" xfId="3" applyNumberFormat="1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/>
    </xf>
    <xf numFmtId="1" fontId="2" fillId="15" borderId="0" xfId="0" applyNumberFormat="1" applyFont="1" applyFill="1" applyBorder="1" applyAlignment="1">
      <alignment horizontal="center" vertical="center"/>
    </xf>
    <xf numFmtId="2" fontId="0" fillId="15" borderId="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10" fontId="0" fillId="0" borderId="11" xfId="0" applyNumberForma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10" fontId="0" fillId="0" borderId="6" xfId="0" applyNumberForma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0" fontId="2" fillId="13" borderId="18" xfId="0" applyFont="1" applyFill="1" applyBorder="1" applyAlignment="1">
      <alignment horizontal="right" vertical="center"/>
    </xf>
    <xf numFmtId="10" fontId="2" fillId="13" borderId="20" xfId="0" applyNumberFormat="1" applyFont="1" applyFill="1" applyBorder="1" applyAlignment="1">
      <alignment horizontal="right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43" fontId="0" fillId="0" borderId="11" xfId="0" applyNumberFormat="1" applyBorder="1" applyAlignment="1">
      <alignment horizontal="right" vertical="center" wrapText="1"/>
    </xf>
    <xf numFmtId="10" fontId="0" fillId="0" borderId="9" xfId="2" applyNumberFormat="1" applyFont="1" applyBorder="1" applyAlignment="1">
      <alignment horizontal="right" vertical="center" wrapText="1"/>
    </xf>
    <xf numFmtId="1" fontId="0" fillId="0" borderId="0" xfId="0" applyNumberFormat="1" applyBorder="1" applyAlignment="1">
      <alignment horizontal="right" vertical="center"/>
    </xf>
    <xf numFmtId="1" fontId="5" fillId="0" borderId="6" xfId="0" applyNumberFormat="1" applyFont="1" applyBorder="1" applyAlignment="1">
      <alignment horizontal="right" vertical="center"/>
    </xf>
    <xf numFmtId="165" fontId="5" fillId="0" borderId="17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2" fillId="0" borderId="6" xfId="0" applyNumberFormat="1" applyFont="1" applyBorder="1"/>
    <xf numFmtId="10" fontId="2" fillId="0" borderId="9" xfId="0" applyNumberFormat="1" applyFont="1" applyBorder="1"/>
    <xf numFmtId="0" fontId="2" fillId="9" borderId="2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2" xfId="0" applyBorder="1"/>
    <xf numFmtId="10" fontId="2" fillId="0" borderId="20" xfId="0" applyNumberFormat="1" applyFont="1" applyBorder="1" applyAlignment="1">
      <alignment horizontal="center" vertical="center"/>
    </xf>
    <xf numFmtId="10" fontId="2" fillId="14" borderId="1" xfId="0" applyNumberFormat="1" applyFont="1" applyFill="1" applyBorder="1"/>
    <xf numFmtId="0" fontId="2" fillId="0" borderId="34" xfId="0" applyFont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26" xfId="0" quotePrefix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0" borderId="12" xfId="0" applyBorder="1" applyAlignment="1"/>
    <xf numFmtId="0" fontId="2" fillId="9" borderId="2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36" xfId="0" applyBorder="1" applyAlignment="1"/>
    <xf numFmtId="0" fontId="0" fillId="16" borderId="21" xfId="0" applyFill="1" applyBorder="1" applyAlignment="1">
      <alignment horizontal="left" vertical="top" wrapText="1"/>
    </xf>
    <xf numFmtId="0" fontId="0" fillId="16" borderId="33" xfId="0" applyFill="1" applyBorder="1" applyAlignment="1">
      <alignment horizontal="left" vertical="top"/>
    </xf>
    <xf numFmtId="0" fontId="0" fillId="16" borderId="35" xfId="0" applyFill="1" applyBorder="1" applyAlignment="1">
      <alignment horizontal="left" vertical="top"/>
    </xf>
    <xf numFmtId="0" fontId="0" fillId="16" borderId="37" xfId="0" applyFill="1" applyBorder="1" applyAlignment="1">
      <alignment horizontal="left" vertical="top"/>
    </xf>
    <xf numFmtId="0" fontId="0" fillId="16" borderId="0" xfId="0" applyFill="1" applyBorder="1" applyAlignment="1">
      <alignment horizontal="left" vertical="top"/>
    </xf>
    <xf numFmtId="0" fontId="0" fillId="16" borderId="38" xfId="0" applyFill="1" applyBorder="1" applyAlignment="1">
      <alignment horizontal="left" vertical="top"/>
    </xf>
    <xf numFmtId="0" fontId="0" fillId="16" borderId="22" xfId="0" applyFill="1" applyBorder="1" applyAlignment="1">
      <alignment horizontal="left" vertical="top"/>
    </xf>
    <xf numFmtId="0" fontId="0" fillId="16" borderId="39" xfId="0" applyFill="1" applyBorder="1" applyAlignment="1">
      <alignment horizontal="left" vertical="top"/>
    </xf>
    <xf numFmtId="0" fontId="0" fillId="16" borderId="14" xfId="0" applyFill="1" applyBorder="1" applyAlignment="1">
      <alignment horizontal="left" vertical="top"/>
    </xf>
    <xf numFmtId="3" fontId="0" fillId="0" borderId="1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14" borderId="21" xfId="0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12" borderId="3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 textRotation="90" wrapText="1"/>
    </xf>
    <xf numFmtId="0" fontId="0" fillId="15" borderId="0" xfId="0" applyFill="1" applyBorder="1" applyAlignment="1"/>
    <xf numFmtId="43" fontId="2" fillId="15" borderId="0" xfId="3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164" fontId="2" fillId="15" borderId="0" xfId="3" applyNumberFormat="1" applyFont="1" applyFill="1" applyBorder="1" applyAlignment="1">
      <alignment horizontal="center" vertical="center"/>
    </xf>
    <xf numFmtId="164" fontId="2" fillId="15" borderId="0" xfId="3" applyNumberFormat="1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/>
    </xf>
    <xf numFmtId="0" fontId="0" fillId="14" borderId="27" xfId="0" applyFill="1" applyBorder="1" applyAlignment="1"/>
    <xf numFmtId="0" fontId="0" fillId="14" borderId="28" xfId="0" applyFill="1" applyBorder="1" applyAlignment="1"/>
    <xf numFmtId="0" fontId="2" fillId="14" borderId="19" xfId="0" applyFont="1" applyFill="1" applyBorder="1" applyAlignment="1">
      <alignment horizontal="center" vertical="center"/>
    </xf>
    <xf numFmtId="0" fontId="0" fillId="14" borderId="12" xfId="0" applyFill="1" applyBorder="1" applyAlignment="1"/>
    <xf numFmtId="0" fontId="2" fillId="12" borderId="40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9" borderId="42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3" fontId="2" fillId="14" borderId="36" xfId="3" applyFont="1" applyFill="1" applyBorder="1" applyAlignment="1">
      <alignment horizontal="center" vertical="center" wrapText="1"/>
    </xf>
    <xf numFmtId="0" fontId="0" fillId="14" borderId="38" xfId="0" applyFill="1" applyBorder="1" applyAlignment="1"/>
    <xf numFmtId="0" fontId="0" fillId="14" borderId="45" xfId="0" applyFill="1" applyBorder="1" applyAlignment="1"/>
    <xf numFmtId="43" fontId="2" fillId="14" borderId="46" xfId="3" applyFont="1" applyFill="1" applyBorder="1" applyAlignment="1">
      <alignment horizontal="center" vertical="center" wrapText="1"/>
    </xf>
    <xf numFmtId="0" fontId="2" fillId="14" borderId="46" xfId="0" applyFont="1" applyFill="1" applyBorder="1" applyAlignment="1">
      <alignment horizontal="center" vertical="center" wrapText="1"/>
    </xf>
    <xf numFmtId="0" fontId="0" fillId="14" borderId="14" xfId="0" applyFill="1" applyBorder="1" applyAlignment="1"/>
    <xf numFmtId="0" fontId="2" fillId="12" borderId="47" xfId="0" applyFont="1" applyFill="1" applyBorder="1" applyAlignment="1">
      <alignment horizontal="center" vertical="center" textRotation="90" wrapText="1"/>
    </xf>
    <xf numFmtId="0" fontId="0" fillId="12" borderId="48" xfId="0" applyFill="1" applyBorder="1" applyAlignment="1"/>
    <xf numFmtId="0" fontId="0" fillId="12" borderId="13" xfId="0" applyFill="1" applyBorder="1" applyAlignment="1"/>
  </cellXfs>
  <cellStyles count="4">
    <cellStyle name="Comma" xfId="1" builtinId="3"/>
    <cellStyle name="Comma 2" xfId="3" xr:uid="{00000000-0005-0000-0000-000003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Recency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Overall_Quantiles!$B$2:$B$101</c:f>
              <c:numCache>
                <c:formatCode>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18.48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38</c:v>
                </c:pt>
                <c:pt idx="43">
                  <c:v>40</c:v>
                </c:pt>
                <c:pt idx="44">
                  <c:v>42</c:v>
                </c:pt>
                <c:pt idx="45">
                  <c:v>43.08</c:v>
                </c:pt>
                <c:pt idx="46">
                  <c:v>45</c:v>
                </c:pt>
                <c:pt idx="47">
                  <c:v>46.04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54</c:v>
                </c:pt>
                <c:pt idx="52">
                  <c:v>57</c:v>
                </c:pt>
                <c:pt idx="53">
                  <c:v>59</c:v>
                </c:pt>
                <c:pt idx="54">
                  <c:v>60</c:v>
                </c:pt>
                <c:pt idx="55">
                  <c:v>63</c:v>
                </c:pt>
                <c:pt idx="56">
                  <c:v>65</c:v>
                </c:pt>
                <c:pt idx="57">
                  <c:v>66</c:v>
                </c:pt>
                <c:pt idx="58">
                  <c:v>70</c:v>
                </c:pt>
                <c:pt idx="59">
                  <c:v>72</c:v>
                </c:pt>
                <c:pt idx="60">
                  <c:v>73</c:v>
                </c:pt>
                <c:pt idx="61">
                  <c:v>75</c:v>
                </c:pt>
                <c:pt idx="62">
                  <c:v>78</c:v>
                </c:pt>
                <c:pt idx="63">
                  <c:v>81</c:v>
                </c:pt>
                <c:pt idx="64">
                  <c:v>85</c:v>
                </c:pt>
                <c:pt idx="65">
                  <c:v>88.68</c:v>
                </c:pt>
                <c:pt idx="66">
                  <c:v>93.16</c:v>
                </c:pt>
                <c:pt idx="67">
                  <c:v>98</c:v>
                </c:pt>
                <c:pt idx="68">
                  <c:v>105.12</c:v>
                </c:pt>
                <c:pt idx="69">
                  <c:v>110</c:v>
                </c:pt>
                <c:pt idx="70">
                  <c:v>116</c:v>
                </c:pt>
                <c:pt idx="71">
                  <c:v>123</c:v>
                </c:pt>
                <c:pt idx="72">
                  <c:v>129</c:v>
                </c:pt>
                <c:pt idx="73">
                  <c:v>135.52000000000001</c:v>
                </c:pt>
                <c:pt idx="74">
                  <c:v>144</c:v>
                </c:pt>
                <c:pt idx="75">
                  <c:v>152.96</c:v>
                </c:pt>
                <c:pt idx="76">
                  <c:v>158</c:v>
                </c:pt>
                <c:pt idx="77">
                  <c:v>166.88</c:v>
                </c:pt>
                <c:pt idx="78">
                  <c:v>173</c:v>
                </c:pt>
                <c:pt idx="79">
                  <c:v>179</c:v>
                </c:pt>
                <c:pt idx="80">
                  <c:v>186</c:v>
                </c:pt>
                <c:pt idx="81">
                  <c:v>194</c:v>
                </c:pt>
                <c:pt idx="82">
                  <c:v>200.84</c:v>
                </c:pt>
                <c:pt idx="83">
                  <c:v>211</c:v>
                </c:pt>
                <c:pt idx="84">
                  <c:v>217</c:v>
                </c:pt>
                <c:pt idx="85">
                  <c:v>226</c:v>
                </c:pt>
                <c:pt idx="86">
                  <c:v>238</c:v>
                </c:pt>
                <c:pt idx="87">
                  <c:v>245</c:v>
                </c:pt>
                <c:pt idx="88">
                  <c:v>253</c:v>
                </c:pt>
                <c:pt idx="89">
                  <c:v>261</c:v>
                </c:pt>
                <c:pt idx="90">
                  <c:v>267</c:v>
                </c:pt>
                <c:pt idx="91">
                  <c:v>276</c:v>
                </c:pt>
                <c:pt idx="92">
                  <c:v>284</c:v>
                </c:pt>
                <c:pt idx="93">
                  <c:v>297.12</c:v>
                </c:pt>
                <c:pt idx="94">
                  <c:v>310</c:v>
                </c:pt>
                <c:pt idx="95">
                  <c:v>319</c:v>
                </c:pt>
                <c:pt idx="96">
                  <c:v>333</c:v>
                </c:pt>
                <c:pt idx="97">
                  <c:v>360.04</c:v>
                </c:pt>
                <c:pt idx="98">
                  <c:v>368</c:v>
                </c:pt>
                <c:pt idx="99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7-4517-B074-926790F6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59071"/>
        <c:axId val="1474459487"/>
      </c:lineChart>
      <c:catAx>
        <c:axId val="14744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0"/>
                </a:pPr>
                <a:r>
                  <a:rPr lang="en-IN" i="0"/>
                  <a:t>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487"/>
        <c:crosses val="autoZero"/>
        <c:auto val="1"/>
        <c:lblAlgn val="ctr"/>
        <c:lblOffset val="100"/>
        <c:tickLblSkip val="10"/>
        <c:noMultiLvlLbl val="0"/>
      </c:catAx>
      <c:valAx>
        <c:axId val="1474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i="0"/>
                  <a:t>Recency </a:t>
                </a:r>
                <a:r>
                  <a:rPr lang="en-IN" b="0" i="1"/>
                  <a:t>(in days)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07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Frequency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Overall_Quantiles!$C$2:$C$101</c:f>
              <c:numCache>
                <c:formatCode>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15</c:v>
                </c:pt>
                <c:pt idx="97">
                  <c:v>17</c:v>
                </c:pt>
                <c:pt idx="98">
                  <c:v>21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E67-84FD-D949EDB3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59071"/>
        <c:axId val="1474459487"/>
      </c:lineChart>
      <c:catAx>
        <c:axId val="14744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IN" i="1"/>
                  <a:t>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487"/>
        <c:crosses val="autoZero"/>
        <c:auto val="1"/>
        <c:lblAlgn val="ctr"/>
        <c:lblOffset val="100"/>
        <c:tickLblSkip val="10"/>
        <c:noMultiLvlLbl val="0"/>
      </c:catAx>
      <c:valAx>
        <c:axId val="1474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i="1"/>
                </a:pPr>
                <a:r>
                  <a:rPr lang="en-IN" i="0"/>
                  <a:t>Frequency</a:t>
                </a:r>
                <a:r>
                  <a:rPr lang="en-IN" i="0" baseline="0"/>
                  <a:t> </a:t>
                </a:r>
                <a:r>
                  <a:rPr lang="en-IN" b="0" i="1" baseline="0"/>
                  <a:t>(no. of visits)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07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Monetary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Overall_Quantiles!$D$2:$D$101</c:f>
              <c:numCache>
                <c:formatCode>#,##0</c:formatCode>
                <c:ptCount val="100"/>
                <c:pt idx="0">
                  <c:v>50.765999999999998</c:v>
                </c:pt>
                <c:pt idx="1">
                  <c:v>73.768799999999999</c:v>
                </c:pt>
                <c:pt idx="2">
                  <c:v>88.998400000000004</c:v>
                </c:pt>
                <c:pt idx="3">
                  <c:v>100.776</c:v>
                </c:pt>
                <c:pt idx="4">
                  <c:v>109.86</c:v>
                </c:pt>
                <c:pt idx="5">
                  <c:v>114.53959999999999</c:v>
                </c:pt>
                <c:pt idx="6">
                  <c:v>122.7</c:v>
                </c:pt>
                <c:pt idx="7">
                  <c:v>133.60079999999999</c:v>
                </c:pt>
                <c:pt idx="8">
                  <c:v>140.46199999999999</c:v>
                </c:pt>
                <c:pt idx="9">
                  <c:v>151.286</c:v>
                </c:pt>
                <c:pt idx="10">
                  <c:v>157.1208</c:v>
                </c:pt>
                <c:pt idx="11">
                  <c:v>164.61279999999999</c:v>
                </c:pt>
                <c:pt idx="12">
                  <c:v>173.07640000000001</c:v>
                </c:pt>
                <c:pt idx="13">
                  <c:v>180.78</c:v>
                </c:pt>
                <c:pt idx="14">
                  <c:v>190.262</c:v>
                </c:pt>
                <c:pt idx="15">
                  <c:v>199.24520000000001</c:v>
                </c:pt>
                <c:pt idx="16">
                  <c:v>207.5</c:v>
                </c:pt>
                <c:pt idx="17">
                  <c:v>215.6208</c:v>
                </c:pt>
                <c:pt idx="18">
                  <c:v>223.92359999999999</c:v>
                </c:pt>
                <c:pt idx="19">
                  <c:v>234.02600000000001</c:v>
                </c:pt>
                <c:pt idx="20">
                  <c:v>244.88079999999999</c:v>
                </c:pt>
                <c:pt idx="21">
                  <c:v>254.10560000000001</c:v>
                </c:pt>
                <c:pt idx="22">
                  <c:v>265.93279999999999</c:v>
                </c:pt>
                <c:pt idx="23">
                  <c:v>276.89640000000003</c:v>
                </c:pt>
                <c:pt idx="24">
                  <c:v>289.36</c:v>
                </c:pt>
                <c:pt idx="25">
                  <c:v>298.24919999999997</c:v>
                </c:pt>
                <c:pt idx="26">
                  <c:v>306.1148</c:v>
                </c:pt>
                <c:pt idx="27">
                  <c:v>312.01679999999999</c:v>
                </c:pt>
                <c:pt idx="28">
                  <c:v>319.78480000000002</c:v>
                </c:pt>
                <c:pt idx="29">
                  <c:v>329.428</c:v>
                </c:pt>
                <c:pt idx="30">
                  <c:v>337.48399999999998</c:v>
                </c:pt>
                <c:pt idx="31">
                  <c:v>348.11799999999999</c:v>
                </c:pt>
                <c:pt idx="32">
                  <c:v>357.97519999999997</c:v>
                </c:pt>
                <c:pt idx="33">
                  <c:v>366.69720000000001</c:v>
                </c:pt>
                <c:pt idx="34">
                  <c:v>379.81</c:v>
                </c:pt>
                <c:pt idx="35">
                  <c:v>389.27280000000002</c:v>
                </c:pt>
                <c:pt idx="36">
                  <c:v>404.64080000000001</c:v>
                </c:pt>
                <c:pt idx="37">
                  <c:v>416.86959999999999</c:v>
                </c:pt>
                <c:pt idx="38">
                  <c:v>429.77280000000002</c:v>
                </c:pt>
                <c:pt idx="39">
                  <c:v>446.99599999999998</c:v>
                </c:pt>
                <c:pt idx="40">
                  <c:v>462.18959999999998</c:v>
                </c:pt>
                <c:pt idx="41">
                  <c:v>482.59480000000002</c:v>
                </c:pt>
                <c:pt idx="42">
                  <c:v>497.51319999999998</c:v>
                </c:pt>
                <c:pt idx="43">
                  <c:v>512.41679999999997</c:v>
                </c:pt>
                <c:pt idx="44">
                  <c:v>537.03599999999994</c:v>
                </c:pt>
                <c:pt idx="45">
                  <c:v>554.47519999999997</c:v>
                </c:pt>
                <c:pt idx="46">
                  <c:v>578.56759999999997</c:v>
                </c:pt>
                <c:pt idx="47">
                  <c:v>596.8596</c:v>
                </c:pt>
                <c:pt idx="48">
                  <c:v>608.72280000000001</c:v>
                </c:pt>
                <c:pt idx="49">
                  <c:v>626.07000000000005</c:v>
                </c:pt>
                <c:pt idx="50">
                  <c:v>641.77560000000005</c:v>
                </c:pt>
                <c:pt idx="51">
                  <c:v>657.29719999999998</c:v>
                </c:pt>
                <c:pt idx="52">
                  <c:v>673.78359999999998</c:v>
                </c:pt>
                <c:pt idx="53">
                  <c:v>690.49279999999999</c:v>
                </c:pt>
                <c:pt idx="54">
                  <c:v>713.49599999999998</c:v>
                </c:pt>
                <c:pt idx="55">
                  <c:v>740.29200000000003</c:v>
                </c:pt>
                <c:pt idx="56">
                  <c:v>765.70640000000003</c:v>
                </c:pt>
                <c:pt idx="57">
                  <c:v>787.32680000000005</c:v>
                </c:pt>
                <c:pt idx="58">
                  <c:v>816.03200000000004</c:v>
                </c:pt>
                <c:pt idx="59">
                  <c:v>853.654</c:v>
                </c:pt>
                <c:pt idx="60">
                  <c:v>883.42719999999997</c:v>
                </c:pt>
                <c:pt idx="61">
                  <c:v>913.08199999999999</c:v>
                </c:pt>
                <c:pt idx="62">
                  <c:v>949.27200000000005</c:v>
                </c:pt>
                <c:pt idx="63">
                  <c:v>983.87080000000003</c:v>
                </c:pt>
                <c:pt idx="64">
                  <c:v>1018.486</c:v>
                </c:pt>
                <c:pt idx="65">
                  <c:v>1047.789</c:v>
                </c:pt>
                <c:pt idx="66">
                  <c:v>1084.9580000000001</c:v>
                </c:pt>
                <c:pt idx="67">
                  <c:v>1122.4870000000001</c:v>
                </c:pt>
                <c:pt idx="68">
                  <c:v>1163.5820000000001</c:v>
                </c:pt>
                <c:pt idx="69">
                  <c:v>1227.9639999999999</c:v>
                </c:pt>
                <c:pt idx="70">
                  <c:v>1269.171</c:v>
                </c:pt>
                <c:pt idx="71">
                  <c:v>1318.779</c:v>
                </c:pt>
                <c:pt idx="72">
                  <c:v>1377.9929999999999</c:v>
                </c:pt>
                <c:pt idx="73">
                  <c:v>1422.432</c:v>
                </c:pt>
                <c:pt idx="74">
                  <c:v>1484.06</c:v>
                </c:pt>
                <c:pt idx="75">
                  <c:v>1535.229</c:v>
                </c:pt>
                <c:pt idx="76">
                  <c:v>1612.7639999999999</c:v>
                </c:pt>
                <c:pt idx="77">
                  <c:v>1681.3409999999999</c:v>
                </c:pt>
                <c:pt idx="78">
                  <c:v>1764.691</c:v>
                </c:pt>
                <c:pt idx="79">
                  <c:v>1828.296</c:v>
                </c:pt>
                <c:pt idx="80">
                  <c:v>1905.9960000000001</c:v>
                </c:pt>
                <c:pt idx="81">
                  <c:v>2004.2860000000001</c:v>
                </c:pt>
                <c:pt idx="82">
                  <c:v>2087.5230000000001</c:v>
                </c:pt>
                <c:pt idx="83">
                  <c:v>2183.1999999999998</c:v>
                </c:pt>
                <c:pt idx="84">
                  <c:v>2293.1120000000001</c:v>
                </c:pt>
                <c:pt idx="85">
                  <c:v>2422.7600000000002</c:v>
                </c:pt>
                <c:pt idx="86">
                  <c:v>2551.0650000000001</c:v>
                </c:pt>
                <c:pt idx="87">
                  <c:v>2686.9140000000002</c:v>
                </c:pt>
                <c:pt idx="88">
                  <c:v>2859.8139999999999</c:v>
                </c:pt>
                <c:pt idx="89">
                  <c:v>3056.8519999999999</c:v>
                </c:pt>
                <c:pt idx="90">
                  <c:v>3240.1480000000001</c:v>
                </c:pt>
                <c:pt idx="91">
                  <c:v>3473.02</c:v>
                </c:pt>
                <c:pt idx="92">
                  <c:v>3743.6889999999999</c:v>
                </c:pt>
                <c:pt idx="93">
                  <c:v>4024.5619999999999</c:v>
                </c:pt>
                <c:pt idx="94">
                  <c:v>4596.2299999999996</c:v>
                </c:pt>
                <c:pt idx="95">
                  <c:v>5116.9470000000001</c:v>
                </c:pt>
                <c:pt idx="96">
                  <c:v>5832.9219999999996</c:v>
                </c:pt>
                <c:pt idx="97">
                  <c:v>6913.3209999999999</c:v>
                </c:pt>
                <c:pt idx="98">
                  <c:v>9264.7240000000002</c:v>
                </c:pt>
                <c:pt idx="99">
                  <c:v>16219.22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0-4267-A3C9-A2EE1988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59071"/>
        <c:axId val="1474459487"/>
      </c:lineChart>
      <c:catAx>
        <c:axId val="14744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487"/>
        <c:crosses val="autoZero"/>
        <c:auto val="1"/>
        <c:lblAlgn val="ctr"/>
        <c:lblOffset val="100"/>
        <c:tickLblSkip val="10"/>
        <c:noMultiLvlLbl val="0"/>
      </c:catAx>
      <c:valAx>
        <c:axId val="1474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Monetary</a:t>
                </a:r>
                <a:r>
                  <a:rPr lang="en-IN" baseline="0"/>
                  <a:t> </a:t>
                </a:r>
                <a:r>
                  <a:rPr lang="en-IN" b="0" i="1" baseline="0"/>
                  <a:t>(in £)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907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9525</xdr:rowOff>
    </xdr:from>
    <xdr:to>
      <xdr:col>12</xdr:col>
      <xdr:colOff>104775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5</xdr:row>
      <xdr:rowOff>9525</xdr:rowOff>
    </xdr:from>
    <xdr:to>
      <xdr:col>19</xdr:col>
      <xdr:colOff>57150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85725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zoomScaleNormal="100" workbookViewId="0">
      <selection activeCell="D10" sqref="D10"/>
    </sheetView>
  </sheetViews>
  <sheetFormatPr defaultRowHeight="14.5" x14ac:dyDescent="0.35"/>
  <cols>
    <col min="1" max="1" width="8.36328125" customWidth="1"/>
    <col min="2" max="2" width="32.54296875" customWidth="1"/>
    <col min="3" max="3" width="34.81640625" style="39" customWidth="1"/>
    <col min="4" max="4" width="40.7265625" style="39" customWidth="1"/>
  </cols>
  <sheetData>
    <row r="1" spans="1:4" ht="30" customHeight="1" thickBot="1" x14ac:dyDescent="0.4">
      <c r="C1" s="53"/>
      <c r="D1" s="53"/>
    </row>
    <row r="2" spans="1:4" x14ac:dyDescent="0.35">
      <c r="B2" s="203" t="s">
        <v>113</v>
      </c>
      <c r="C2" s="205" t="s">
        <v>112</v>
      </c>
      <c r="D2" s="206"/>
    </row>
    <row r="3" spans="1:4" ht="15" thickBot="1" x14ac:dyDescent="0.4">
      <c r="B3" s="204"/>
      <c r="C3" s="207"/>
      <c r="D3" s="208"/>
    </row>
    <row r="4" spans="1:4" x14ac:dyDescent="0.35">
      <c r="C4" s="53"/>
      <c r="D4" s="53"/>
    </row>
    <row r="5" spans="1:4" ht="15" thickBot="1" x14ac:dyDescent="0.4">
      <c r="C5" s="53"/>
      <c r="D5" s="53"/>
    </row>
    <row r="6" spans="1:4" ht="130" customHeight="1" thickBot="1" x14ac:dyDescent="0.4">
      <c r="A6" s="3"/>
      <c r="B6" s="156" t="s">
        <v>0</v>
      </c>
      <c r="C6" s="159" t="s">
        <v>114</v>
      </c>
      <c r="D6" s="160"/>
    </row>
    <row r="7" spans="1:4" ht="15" thickBot="1" x14ac:dyDescent="0.4">
      <c r="A7" s="3"/>
      <c r="B7" s="155" t="s">
        <v>87</v>
      </c>
      <c r="C7" s="161" t="s">
        <v>115</v>
      </c>
      <c r="D7" s="162"/>
    </row>
    <row r="8" spans="1:4" x14ac:dyDescent="0.35">
      <c r="A8" s="3"/>
      <c r="B8" s="59" t="s">
        <v>1</v>
      </c>
      <c r="C8" s="60">
        <v>3904</v>
      </c>
      <c r="D8" s="126" t="s">
        <v>2</v>
      </c>
    </row>
    <row r="9" spans="1:4" ht="15" thickBot="1" x14ac:dyDescent="0.4">
      <c r="A9" s="3"/>
      <c r="B9" s="56" t="s">
        <v>3</v>
      </c>
      <c r="C9" s="57">
        <v>1337</v>
      </c>
      <c r="D9" s="127">
        <f>C9/C8</f>
        <v>0.34246926229508196</v>
      </c>
    </row>
    <row r="10" spans="1:4" ht="15" thickBot="1" x14ac:dyDescent="0.4">
      <c r="A10" s="3"/>
      <c r="B10" s="54"/>
      <c r="D10" s="4"/>
    </row>
    <row r="11" spans="1:4" x14ac:dyDescent="0.35">
      <c r="A11" s="3"/>
      <c r="B11" s="58"/>
      <c r="C11" s="124" t="s">
        <v>100</v>
      </c>
      <c r="D11" s="125" t="s">
        <v>101</v>
      </c>
    </row>
    <row r="12" spans="1:4" x14ac:dyDescent="0.35">
      <c r="A12" s="3"/>
      <c r="B12" s="55" t="s">
        <v>93</v>
      </c>
      <c r="C12" s="128">
        <v>91.398308999999998</v>
      </c>
      <c r="D12" s="129">
        <v>92.470252000000002</v>
      </c>
    </row>
    <row r="13" spans="1:4" x14ac:dyDescent="0.35">
      <c r="A13" s="3"/>
      <c r="B13" s="55" t="s">
        <v>85</v>
      </c>
      <c r="C13" s="130">
        <v>4.2589649999999999</v>
      </c>
      <c r="D13" s="131">
        <v>3.7004419999999998</v>
      </c>
    </row>
    <row r="14" spans="1:4" ht="15" thickBot="1" x14ac:dyDescent="0.4">
      <c r="A14" s="3"/>
      <c r="B14" s="56" t="s">
        <v>116</v>
      </c>
      <c r="C14" s="132">
        <v>1736.612985</v>
      </c>
      <c r="D14" s="133">
        <v>1255.710812</v>
      </c>
    </row>
    <row r="15" spans="1:4" x14ac:dyDescent="0.35">
      <c r="A15" s="3"/>
      <c r="B15" s="4" t="s">
        <v>2</v>
      </c>
      <c r="C15" s="4"/>
      <c r="D15" s="4"/>
    </row>
    <row r="16" spans="1:4" x14ac:dyDescent="0.35">
      <c r="A16" s="3"/>
      <c r="C16" s="40"/>
    </row>
    <row r="18" spans="3:3" x14ac:dyDescent="0.35">
      <c r="C18" s="53"/>
    </row>
  </sheetData>
  <mergeCells count="4">
    <mergeCell ref="C6:D6"/>
    <mergeCell ref="C7:D7"/>
    <mergeCell ref="B2:B3"/>
    <mergeCell ref="C2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showGridLines="0" zoomScale="85" zoomScaleNormal="85" workbookViewId="0">
      <selection activeCell="N5" sqref="N5"/>
    </sheetView>
  </sheetViews>
  <sheetFormatPr defaultRowHeight="14.5" x14ac:dyDescent="0.35"/>
  <cols>
    <col min="1" max="4" width="10.7265625" customWidth="1"/>
    <col min="5" max="5" width="1.54296875" customWidth="1"/>
    <col min="6" max="6" width="10.26953125" bestFit="1" customWidth="1"/>
    <col min="7" max="7" width="11.26953125" bestFit="1" customWidth="1"/>
    <col min="13" max="16" width="10.7265625" customWidth="1"/>
  </cols>
  <sheetData>
    <row r="1" spans="1:7" ht="25" customHeight="1" thickBot="1" x14ac:dyDescent="0.4">
      <c r="A1" s="65" t="s">
        <v>4</v>
      </c>
      <c r="B1" s="66" t="s">
        <v>5</v>
      </c>
      <c r="C1" s="66" t="s">
        <v>6</v>
      </c>
      <c r="D1" s="67" t="s">
        <v>7</v>
      </c>
      <c r="F1" s="163" t="s">
        <v>111</v>
      </c>
      <c r="G1" s="164"/>
    </row>
    <row r="2" spans="1:7" x14ac:dyDescent="0.35">
      <c r="A2" s="5">
        <v>1</v>
      </c>
      <c r="B2" s="64">
        <v>1</v>
      </c>
      <c r="C2" s="64">
        <v>1</v>
      </c>
      <c r="D2" s="68">
        <v>50.765999999999998</v>
      </c>
      <c r="F2" s="5" t="s">
        <v>8</v>
      </c>
      <c r="G2" s="6" t="s">
        <v>86</v>
      </c>
    </row>
    <row r="3" spans="1:7" x14ac:dyDescent="0.35">
      <c r="A3" s="1">
        <v>2</v>
      </c>
      <c r="B3" s="62">
        <v>1</v>
      </c>
      <c r="C3" s="62">
        <v>1</v>
      </c>
      <c r="D3" s="69">
        <v>73.768799999999999</v>
      </c>
      <c r="F3" s="1" t="s">
        <v>9</v>
      </c>
      <c r="G3" s="157">
        <f>C101</f>
        <v>30</v>
      </c>
    </row>
    <row r="4" spans="1:7" ht="15.75" customHeight="1" thickBot="1" x14ac:dyDescent="0.4">
      <c r="A4" s="1">
        <v>3</v>
      </c>
      <c r="B4" s="62">
        <v>2</v>
      </c>
      <c r="C4" s="62">
        <v>1</v>
      </c>
      <c r="D4" s="69">
        <v>88.998400000000004</v>
      </c>
      <c r="F4" s="2" t="s">
        <v>10</v>
      </c>
      <c r="G4" s="158">
        <f>D101</f>
        <v>16219.22</v>
      </c>
    </row>
    <row r="5" spans="1:7" x14ac:dyDescent="0.35">
      <c r="A5" s="1">
        <v>4</v>
      </c>
      <c r="B5" s="62">
        <v>2</v>
      </c>
      <c r="C5" s="62">
        <v>1</v>
      </c>
      <c r="D5" s="69">
        <v>100.776</v>
      </c>
    </row>
    <row r="6" spans="1:7" x14ac:dyDescent="0.35">
      <c r="A6" s="1">
        <v>5</v>
      </c>
      <c r="B6" s="62">
        <v>3</v>
      </c>
      <c r="C6" s="62">
        <v>1</v>
      </c>
      <c r="D6" s="69">
        <v>109.86</v>
      </c>
    </row>
    <row r="7" spans="1:7" x14ac:dyDescent="0.35">
      <c r="A7" s="1">
        <v>6</v>
      </c>
      <c r="B7" s="62">
        <v>3</v>
      </c>
      <c r="C7" s="62">
        <v>1</v>
      </c>
      <c r="D7" s="69">
        <v>114.53959999999999</v>
      </c>
    </row>
    <row r="8" spans="1:7" x14ac:dyDescent="0.35">
      <c r="A8" s="1">
        <v>7</v>
      </c>
      <c r="B8" s="62">
        <v>4</v>
      </c>
      <c r="C8" s="62">
        <v>1</v>
      </c>
      <c r="D8" s="69">
        <v>122.7</v>
      </c>
    </row>
    <row r="9" spans="1:7" x14ac:dyDescent="0.35">
      <c r="A9" s="1">
        <v>8</v>
      </c>
      <c r="B9" s="62">
        <v>4</v>
      </c>
      <c r="C9" s="62">
        <v>1</v>
      </c>
      <c r="D9" s="69">
        <v>133.60079999999999</v>
      </c>
    </row>
    <row r="10" spans="1:7" x14ac:dyDescent="0.35">
      <c r="A10" s="1">
        <v>9</v>
      </c>
      <c r="B10" s="62">
        <v>5</v>
      </c>
      <c r="C10" s="62">
        <v>1</v>
      </c>
      <c r="D10" s="69">
        <v>140.46199999999999</v>
      </c>
    </row>
    <row r="11" spans="1:7" x14ac:dyDescent="0.35">
      <c r="A11" s="1">
        <v>10</v>
      </c>
      <c r="B11" s="62">
        <v>5</v>
      </c>
      <c r="C11" s="62">
        <v>1</v>
      </c>
      <c r="D11" s="69">
        <v>151.286</v>
      </c>
    </row>
    <row r="12" spans="1:7" x14ac:dyDescent="0.35">
      <c r="A12" s="1">
        <v>11</v>
      </c>
      <c r="B12" s="62">
        <v>7</v>
      </c>
      <c r="C12" s="62">
        <v>1</v>
      </c>
      <c r="D12" s="69">
        <v>157.1208</v>
      </c>
    </row>
    <row r="13" spans="1:7" x14ac:dyDescent="0.35">
      <c r="A13" s="1">
        <v>12</v>
      </c>
      <c r="B13" s="62">
        <v>8</v>
      </c>
      <c r="C13" s="62">
        <v>1</v>
      </c>
      <c r="D13" s="69">
        <v>164.61279999999999</v>
      </c>
    </row>
    <row r="14" spans="1:7" x14ac:dyDescent="0.35">
      <c r="A14" s="1">
        <v>13</v>
      </c>
      <c r="B14" s="62">
        <v>8</v>
      </c>
      <c r="C14" s="62">
        <v>1</v>
      </c>
      <c r="D14" s="69">
        <v>173.07640000000001</v>
      </c>
    </row>
    <row r="15" spans="1:7" x14ac:dyDescent="0.35">
      <c r="A15" s="1">
        <v>14</v>
      </c>
      <c r="B15" s="62">
        <v>9</v>
      </c>
      <c r="C15" s="62">
        <v>1</v>
      </c>
      <c r="D15" s="69">
        <v>180.78</v>
      </c>
    </row>
    <row r="16" spans="1:7" x14ac:dyDescent="0.35">
      <c r="A16" s="1">
        <v>15</v>
      </c>
      <c r="B16" s="62">
        <v>10</v>
      </c>
      <c r="C16" s="62">
        <v>1</v>
      </c>
      <c r="D16" s="69">
        <v>190.262</v>
      </c>
    </row>
    <row r="17" spans="1:4" x14ac:dyDescent="0.35">
      <c r="A17" s="1">
        <v>16</v>
      </c>
      <c r="B17" s="62">
        <v>10</v>
      </c>
      <c r="C17" s="62">
        <v>1</v>
      </c>
      <c r="D17" s="69">
        <v>199.24520000000001</v>
      </c>
    </row>
    <row r="18" spans="1:4" x14ac:dyDescent="0.35">
      <c r="A18" s="1">
        <v>17</v>
      </c>
      <c r="B18" s="62">
        <v>11</v>
      </c>
      <c r="C18" s="62">
        <v>1</v>
      </c>
      <c r="D18" s="69">
        <v>207.5</v>
      </c>
    </row>
    <row r="19" spans="1:4" x14ac:dyDescent="0.35">
      <c r="A19" s="1">
        <v>18</v>
      </c>
      <c r="B19" s="62">
        <v>11</v>
      </c>
      <c r="C19" s="62">
        <v>1</v>
      </c>
      <c r="D19" s="69">
        <v>215.6208</v>
      </c>
    </row>
    <row r="20" spans="1:4" x14ac:dyDescent="0.35">
      <c r="A20" s="1">
        <v>19</v>
      </c>
      <c r="B20" s="62">
        <v>12</v>
      </c>
      <c r="C20" s="62">
        <v>1</v>
      </c>
      <c r="D20" s="69">
        <v>223.92359999999999</v>
      </c>
    </row>
    <row r="21" spans="1:4" x14ac:dyDescent="0.35">
      <c r="A21" s="1">
        <v>20</v>
      </c>
      <c r="B21" s="62">
        <v>14</v>
      </c>
      <c r="C21" s="62">
        <v>1</v>
      </c>
      <c r="D21" s="69">
        <v>234.02600000000001</v>
      </c>
    </row>
    <row r="22" spans="1:4" x14ac:dyDescent="0.35">
      <c r="A22" s="1">
        <v>21</v>
      </c>
      <c r="B22" s="62">
        <v>15</v>
      </c>
      <c r="C22" s="62">
        <v>1</v>
      </c>
      <c r="D22" s="69">
        <v>244.88079999999999</v>
      </c>
    </row>
    <row r="23" spans="1:4" x14ac:dyDescent="0.35">
      <c r="A23" s="1">
        <v>22</v>
      </c>
      <c r="B23" s="62">
        <v>16</v>
      </c>
      <c r="C23" s="62">
        <v>1</v>
      </c>
      <c r="D23" s="69">
        <v>254.10560000000001</v>
      </c>
    </row>
    <row r="24" spans="1:4" x14ac:dyDescent="0.35">
      <c r="A24" s="1">
        <v>23</v>
      </c>
      <c r="B24" s="62">
        <v>16</v>
      </c>
      <c r="C24" s="62">
        <v>1</v>
      </c>
      <c r="D24" s="69">
        <v>265.93279999999999</v>
      </c>
    </row>
    <row r="25" spans="1:4" x14ac:dyDescent="0.35">
      <c r="A25" s="1">
        <v>24</v>
      </c>
      <c r="B25" s="62">
        <v>17</v>
      </c>
      <c r="C25" s="62">
        <v>1</v>
      </c>
      <c r="D25" s="69">
        <v>276.89640000000003</v>
      </c>
    </row>
    <row r="26" spans="1:4" x14ac:dyDescent="0.35">
      <c r="A26" s="1">
        <v>25</v>
      </c>
      <c r="B26" s="62">
        <v>18</v>
      </c>
      <c r="C26" s="62">
        <v>1</v>
      </c>
      <c r="D26" s="69">
        <v>289.36</v>
      </c>
    </row>
    <row r="27" spans="1:4" x14ac:dyDescent="0.35">
      <c r="A27" s="1">
        <v>26</v>
      </c>
      <c r="B27" s="62">
        <v>18.48</v>
      </c>
      <c r="C27" s="62">
        <v>1</v>
      </c>
      <c r="D27" s="69">
        <v>298.24919999999997</v>
      </c>
    </row>
    <row r="28" spans="1:4" x14ac:dyDescent="0.35">
      <c r="A28" s="1">
        <v>27</v>
      </c>
      <c r="B28" s="62">
        <v>19</v>
      </c>
      <c r="C28" s="62">
        <v>1</v>
      </c>
      <c r="D28" s="69">
        <v>306.1148</v>
      </c>
    </row>
    <row r="29" spans="1:4" x14ac:dyDescent="0.35">
      <c r="A29" s="1">
        <v>28</v>
      </c>
      <c r="B29" s="62">
        <v>21</v>
      </c>
      <c r="C29" s="62">
        <v>1</v>
      </c>
      <c r="D29" s="69">
        <v>312.01679999999999</v>
      </c>
    </row>
    <row r="30" spans="1:4" x14ac:dyDescent="0.35">
      <c r="A30" s="1">
        <v>29</v>
      </c>
      <c r="B30" s="62">
        <v>22</v>
      </c>
      <c r="C30" s="62">
        <v>1</v>
      </c>
      <c r="D30" s="69">
        <v>319.78480000000002</v>
      </c>
    </row>
    <row r="31" spans="1:4" x14ac:dyDescent="0.35">
      <c r="A31" s="1">
        <v>30</v>
      </c>
      <c r="B31" s="62">
        <v>23</v>
      </c>
      <c r="C31" s="62">
        <v>1</v>
      </c>
      <c r="D31" s="69">
        <v>329.428</v>
      </c>
    </row>
    <row r="32" spans="1:4" x14ac:dyDescent="0.35">
      <c r="A32" s="1">
        <v>31</v>
      </c>
      <c r="B32" s="62">
        <v>23</v>
      </c>
      <c r="C32" s="62">
        <v>1</v>
      </c>
      <c r="D32" s="69">
        <v>337.48399999999998</v>
      </c>
    </row>
    <row r="33" spans="1:4" x14ac:dyDescent="0.35">
      <c r="A33" s="1">
        <v>32</v>
      </c>
      <c r="B33" s="62">
        <v>24</v>
      </c>
      <c r="C33" s="62">
        <v>1</v>
      </c>
      <c r="D33" s="69">
        <v>348.11799999999999</v>
      </c>
    </row>
    <row r="34" spans="1:4" x14ac:dyDescent="0.35">
      <c r="A34" s="1">
        <v>33</v>
      </c>
      <c r="B34" s="62">
        <v>25</v>
      </c>
      <c r="C34" s="62">
        <v>1</v>
      </c>
      <c r="D34" s="69">
        <v>357.97519999999997</v>
      </c>
    </row>
    <row r="35" spans="1:4" x14ac:dyDescent="0.35">
      <c r="A35" s="1">
        <v>34</v>
      </c>
      <c r="B35" s="62">
        <v>26</v>
      </c>
      <c r="C35" s="62">
        <v>1</v>
      </c>
      <c r="D35" s="69">
        <v>366.69720000000001</v>
      </c>
    </row>
    <row r="36" spans="1:4" x14ac:dyDescent="0.35">
      <c r="A36" s="1">
        <v>35</v>
      </c>
      <c r="B36" s="62">
        <v>28</v>
      </c>
      <c r="C36" s="62">
        <v>2</v>
      </c>
      <c r="D36" s="69">
        <v>379.81</v>
      </c>
    </row>
    <row r="37" spans="1:4" x14ac:dyDescent="0.35">
      <c r="A37" s="1">
        <v>36</v>
      </c>
      <c r="B37" s="62">
        <v>29</v>
      </c>
      <c r="C37" s="62">
        <v>2</v>
      </c>
      <c r="D37" s="69">
        <v>389.27280000000002</v>
      </c>
    </row>
    <row r="38" spans="1:4" x14ac:dyDescent="0.35">
      <c r="A38" s="1">
        <v>37</v>
      </c>
      <c r="B38" s="62">
        <v>30</v>
      </c>
      <c r="C38" s="62">
        <v>2</v>
      </c>
      <c r="D38" s="69">
        <v>404.64080000000001</v>
      </c>
    </row>
    <row r="39" spans="1:4" x14ac:dyDescent="0.35">
      <c r="A39" s="1">
        <v>38</v>
      </c>
      <c r="B39" s="62">
        <v>31</v>
      </c>
      <c r="C39" s="62">
        <v>2</v>
      </c>
      <c r="D39" s="69">
        <v>416.86959999999999</v>
      </c>
    </row>
    <row r="40" spans="1:4" x14ac:dyDescent="0.35">
      <c r="A40" s="1">
        <v>39</v>
      </c>
      <c r="B40" s="62">
        <v>32</v>
      </c>
      <c r="C40" s="62">
        <v>2</v>
      </c>
      <c r="D40" s="69">
        <v>429.77280000000002</v>
      </c>
    </row>
    <row r="41" spans="1:4" x14ac:dyDescent="0.35">
      <c r="A41" s="1">
        <v>40</v>
      </c>
      <c r="B41" s="62">
        <v>33</v>
      </c>
      <c r="C41" s="62">
        <v>2</v>
      </c>
      <c r="D41" s="69">
        <v>446.99599999999998</v>
      </c>
    </row>
    <row r="42" spans="1:4" x14ac:dyDescent="0.35">
      <c r="A42" s="1">
        <v>41</v>
      </c>
      <c r="B42" s="62">
        <v>35</v>
      </c>
      <c r="C42" s="62">
        <v>2</v>
      </c>
      <c r="D42" s="69">
        <v>462.18959999999998</v>
      </c>
    </row>
    <row r="43" spans="1:4" x14ac:dyDescent="0.35">
      <c r="A43" s="1">
        <v>42</v>
      </c>
      <c r="B43" s="62">
        <v>36</v>
      </c>
      <c r="C43" s="62">
        <v>2</v>
      </c>
      <c r="D43" s="69">
        <v>482.59480000000002</v>
      </c>
    </row>
    <row r="44" spans="1:4" x14ac:dyDescent="0.35">
      <c r="A44" s="1">
        <v>43</v>
      </c>
      <c r="B44" s="62">
        <v>38</v>
      </c>
      <c r="C44" s="62">
        <v>2</v>
      </c>
      <c r="D44" s="69">
        <v>497.51319999999998</v>
      </c>
    </row>
    <row r="45" spans="1:4" x14ac:dyDescent="0.35">
      <c r="A45" s="1">
        <v>44</v>
      </c>
      <c r="B45" s="62">
        <v>40</v>
      </c>
      <c r="C45" s="62">
        <v>2</v>
      </c>
      <c r="D45" s="69">
        <v>512.41679999999997</v>
      </c>
    </row>
    <row r="46" spans="1:4" x14ac:dyDescent="0.35">
      <c r="A46" s="1">
        <v>45</v>
      </c>
      <c r="B46" s="62">
        <v>42</v>
      </c>
      <c r="C46" s="62">
        <v>2</v>
      </c>
      <c r="D46" s="69">
        <v>537.03599999999994</v>
      </c>
    </row>
    <row r="47" spans="1:4" x14ac:dyDescent="0.35">
      <c r="A47" s="1">
        <v>46</v>
      </c>
      <c r="B47" s="62">
        <v>43.08</v>
      </c>
      <c r="C47" s="62">
        <v>2</v>
      </c>
      <c r="D47" s="69">
        <v>554.47519999999997</v>
      </c>
    </row>
    <row r="48" spans="1:4" x14ac:dyDescent="0.35">
      <c r="A48" s="1">
        <v>47</v>
      </c>
      <c r="B48" s="62">
        <v>45</v>
      </c>
      <c r="C48" s="62">
        <v>2</v>
      </c>
      <c r="D48" s="69">
        <v>578.56759999999997</v>
      </c>
    </row>
    <row r="49" spans="1:4" x14ac:dyDescent="0.35">
      <c r="A49" s="1">
        <v>48</v>
      </c>
      <c r="B49" s="62">
        <v>46.04</v>
      </c>
      <c r="C49" s="62">
        <v>2</v>
      </c>
      <c r="D49" s="69">
        <v>596.8596</v>
      </c>
    </row>
    <row r="50" spans="1:4" x14ac:dyDescent="0.35">
      <c r="A50" s="1">
        <v>49</v>
      </c>
      <c r="B50" s="62">
        <v>50</v>
      </c>
      <c r="C50" s="62">
        <v>2</v>
      </c>
      <c r="D50" s="69">
        <v>608.72280000000001</v>
      </c>
    </row>
    <row r="51" spans="1:4" x14ac:dyDescent="0.35">
      <c r="A51" s="1">
        <v>50</v>
      </c>
      <c r="B51" s="62">
        <v>51</v>
      </c>
      <c r="C51" s="62">
        <v>2</v>
      </c>
      <c r="D51" s="69">
        <v>626.07000000000005</v>
      </c>
    </row>
    <row r="52" spans="1:4" x14ac:dyDescent="0.35">
      <c r="A52" s="1">
        <v>51</v>
      </c>
      <c r="B52" s="62">
        <v>52</v>
      </c>
      <c r="C52" s="62">
        <v>2</v>
      </c>
      <c r="D52" s="69">
        <v>641.77560000000005</v>
      </c>
    </row>
    <row r="53" spans="1:4" x14ac:dyDescent="0.35">
      <c r="A53" s="1">
        <v>52</v>
      </c>
      <c r="B53" s="62">
        <v>54</v>
      </c>
      <c r="C53" s="62">
        <v>2</v>
      </c>
      <c r="D53" s="69">
        <v>657.29719999999998</v>
      </c>
    </row>
    <row r="54" spans="1:4" x14ac:dyDescent="0.35">
      <c r="A54" s="1">
        <v>53</v>
      </c>
      <c r="B54" s="62">
        <v>57</v>
      </c>
      <c r="C54" s="62">
        <v>2</v>
      </c>
      <c r="D54" s="69">
        <v>673.78359999999998</v>
      </c>
    </row>
    <row r="55" spans="1:4" x14ac:dyDescent="0.35">
      <c r="A55" s="1">
        <v>54</v>
      </c>
      <c r="B55" s="62">
        <v>59</v>
      </c>
      <c r="C55" s="62">
        <v>2</v>
      </c>
      <c r="D55" s="69">
        <v>690.49279999999999</v>
      </c>
    </row>
    <row r="56" spans="1:4" x14ac:dyDescent="0.35">
      <c r="A56" s="1">
        <v>55</v>
      </c>
      <c r="B56" s="62">
        <v>60</v>
      </c>
      <c r="C56" s="62">
        <v>3</v>
      </c>
      <c r="D56" s="69">
        <v>713.49599999999998</v>
      </c>
    </row>
    <row r="57" spans="1:4" x14ac:dyDescent="0.35">
      <c r="A57" s="1">
        <v>56</v>
      </c>
      <c r="B57" s="62">
        <v>63</v>
      </c>
      <c r="C57" s="62">
        <v>3</v>
      </c>
      <c r="D57" s="69">
        <v>740.29200000000003</v>
      </c>
    </row>
    <row r="58" spans="1:4" x14ac:dyDescent="0.35">
      <c r="A58" s="1">
        <v>57</v>
      </c>
      <c r="B58" s="62">
        <v>65</v>
      </c>
      <c r="C58" s="62">
        <v>3</v>
      </c>
      <c r="D58" s="69">
        <v>765.70640000000003</v>
      </c>
    </row>
    <row r="59" spans="1:4" x14ac:dyDescent="0.35">
      <c r="A59" s="1">
        <v>58</v>
      </c>
      <c r="B59" s="62">
        <v>66</v>
      </c>
      <c r="C59" s="62">
        <v>3</v>
      </c>
      <c r="D59" s="69">
        <v>787.32680000000005</v>
      </c>
    </row>
    <row r="60" spans="1:4" x14ac:dyDescent="0.35">
      <c r="A60" s="1">
        <v>59</v>
      </c>
      <c r="B60" s="62">
        <v>70</v>
      </c>
      <c r="C60" s="62">
        <v>3</v>
      </c>
      <c r="D60" s="69">
        <v>816.03200000000004</v>
      </c>
    </row>
    <row r="61" spans="1:4" x14ac:dyDescent="0.35">
      <c r="A61" s="1">
        <v>60</v>
      </c>
      <c r="B61" s="62">
        <v>72</v>
      </c>
      <c r="C61" s="62">
        <v>3</v>
      </c>
      <c r="D61" s="69">
        <v>853.654</v>
      </c>
    </row>
    <row r="62" spans="1:4" x14ac:dyDescent="0.35">
      <c r="A62" s="1">
        <v>61</v>
      </c>
      <c r="B62" s="62">
        <v>73</v>
      </c>
      <c r="C62" s="62">
        <v>3</v>
      </c>
      <c r="D62" s="69">
        <v>883.42719999999997</v>
      </c>
    </row>
    <row r="63" spans="1:4" x14ac:dyDescent="0.35">
      <c r="A63" s="1">
        <v>62</v>
      </c>
      <c r="B63" s="62">
        <v>75</v>
      </c>
      <c r="C63" s="62">
        <v>3</v>
      </c>
      <c r="D63" s="69">
        <v>913.08199999999999</v>
      </c>
    </row>
    <row r="64" spans="1:4" x14ac:dyDescent="0.35">
      <c r="A64" s="1">
        <v>63</v>
      </c>
      <c r="B64" s="62">
        <v>78</v>
      </c>
      <c r="C64" s="62">
        <v>3</v>
      </c>
      <c r="D64" s="69">
        <v>949.27200000000005</v>
      </c>
    </row>
    <row r="65" spans="1:4" x14ac:dyDescent="0.35">
      <c r="A65" s="1">
        <v>64</v>
      </c>
      <c r="B65" s="62">
        <v>81</v>
      </c>
      <c r="C65" s="62">
        <v>3</v>
      </c>
      <c r="D65" s="69">
        <v>983.87080000000003</v>
      </c>
    </row>
    <row r="66" spans="1:4" x14ac:dyDescent="0.35">
      <c r="A66" s="1">
        <v>65</v>
      </c>
      <c r="B66" s="62">
        <v>85</v>
      </c>
      <c r="C66" s="62">
        <v>3</v>
      </c>
      <c r="D66" s="69">
        <v>1018.486</v>
      </c>
    </row>
    <row r="67" spans="1:4" x14ac:dyDescent="0.35">
      <c r="A67" s="1">
        <v>66</v>
      </c>
      <c r="B67" s="62">
        <v>88.68</v>
      </c>
      <c r="C67" s="62">
        <v>3</v>
      </c>
      <c r="D67" s="69">
        <v>1047.789</v>
      </c>
    </row>
    <row r="68" spans="1:4" x14ac:dyDescent="0.35">
      <c r="A68" s="1">
        <v>67</v>
      </c>
      <c r="B68" s="62">
        <v>93.16</v>
      </c>
      <c r="C68" s="62">
        <v>4</v>
      </c>
      <c r="D68" s="69">
        <v>1084.9580000000001</v>
      </c>
    </row>
    <row r="69" spans="1:4" x14ac:dyDescent="0.35">
      <c r="A69" s="1">
        <v>68</v>
      </c>
      <c r="B69" s="62">
        <v>98</v>
      </c>
      <c r="C69" s="62">
        <v>4</v>
      </c>
      <c r="D69" s="69">
        <v>1122.4870000000001</v>
      </c>
    </row>
    <row r="70" spans="1:4" x14ac:dyDescent="0.35">
      <c r="A70" s="1">
        <v>69</v>
      </c>
      <c r="B70" s="62">
        <v>105.12</v>
      </c>
      <c r="C70" s="62">
        <v>4</v>
      </c>
      <c r="D70" s="69">
        <v>1163.5820000000001</v>
      </c>
    </row>
    <row r="71" spans="1:4" x14ac:dyDescent="0.35">
      <c r="A71" s="1">
        <v>70</v>
      </c>
      <c r="B71" s="62">
        <v>110</v>
      </c>
      <c r="C71" s="62">
        <v>4</v>
      </c>
      <c r="D71" s="69">
        <v>1227.9639999999999</v>
      </c>
    </row>
    <row r="72" spans="1:4" x14ac:dyDescent="0.35">
      <c r="A72" s="1">
        <v>71</v>
      </c>
      <c r="B72" s="62">
        <v>116</v>
      </c>
      <c r="C72" s="62">
        <v>4</v>
      </c>
      <c r="D72" s="69">
        <v>1269.171</v>
      </c>
    </row>
    <row r="73" spans="1:4" x14ac:dyDescent="0.35">
      <c r="A73" s="1">
        <v>72</v>
      </c>
      <c r="B73" s="62">
        <v>123</v>
      </c>
      <c r="C73" s="62">
        <v>4</v>
      </c>
      <c r="D73" s="69">
        <v>1318.779</v>
      </c>
    </row>
    <row r="74" spans="1:4" x14ac:dyDescent="0.35">
      <c r="A74" s="1">
        <v>73</v>
      </c>
      <c r="B74" s="62">
        <v>129</v>
      </c>
      <c r="C74" s="62">
        <v>4</v>
      </c>
      <c r="D74" s="69">
        <v>1377.9929999999999</v>
      </c>
    </row>
    <row r="75" spans="1:4" x14ac:dyDescent="0.35">
      <c r="A75" s="1">
        <v>74</v>
      </c>
      <c r="B75" s="62">
        <v>135.52000000000001</v>
      </c>
      <c r="C75" s="62">
        <v>4</v>
      </c>
      <c r="D75" s="69">
        <v>1422.432</v>
      </c>
    </row>
    <row r="76" spans="1:4" x14ac:dyDescent="0.35">
      <c r="A76" s="1">
        <v>75</v>
      </c>
      <c r="B76" s="62">
        <v>144</v>
      </c>
      <c r="C76" s="62">
        <v>4</v>
      </c>
      <c r="D76" s="69">
        <v>1484.06</v>
      </c>
    </row>
    <row r="77" spans="1:4" x14ac:dyDescent="0.35">
      <c r="A77" s="1">
        <v>76</v>
      </c>
      <c r="B77" s="62">
        <v>152.96</v>
      </c>
      <c r="C77" s="62">
        <v>5</v>
      </c>
      <c r="D77" s="69">
        <v>1535.229</v>
      </c>
    </row>
    <row r="78" spans="1:4" x14ac:dyDescent="0.35">
      <c r="A78" s="1">
        <v>77</v>
      </c>
      <c r="B78" s="62">
        <v>158</v>
      </c>
      <c r="C78" s="62">
        <v>5</v>
      </c>
      <c r="D78" s="69">
        <v>1612.7639999999999</v>
      </c>
    </row>
    <row r="79" spans="1:4" x14ac:dyDescent="0.35">
      <c r="A79" s="1">
        <v>78</v>
      </c>
      <c r="B79" s="62">
        <v>166.88</v>
      </c>
      <c r="C79" s="62">
        <v>5</v>
      </c>
      <c r="D79" s="69">
        <v>1681.3409999999999</v>
      </c>
    </row>
    <row r="80" spans="1:4" x14ac:dyDescent="0.35">
      <c r="A80" s="1">
        <v>79</v>
      </c>
      <c r="B80" s="62">
        <v>173</v>
      </c>
      <c r="C80" s="62">
        <v>5</v>
      </c>
      <c r="D80" s="69">
        <v>1764.691</v>
      </c>
    </row>
    <row r="81" spans="1:4" x14ac:dyDescent="0.35">
      <c r="A81" s="1">
        <v>80</v>
      </c>
      <c r="B81" s="62">
        <v>179</v>
      </c>
      <c r="C81" s="62">
        <v>5</v>
      </c>
      <c r="D81" s="69">
        <v>1828.296</v>
      </c>
    </row>
    <row r="82" spans="1:4" x14ac:dyDescent="0.35">
      <c r="A82" s="1">
        <v>81</v>
      </c>
      <c r="B82" s="62">
        <v>186</v>
      </c>
      <c r="C82" s="62">
        <v>6</v>
      </c>
      <c r="D82" s="69">
        <v>1905.9960000000001</v>
      </c>
    </row>
    <row r="83" spans="1:4" x14ac:dyDescent="0.35">
      <c r="A83" s="1">
        <v>82</v>
      </c>
      <c r="B83" s="62">
        <v>194</v>
      </c>
      <c r="C83" s="62">
        <v>6</v>
      </c>
      <c r="D83" s="69">
        <v>2004.2860000000001</v>
      </c>
    </row>
    <row r="84" spans="1:4" x14ac:dyDescent="0.35">
      <c r="A84" s="1">
        <v>83</v>
      </c>
      <c r="B84" s="62">
        <v>200.84</v>
      </c>
      <c r="C84" s="62">
        <v>6</v>
      </c>
      <c r="D84" s="69">
        <v>2087.5230000000001</v>
      </c>
    </row>
    <row r="85" spans="1:4" x14ac:dyDescent="0.35">
      <c r="A85" s="1">
        <v>84</v>
      </c>
      <c r="B85" s="62">
        <v>211</v>
      </c>
      <c r="C85" s="62">
        <v>6</v>
      </c>
      <c r="D85" s="69">
        <v>2183.1999999999998</v>
      </c>
    </row>
    <row r="86" spans="1:4" x14ac:dyDescent="0.35">
      <c r="A86" s="1">
        <v>85</v>
      </c>
      <c r="B86" s="62">
        <v>217</v>
      </c>
      <c r="C86" s="62">
        <v>7</v>
      </c>
      <c r="D86" s="69">
        <v>2293.1120000000001</v>
      </c>
    </row>
    <row r="87" spans="1:4" x14ac:dyDescent="0.35">
      <c r="A87" s="1">
        <v>86</v>
      </c>
      <c r="B87" s="62">
        <v>226</v>
      </c>
      <c r="C87" s="62">
        <v>7</v>
      </c>
      <c r="D87" s="69">
        <v>2422.7600000000002</v>
      </c>
    </row>
    <row r="88" spans="1:4" x14ac:dyDescent="0.35">
      <c r="A88" s="1">
        <v>87</v>
      </c>
      <c r="B88" s="62">
        <v>238</v>
      </c>
      <c r="C88" s="62">
        <v>7</v>
      </c>
      <c r="D88" s="69">
        <v>2551.0650000000001</v>
      </c>
    </row>
    <row r="89" spans="1:4" x14ac:dyDescent="0.35">
      <c r="A89" s="1">
        <v>88</v>
      </c>
      <c r="B89" s="62">
        <v>245</v>
      </c>
      <c r="C89" s="62">
        <v>7</v>
      </c>
      <c r="D89" s="69">
        <v>2686.9140000000002</v>
      </c>
    </row>
    <row r="90" spans="1:4" x14ac:dyDescent="0.35">
      <c r="A90" s="1">
        <v>89</v>
      </c>
      <c r="B90" s="62">
        <v>253</v>
      </c>
      <c r="C90" s="62">
        <v>8</v>
      </c>
      <c r="D90" s="69">
        <v>2859.8139999999999</v>
      </c>
    </row>
    <row r="91" spans="1:4" x14ac:dyDescent="0.35">
      <c r="A91" s="1">
        <v>90</v>
      </c>
      <c r="B91" s="62">
        <v>261</v>
      </c>
      <c r="C91" s="62">
        <v>8</v>
      </c>
      <c r="D91" s="69">
        <v>3056.8519999999999</v>
      </c>
    </row>
    <row r="92" spans="1:4" x14ac:dyDescent="0.35">
      <c r="A92" s="1">
        <v>91</v>
      </c>
      <c r="B92" s="62">
        <v>267</v>
      </c>
      <c r="C92" s="62">
        <v>9</v>
      </c>
      <c r="D92" s="69">
        <v>3240.1480000000001</v>
      </c>
    </row>
    <row r="93" spans="1:4" x14ac:dyDescent="0.35">
      <c r="A93" s="1">
        <v>92</v>
      </c>
      <c r="B93" s="62">
        <v>276</v>
      </c>
      <c r="C93" s="62">
        <v>9</v>
      </c>
      <c r="D93" s="69">
        <v>3473.02</v>
      </c>
    </row>
    <row r="94" spans="1:4" x14ac:dyDescent="0.35">
      <c r="A94" s="1">
        <v>93</v>
      </c>
      <c r="B94" s="62">
        <v>284</v>
      </c>
      <c r="C94" s="62">
        <v>10</v>
      </c>
      <c r="D94" s="69">
        <v>3743.6889999999999</v>
      </c>
    </row>
    <row r="95" spans="1:4" x14ac:dyDescent="0.35">
      <c r="A95" s="1">
        <v>94</v>
      </c>
      <c r="B95" s="62">
        <v>297.12</v>
      </c>
      <c r="C95" s="62">
        <v>11</v>
      </c>
      <c r="D95" s="69">
        <v>4024.5619999999999</v>
      </c>
    </row>
    <row r="96" spans="1:4" x14ac:dyDescent="0.35">
      <c r="A96" s="1">
        <v>95</v>
      </c>
      <c r="B96" s="62">
        <v>310</v>
      </c>
      <c r="C96" s="62">
        <v>12</v>
      </c>
      <c r="D96" s="69">
        <v>4596.2299999999996</v>
      </c>
    </row>
    <row r="97" spans="1:4" x14ac:dyDescent="0.35">
      <c r="A97" s="1">
        <v>96</v>
      </c>
      <c r="B97" s="62">
        <v>319</v>
      </c>
      <c r="C97" s="62">
        <v>13</v>
      </c>
      <c r="D97" s="69">
        <v>5116.9470000000001</v>
      </c>
    </row>
    <row r="98" spans="1:4" x14ac:dyDescent="0.35">
      <c r="A98" s="1">
        <v>97</v>
      </c>
      <c r="B98" s="62">
        <v>333</v>
      </c>
      <c r="C98" s="62">
        <v>15</v>
      </c>
      <c r="D98" s="69">
        <v>5832.9219999999996</v>
      </c>
    </row>
    <row r="99" spans="1:4" x14ac:dyDescent="0.35">
      <c r="A99" s="1">
        <v>98</v>
      </c>
      <c r="B99" s="62">
        <v>360.04</v>
      </c>
      <c r="C99" s="62">
        <v>17</v>
      </c>
      <c r="D99" s="69">
        <v>6913.3209999999999</v>
      </c>
    </row>
    <row r="100" spans="1:4" x14ac:dyDescent="0.35">
      <c r="A100" s="1">
        <v>99</v>
      </c>
      <c r="B100" s="62">
        <v>368</v>
      </c>
      <c r="C100" s="62">
        <v>21</v>
      </c>
      <c r="D100" s="69">
        <v>9264.7240000000002</v>
      </c>
    </row>
    <row r="101" spans="1:4" ht="15" thickBot="1" x14ac:dyDescent="0.4">
      <c r="A101" s="2">
        <v>100</v>
      </c>
      <c r="B101" s="63">
        <v>373</v>
      </c>
      <c r="C101" s="63">
        <v>30</v>
      </c>
      <c r="D101" s="70">
        <v>16219.22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2"/>
  <sheetViews>
    <sheetView showGridLines="0" zoomScale="85" zoomScaleNormal="85" workbookViewId="0">
      <selection activeCell="I18" sqref="I18"/>
    </sheetView>
  </sheetViews>
  <sheetFormatPr defaultColWidth="9.1796875" defaultRowHeight="14.5" x14ac:dyDescent="0.35"/>
  <cols>
    <col min="1" max="1" width="10.7265625" style="39" customWidth="1"/>
    <col min="2" max="2" width="9.54296875" style="39" customWidth="1"/>
    <col min="3" max="4" width="10.7265625" style="39" customWidth="1"/>
    <col min="5" max="5" width="15.26953125" customWidth="1"/>
    <col min="6" max="6" width="24.36328125" customWidth="1"/>
    <col min="7" max="7" width="24.7265625" customWidth="1"/>
    <col min="8" max="8" width="17.7265625" customWidth="1"/>
    <col min="9" max="9" width="18" customWidth="1"/>
    <col min="10" max="10" width="1.54296875" customWidth="1"/>
    <col min="11" max="11" width="10.26953125" bestFit="1" customWidth="1"/>
    <col min="12" max="12" width="11.54296875" bestFit="1" customWidth="1"/>
    <col min="18" max="21" width="10.7265625" customWidth="1"/>
  </cols>
  <sheetData>
    <row r="1" spans="1:12" ht="25" customHeight="1" thickBot="1" x14ac:dyDescent="0.4">
      <c r="A1" s="73" t="s">
        <v>4</v>
      </c>
      <c r="B1" s="74" t="s">
        <v>5</v>
      </c>
      <c r="C1" s="74" t="s">
        <v>6</v>
      </c>
      <c r="D1" s="75" t="s">
        <v>7</v>
      </c>
      <c r="E1" s="7"/>
      <c r="F1" s="71" t="s">
        <v>11</v>
      </c>
      <c r="G1" s="76" t="str">
        <f>Descriptives!C7</f>
        <v>2010-12-01 to 2011-12-09</v>
      </c>
      <c r="H1" s="20"/>
    </row>
    <row r="2" spans="1:12" ht="15.75" customHeight="1" thickBot="1" x14ac:dyDescent="0.4">
      <c r="A2" s="5">
        <v>1</v>
      </c>
      <c r="B2" s="64">
        <v>1</v>
      </c>
      <c r="C2" s="64">
        <v>1</v>
      </c>
      <c r="D2" s="68">
        <v>50.765999999999998</v>
      </c>
      <c r="E2" s="8"/>
      <c r="F2" s="72" t="s">
        <v>1</v>
      </c>
      <c r="G2" s="151">
        <f>Descriptives!C8</f>
        <v>3904</v>
      </c>
      <c r="H2" s="20"/>
    </row>
    <row r="3" spans="1:12" x14ac:dyDescent="0.35">
      <c r="A3" s="1">
        <v>2</v>
      </c>
      <c r="B3" s="62">
        <v>1</v>
      </c>
      <c r="C3" s="62">
        <v>1</v>
      </c>
      <c r="D3" s="69">
        <v>73.768799999999999</v>
      </c>
      <c r="E3" s="8"/>
      <c r="F3" s="165" t="s">
        <v>12</v>
      </c>
      <c r="G3" s="166"/>
      <c r="H3" s="166"/>
      <c r="I3" s="167"/>
      <c r="L3" s="19"/>
    </row>
    <row r="4" spans="1:12" x14ac:dyDescent="0.35">
      <c r="A4" s="1">
        <v>3</v>
      </c>
      <c r="B4" s="62">
        <v>2</v>
      </c>
      <c r="C4" s="62">
        <v>1</v>
      </c>
      <c r="D4" s="69">
        <v>88.998400000000004</v>
      </c>
      <c r="E4" s="8"/>
      <c r="F4" s="9"/>
      <c r="G4" s="42" t="s">
        <v>13</v>
      </c>
      <c r="H4" s="42" t="s">
        <v>14</v>
      </c>
      <c r="I4" s="11" t="s">
        <v>15</v>
      </c>
    </row>
    <row r="5" spans="1:12" x14ac:dyDescent="0.35">
      <c r="A5" s="1">
        <v>4</v>
      </c>
      <c r="B5" s="62">
        <v>2</v>
      </c>
      <c r="C5" s="62">
        <v>1</v>
      </c>
      <c r="D5" s="69">
        <v>100.776</v>
      </c>
      <c r="E5" s="8"/>
      <c r="F5" s="12" t="s">
        <v>94</v>
      </c>
      <c r="G5" s="43" t="s">
        <v>117</v>
      </c>
      <c r="H5" s="43" t="s">
        <v>118</v>
      </c>
      <c r="I5" s="14" t="s">
        <v>119</v>
      </c>
    </row>
    <row r="6" spans="1:12" x14ac:dyDescent="0.35">
      <c r="A6" s="1">
        <v>5</v>
      </c>
      <c r="B6" s="62">
        <v>3</v>
      </c>
      <c r="C6" s="62">
        <v>1</v>
      </c>
      <c r="D6" s="69">
        <v>109.86</v>
      </c>
      <c r="E6" s="8"/>
      <c r="F6" s="12" t="s">
        <v>88</v>
      </c>
      <c r="G6" s="44" t="s">
        <v>91</v>
      </c>
      <c r="H6" s="44" t="s">
        <v>92</v>
      </c>
      <c r="I6" s="17" t="s">
        <v>90</v>
      </c>
    </row>
    <row r="7" spans="1:12" ht="15.75" customHeight="1" thickBot="1" x14ac:dyDescent="0.4">
      <c r="A7" s="1">
        <v>6</v>
      </c>
      <c r="B7" s="62">
        <v>3</v>
      </c>
      <c r="C7" s="62">
        <v>1</v>
      </c>
      <c r="D7" s="69">
        <v>114.53959999999999</v>
      </c>
      <c r="E7" s="8"/>
      <c r="F7" s="13" t="s">
        <v>89</v>
      </c>
      <c r="G7" s="16" t="s">
        <v>122</v>
      </c>
      <c r="H7" s="16" t="s">
        <v>121</v>
      </c>
      <c r="I7" s="15" t="s">
        <v>120</v>
      </c>
    </row>
    <row r="8" spans="1:12" ht="15.75" customHeight="1" thickBot="1" x14ac:dyDescent="0.4">
      <c r="A8" s="1">
        <v>7</v>
      </c>
      <c r="B8" s="62">
        <v>4</v>
      </c>
      <c r="C8" s="62">
        <v>1</v>
      </c>
      <c r="D8" s="69">
        <v>122.7</v>
      </c>
      <c r="E8" s="8"/>
      <c r="F8" s="10"/>
    </row>
    <row r="9" spans="1:12" x14ac:dyDescent="0.35">
      <c r="A9" s="1">
        <v>8</v>
      </c>
      <c r="B9" s="62">
        <v>4</v>
      </c>
      <c r="C9" s="62">
        <v>1</v>
      </c>
      <c r="D9" s="69">
        <v>133.60079999999999</v>
      </c>
      <c r="E9" s="8"/>
      <c r="F9" s="148" t="s">
        <v>95</v>
      </c>
      <c r="G9" s="36" t="s">
        <v>16</v>
      </c>
      <c r="H9" s="37" t="s">
        <v>17</v>
      </c>
      <c r="I9" s="8"/>
    </row>
    <row r="10" spans="1:12" x14ac:dyDescent="0.35">
      <c r="A10" s="1">
        <v>9</v>
      </c>
      <c r="B10" s="62">
        <v>5</v>
      </c>
      <c r="C10" s="62">
        <v>1</v>
      </c>
      <c r="D10" s="69">
        <v>140.46199999999999</v>
      </c>
      <c r="E10" s="8"/>
      <c r="F10" s="12" t="s">
        <v>13</v>
      </c>
      <c r="G10" s="43" t="str">
        <f>G5</f>
        <v>&lt;= 5</v>
      </c>
      <c r="H10" s="77">
        <f>I10/100</f>
        <v>0.10784000000000001</v>
      </c>
      <c r="I10" s="149">
        <v>10.784000000000001</v>
      </c>
    </row>
    <row r="11" spans="1:12" x14ac:dyDescent="0.35">
      <c r="A11" s="1">
        <v>10</v>
      </c>
      <c r="B11" s="62">
        <v>5</v>
      </c>
      <c r="C11" s="62">
        <v>1</v>
      </c>
      <c r="D11" s="69">
        <v>151.286</v>
      </c>
      <c r="E11" s="8"/>
      <c r="F11" s="12" t="s">
        <v>14</v>
      </c>
      <c r="G11" s="43" t="str">
        <f>H5</f>
        <v>&gt; 5 &amp; &lt;=  33</v>
      </c>
      <c r="H11" s="77">
        <f t="shared" ref="H11:H12" si="0">I11/100</f>
        <v>0.30532999999999999</v>
      </c>
      <c r="I11" s="149">
        <v>30.533000000000001</v>
      </c>
    </row>
    <row r="12" spans="1:12" ht="15.75" customHeight="1" thickBot="1" x14ac:dyDescent="0.4">
      <c r="A12" s="1">
        <v>11</v>
      </c>
      <c r="B12" s="62">
        <v>7</v>
      </c>
      <c r="C12" s="62">
        <v>1</v>
      </c>
      <c r="D12" s="69">
        <v>157.1208</v>
      </c>
      <c r="E12" s="8"/>
      <c r="F12" s="13" t="s">
        <v>15</v>
      </c>
      <c r="G12" s="16" t="str">
        <f>I5</f>
        <v>&gt; 33</v>
      </c>
      <c r="H12" s="78">
        <f t="shared" si="0"/>
        <v>0.58682999999999996</v>
      </c>
      <c r="I12" s="149">
        <v>58.683</v>
      </c>
    </row>
    <row r="13" spans="1:12" ht="15.75" customHeight="1" thickBot="1" x14ac:dyDescent="0.4">
      <c r="A13" s="1">
        <v>12</v>
      </c>
      <c r="B13" s="62">
        <v>8</v>
      </c>
      <c r="C13" s="62">
        <v>1</v>
      </c>
      <c r="D13" s="69">
        <v>164.61279999999999</v>
      </c>
      <c r="E13" s="8"/>
      <c r="H13" s="61"/>
      <c r="I13" s="150"/>
    </row>
    <row r="14" spans="1:12" x14ac:dyDescent="0.35">
      <c r="A14" s="1">
        <v>13</v>
      </c>
      <c r="B14" s="62">
        <v>8</v>
      </c>
      <c r="C14" s="62">
        <v>1</v>
      </c>
      <c r="D14" s="69">
        <v>173.07640000000001</v>
      </c>
      <c r="E14" s="8"/>
      <c r="F14" s="148" t="s">
        <v>96</v>
      </c>
      <c r="G14" s="36" t="s">
        <v>16</v>
      </c>
      <c r="H14" s="37" t="s">
        <v>17</v>
      </c>
      <c r="I14" s="150"/>
    </row>
    <row r="15" spans="1:12" x14ac:dyDescent="0.35">
      <c r="A15" s="1">
        <v>14</v>
      </c>
      <c r="B15" s="62">
        <v>9</v>
      </c>
      <c r="C15" s="62">
        <v>1</v>
      </c>
      <c r="D15" s="69">
        <v>180.78</v>
      </c>
      <c r="E15" s="8"/>
      <c r="F15" s="12" t="s">
        <v>13</v>
      </c>
      <c r="G15" s="44" t="str">
        <f>G6</f>
        <v>&gt; 2</v>
      </c>
      <c r="H15" s="79">
        <f>I15/100</f>
        <v>0.46720999999999996</v>
      </c>
      <c r="I15" s="149">
        <v>46.720999999999997</v>
      </c>
    </row>
    <row r="16" spans="1:12" x14ac:dyDescent="0.35">
      <c r="A16" s="1">
        <v>15</v>
      </c>
      <c r="B16" s="62">
        <v>10</v>
      </c>
      <c r="C16" s="62">
        <v>1</v>
      </c>
      <c r="D16" s="69">
        <v>190.262</v>
      </c>
      <c r="E16" s="8"/>
      <c r="F16" s="12" t="s">
        <v>14</v>
      </c>
      <c r="G16" s="44" t="str">
        <f>H6</f>
        <v>&gt; 1 &amp; &lt;= 2</v>
      </c>
      <c r="H16" s="79">
        <f t="shared" ref="H16:H17" si="1">I16/100</f>
        <v>0.19031999999999999</v>
      </c>
      <c r="I16" s="149">
        <v>19.032</v>
      </c>
    </row>
    <row r="17" spans="1:9" ht="15.75" customHeight="1" thickBot="1" x14ac:dyDescent="0.4">
      <c r="A17" s="1">
        <v>16</v>
      </c>
      <c r="B17" s="62">
        <v>10</v>
      </c>
      <c r="C17" s="62">
        <v>1</v>
      </c>
      <c r="D17" s="69">
        <v>199.24520000000001</v>
      </c>
      <c r="E17" s="8"/>
      <c r="F17" s="13" t="s">
        <v>15</v>
      </c>
      <c r="G17" s="18" t="str">
        <f>I6</f>
        <v>&lt;= 1</v>
      </c>
      <c r="H17" s="80">
        <f t="shared" si="1"/>
        <v>0.34247</v>
      </c>
      <c r="I17" s="149">
        <v>34.247</v>
      </c>
    </row>
    <row r="18" spans="1:9" ht="15.75" customHeight="1" thickBot="1" x14ac:dyDescent="0.4">
      <c r="A18" s="1">
        <v>17</v>
      </c>
      <c r="B18" s="62">
        <v>11</v>
      </c>
      <c r="C18" s="62">
        <v>1</v>
      </c>
      <c r="D18" s="69">
        <v>207.5</v>
      </c>
      <c r="E18" s="8"/>
      <c r="I18" s="150"/>
    </row>
    <row r="19" spans="1:9" x14ac:dyDescent="0.35">
      <c r="A19" s="1">
        <v>18</v>
      </c>
      <c r="B19" s="62">
        <v>11</v>
      </c>
      <c r="C19" s="62">
        <v>1</v>
      </c>
      <c r="D19" s="69">
        <v>215.6208</v>
      </c>
      <c r="E19" s="8"/>
      <c r="F19" s="148" t="s">
        <v>124</v>
      </c>
      <c r="G19" s="36" t="s">
        <v>16</v>
      </c>
      <c r="H19" s="37" t="s">
        <v>17</v>
      </c>
      <c r="I19" s="150"/>
    </row>
    <row r="20" spans="1:9" x14ac:dyDescent="0.35">
      <c r="A20" s="1">
        <v>19</v>
      </c>
      <c r="B20" s="62">
        <v>12</v>
      </c>
      <c r="C20" s="62">
        <v>1</v>
      </c>
      <c r="D20" s="69">
        <v>223.92359999999999</v>
      </c>
      <c r="E20" s="8"/>
      <c r="F20" s="12" t="s">
        <v>13</v>
      </c>
      <c r="G20" s="43" t="str">
        <f>G7</f>
        <v>&gt; 447</v>
      </c>
      <c r="H20" s="79">
        <f>I20/100</f>
        <v>0.60553000000000001</v>
      </c>
      <c r="I20" s="149">
        <v>60.552999999999997</v>
      </c>
    </row>
    <row r="21" spans="1:9" x14ac:dyDescent="0.35">
      <c r="A21" s="1">
        <v>20</v>
      </c>
      <c r="B21" s="62">
        <v>14</v>
      </c>
      <c r="C21" s="62">
        <v>1</v>
      </c>
      <c r="D21" s="69">
        <v>234.02600000000001</v>
      </c>
      <c r="E21" s="8"/>
      <c r="F21" s="12" t="s">
        <v>14</v>
      </c>
      <c r="G21" s="43" t="str">
        <f>H7</f>
        <v>&gt; 151  &amp; &lt;= 447</v>
      </c>
      <c r="H21" s="79">
        <f t="shared" ref="H21:H22" si="2">I21/100</f>
        <v>0.29636000000000001</v>
      </c>
      <c r="I21" s="149">
        <v>29.635999999999999</v>
      </c>
    </row>
    <row r="22" spans="1:9" ht="15.75" customHeight="1" thickBot="1" x14ac:dyDescent="0.4">
      <c r="A22" s="1">
        <v>21</v>
      </c>
      <c r="B22" s="62">
        <v>15</v>
      </c>
      <c r="C22" s="62">
        <v>1</v>
      </c>
      <c r="D22" s="69">
        <v>244.88079999999999</v>
      </c>
      <c r="E22" s="8"/>
      <c r="F22" s="13" t="s">
        <v>15</v>
      </c>
      <c r="G22" s="16" t="str">
        <f>I7</f>
        <v>&lt;= 151</v>
      </c>
      <c r="H22" s="80">
        <f t="shared" si="2"/>
        <v>9.8100000000000007E-2</v>
      </c>
      <c r="I22" s="149">
        <v>9.81</v>
      </c>
    </row>
    <row r="23" spans="1:9" x14ac:dyDescent="0.35">
      <c r="A23" s="1">
        <v>22</v>
      </c>
      <c r="B23" s="62">
        <v>16</v>
      </c>
      <c r="C23" s="62">
        <v>1</v>
      </c>
      <c r="D23" s="69">
        <v>254.10560000000001</v>
      </c>
      <c r="E23" s="8"/>
      <c r="F23" s="8"/>
      <c r="G23" s="8"/>
      <c r="H23" s="8"/>
      <c r="I23" s="8"/>
    </row>
    <row r="24" spans="1:9" x14ac:dyDescent="0.35">
      <c r="A24" s="1">
        <v>23</v>
      </c>
      <c r="B24" s="62">
        <v>16</v>
      </c>
      <c r="C24" s="62">
        <v>1</v>
      </c>
      <c r="D24" s="69">
        <v>265.93279999999999</v>
      </c>
      <c r="E24" s="8"/>
      <c r="F24" s="8"/>
      <c r="G24" s="8"/>
      <c r="H24" s="8"/>
      <c r="I24" s="8"/>
    </row>
    <row r="25" spans="1:9" x14ac:dyDescent="0.35">
      <c r="A25" s="1">
        <v>24</v>
      </c>
      <c r="B25" s="62">
        <v>17</v>
      </c>
      <c r="C25" s="62">
        <v>1</v>
      </c>
      <c r="D25" s="69">
        <v>276.89640000000003</v>
      </c>
      <c r="E25" s="8"/>
      <c r="F25" s="8"/>
      <c r="G25" s="8"/>
      <c r="H25" s="8"/>
      <c r="I25" s="8"/>
    </row>
    <row r="26" spans="1:9" x14ac:dyDescent="0.35">
      <c r="A26" s="1">
        <v>25</v>
      </c>
      <c r="B26" s="62">
        <v>18</v>
      </c>
      <c r="C26" s="62">
        <v>1</v>
      </c>
      <c r="D26" s="69">
        <v>289.36</v>
      </c>
      <c r="E26" s="8"/>
      <c r="F26" s="8"/>
      <c r="G26" s="8"/>
      <c r="H26" s="8"/>
      <c r="I26" s="8"/>
    </row>
    <row r="27" spans="1:9" x14ac:dyDescent="0.35">
      <c r="A27" s="1">
        <v>26</v>
      </c>
      <c r="B27" s="62">
        <v>18.48</v>
      </c>
      <c r="C27" s="62">
        <v>1</v>
      </c>
      <c r="D27" s="69">
        <v>298.24919999999997</v>
      </c>
      <c r="E27" s="8"/>
      <c r="F27" s="8"/>
      <c r="G27" s="8"/>
      <c r="H27" s="8"/>
      <c r="I27" s="8"/>
    </row>
    <row r="28" spans="1:9" x14ac:dyDescent="0.35">
      <c r="A28" s="1">
        <v>27</v>
      </c>
      <c r="B28" s="62">
        <v>19</v>
      </c>
      <c r="C28" s="62">
        <v>1</v>
      </c>
      <c r="D28" s="69">
        <v>306.1148</v>
      </c>
      <c r="E28" s="8"/>
      <c r="F28" s="8"/>
      <c r="G28" s="8"/>
      <c r="H28" s="8"/>
      <c r="I28" s="8"/>
    </row>
    <row r="29" spans="1:9" x14ac:dyDescent="0.35">
      <c r="A29" s="1">
        <v>28</v>
      </c>
      <c r="B29" s="62">
        <v>21</v>
      </c>
      <c r="C29" s="62">
        <v>1</v>
      </c>
      <c r="D29" s="69">
        <v>312.01679999999999</v>
      </c>
      <c r="E29" s="8"/>
      <c r="F29" s="8"/>
      <c r="G29" s="8"/>
      <c r="H29" s="8"/>
      <c r="I29" s="8"/>
    </row>
    <row r="30" spans="1:9" x14ac:dyDescent="0.35">
      <c r="A30" s="1">
        <v>29</v>
      </c>
      <c r="B30" s="62">
        <v>22</v>
      </c>
      <c r="C30" s="62">
        <v>1</v>
      </c>
      <c r="D30" s="69">
        <v>319.78480000000002</v>
      </c>
      <c r="E30" s="8"/>
      <c r="F30" s="8"/>
      <c r="G30" s="8"/>
      <c r="H30" s="8"/>
      <c r="I30" s="8"/>
    </row>
    <row r="31" spans="1:9" x14ac:dyDescent="0.35">
      <c r="A31" s="1">
        <v>30</v>
      </c>
      <c r="B31" s="62">
        <v>23</v>
      </c>
      <c r="C31" s="62">
        <v>1</v>
      </c>
      <c r="D31" s="69">
        <v>329.428</v>
      </c>
      <c r="E31" s="8"/>
      <c r="F31" s="8"/>
      <c r="G31" s="8"/>
      <c r="H31" s="8"/>
      <c r="I31" s="8"/>
    </row>
    <row r="32" spans="1:9" x14ac:dyDescent="0.35">
      <c r="A32" s="1">
        <v>31</v>
      </c>
      <c r="B32" s="62">
        <v>23</v>
      </c>
      <c r="C32" s="62">
        <v>1</v>
      </c>
      <c r="D32" s="69">
        <v>337.48399999999998</v>
      </c>
      <c r="E32" s="8"/>
      <c r="F32" s="8"/>
      <c r="G32" s="8"/>
      <c r="H32" s="8"/>
      <c r="I32" s="8"/>
    </row>
    <row r="33" spans="1:9" x14ac:dyDescent="0.35">
      <c r="A33" s="1">
        <v>32</v>
      </c>
      <c r="B33" s="62">
        <v>24</v>
      </c>
      <c r="C33" s="62">
        <v>1</v>
      </c>
      <c r="D33" s="69">
        <v>348.11799999999999</v>
      </c>
      <c r="E33" s="8"/>
      <c r="F33" s="8"/>
      <c r="G33" s="8"/>
      <c r="H33" s="8"/>
      <c r="I33" s="8"/>
    </row>
    <row r="34" spans="1:9" x14ac:dyDescent="0.35">
      <c r="A34" s="1">
        <v>33</v>
      </c>
      <c r="B34" s="62">
        <v>25</v>
      </c>
      <c r="C34" s="62">
        <v>1</v>
      </c>
      <c r="D34" s="69">
        <v>357.97519999999997</v>
      </c>
      <c r="E34" s="8"/>
      <c r="F34" s="8"/>
      <c r="G34" s="8"/>
      <c r="H34" s="8"/>
      <c r="I34" s="8"/>
    </row>
    <row r="35" spans="1:9" x14ac:dyDescent="0.35">
      <c r="A35" s="1">
        <v>34</v>
      </c>
      <c r="B35" s="62">
        <v>26</v>
      </c>
      <c r="C35" s="62">
        <v>1</v>
      </c>
      <c r="D35" s="69">
        <v>366.69720000000001</v>
      </c>
      <c r="E35" s="8"/>
      <c r="F35" s="8"/>
      <c r="G35" s="8"/>
      <c r="H35" s="8"/>
      <c r="I35" s="8"/>
    </row>
    <row r="36" spans="1:9" x14ac:dyDescent="0.35">
      <c r="A36" s="1">
        <v>35</v>
      </c>
      <c r="B36" s="62">
        <v>28</v>
      </c>
      <c r="C36" s="62">
        <v>2</v>
      </c>
      <c r="D36" s="69">
        <v>379.81</v>
      </c>
      <c r="E36" s="8"/>
      <c r="F36" s="8"/>
      <c r="G36" s="8"/>
      <c r="H36" s="8"/>
      <c r="I36" s="8"/>
    </row>
    <row r="37" spans="1:9" x14ac:dyDescent="0.35">
      <c r="A37" s="1">
        <v>36</v>
      </c>
      <c r="B37" s="62">
        <v>29</v>
      </c>
      <c r="C37" s="62">
        <v>2</v>
      </c>
      <c r="D37" s="69">
        <v>389.27280000000002</v>
      </c>
      <c r="E37" s="8"/>
      <c r="F37" s="8"/>
      <c r="G37" s="8"/>
      <c r="H37" s="8"/>
      <c r="I37" s="8"/>
    </row>
    <row r="38" spans="1:9" x14ac:dyDescent="0.35">
      <c r="A38" s="1">
        <v>37</v>
      </c>
      <c r="B38" s="62">
        <v>30</v>
      </c>
      <c r="C38" s="62">
        <v>2</v>
      </c>
      <c r="D38" s="69">
        <v>404.64080000000001</v>
      </c>
      <c r="E38" s="8"/>
      <c r="F38" s="8"/>
      <c r="G38" s="8"/>
      <c r="H38" s="8"/>
      <c r="I38" s="8"/>
    </row>
    <row r="39" spans="1:9" x14ac:dyDescent="0.35">
      <c r="A39" s="1">
        <v>38</v>
      </c>
      <c r="B39" s="62">
        <v>31</v>
      </c>
      <c r="C39" s="62">
        <v>2</v>
      </c>
      <c r="D39" s="69">
        <v>416.86959999999999</v>
      </c>
      <c r="E39" s="8"/>
      <c r="F39" s="8"/>
      <c r="G39" s="8"/>
      <c r="H39" s="8"/>
      <c r="I39" s="8"/>
    </row>
    <row r="40" spans="1:9" x14ac:dyDescent="0.35">
      <c r="A40" s="1">
        <v>39</v>
      </c>
      <c r="B40" s="62">
        <v>32</v>
      </c>
      <c r="C40" s="62">
        <v>2</v>
      </c>
      <c r="D40" s="69">
        <v>429.77280000000002</v>
      </c>
      <c r="E40" s="8"/>
      <c r="F40" s="8"/>
      <c r="G40" s="8"/>
      <c r="H40" s="8"/>
      <c r="I40" s="8"/>
    </row>
    <row r="41" spans="1:9" x14ac:dyDescent="0.35">
      <c r="A41" s="1">
        <v>40</v>
      </c>
      <c r="B41" s="62">
        <v>33</v>
      </c>
      <c r="C41" s="62">
        <v>2</v>
      </c>
      <c r="D41" s="69">
        <v>446.99599999999998</v>
      </c>
      <c r="E41" s="8"/>
      <c r="F41" s="8"/>
      <c r="G41" s="8"/>
      <c r="H41" s="8"/>
      <c r="I41" s="8"/>
    </row>
    <row r="42" spans="1:9" x14ac:dyDescent="0.35">
      <c r="A42" s="1">
        <v>41</v>
      </c>
      <c r="B42" s="62">
        <v>35</v>
      </c>
      <c r="C42" s="62">
        <v>2</v>
      </c>
      <c r="D42" s="69">
        <v>462.18959999999998</v>
      </c>
      <c r="E42" s="8"/>
      <c r="F42" s="8"/>
      <c r="G42" s="8"/>
      <c r="H42" s="8"/>
      <c r="I42" s="8"/>
    </row>
    <row r="43" spans="1:9" x14ac:dyDescent="0.35">
      <c r="A43" s="1">
        <v>42</v>
      </c>
      <c r="B43" s="62">
        <v>36</v>
      </c>
      <c r="C43" s="62">
        <v>2</v>
      </c>
      <c r="D43" s="69">
        <v>482.59480000000002</v>
      </c>
      <c r="E43" s="8"/>
      <c r="F43" s="8"/>
      <c r="G43" s="8"/>
      <c r="H43" s="8"/>
      <c r="I43" s="8"/>
    </row>
    <row r="44" spans="1:9" x14ac:dyDescent="0.35">
      <c r="A44" s="1">
        <v>43</v>
      </c>
      <c r="B44" s="62">
        <v>38</v>
      </c>
      <c r="C44" s="62">
        <v>2</v>
      </c>
      <c r="D44" s="69">
        <v>497.51319999999998</v>
      </c>
      <c r="E44" s="8"/>
      <c r="F44" s="8"/>
      <c r="G44" s="8"/>
      <c r="H44" s="8"/>
      <c r="I44" s="8"/>
    </row>
    <row r="45" spans="1:9" x14ac:dyDescent="0.35">
      <c r="A45" s="1">
        <v>44</v>
      </c>
      <c r="B45" s="62">
        <v>40</v>
      </c>
      <c r="C45" s="62">
        <v>2</v>
      </c>
      <c r="D45" s="69">
        <v>512.41679999999997</v>
      </c>
      <c r="E45" s="8"/>
      <c r="F45" s="8"/>
      <c r="G45" s="8"/>
      <c r="H45" s="8"/>
      <c r="I45" s="8"/>
    </row>
    <row r="46" spans="1:9" x14ac:dyDescent="0.35">
      <c r="A46" s="1">
        <v>45</v>
      </c>
      <c r="B46" s="62">
        <v>42</v>
      </c>
      <c r="C46" s="62">
        <v>2</v>
      </c>
      <c r="D46" s="69">
        <v>537.03599999999994</v>
      </c>
      <c r="E46" s="8"/>
      <c r="F46" s="8"/>
      <c r="G46" s="8"/>
      <c r="H46" s="8"/>
      <c r="I46" s="8"/>
    </row>
    <row r="47" spans="1:9" x14ac:dyDescent="0.35">
      <c r="A47" s="1">
        <v>46</v>
      </c>
      <c r="B47" s="62">
        <v>43.08</v>
      </c>
      <c r="C47" s="62">
        <v>2</v>
      </c>
      <c r="D47" s="69">
        <v>554.47519999999997</v>
      </c>
      <c r="E47" s="8"/>
      <c r="F47" s="8"/>
      <c r="G47" s="8"/>
      <c r="H47" s="8"/>
      <c r="I47" s="8"/>
    </row>
    <row r="48" spans="1:9" x14ac:dyDescent="0.35">
      <c r="A48" s="1">
        <v>47</v>
      </c>
      <c r="B48" s="62">
        <v>45</v>
      </c>
      <c r="C48" s="62">
        <v>2</v>
      </c>
      <c r="D48" s="69">
        <v>578.56759999999997</v>
      </c>
      <c r="E48" s="8"/>
      <c r="F48" s="8"/>
      <c r="G48" s="8"/>
      <c r="H48" s="8"/>
      <c r="I48" s="8"/>
    </row>
    <row r="49" spans="1:9" x14ac:dyDescent="0.35">
      <c r="A49" s="1">
        <v>48</v>
      </c>
      <c r="B49" s="62">
        <v>46.04</v>
      </c>
      <c r="C49" s="62">
        <v>2</v>
      </c>
      <c r="D49" s="69">
        <v>596.8596</v>
      </c>
      <c r="E49" s="8"/>
      <c r="F49" s="8"/>
      <c r="G49" s="8"/>
      <c r="H49" s="8"/>
      <c r="I49" s="8"/>
    </row>
    <row r="50" spans="1:9" x14ac:dyDescent="0.35">
      <c r="A50" s="1">
        <v>49</v>
      </c>
      <c r="B50" s="62">
        <v>50</v>
      </c>
      <c r="C50" s="62">
        <v>2</v>
      </c>
      <c r="D50" s="69">
        <v>608.72280000000001</v>
      </c>
      <c r="E50" s="8"/>
      <c r="F50" s="8"/>
      <c r="G50" s="8"/>
      <c r="H50" s="8"/>
      <c r="I50" s="8"/>
    </row>
    <row r="51" spans="1:9" x14ac:dyDescent="0.35">
      <c r="A51" s="1">
        <v>50</v>
      </c>
      <c r="B51" s="62">
        <v>51</v>
      </c>
      <c r="C51" s="62">
        <v>2</v>
      </c>
      <c r="D51" s="69">
        <v>626.07000000000005</v>
      </c>
      <c r="E51" s="8"/>
      <c r="F51" s="8"/>
      <c r="G51" s="8"/>
      <c r="H51" s="8"/>
      <c r="I51" s="8"/>
    </row>
    <row r="52" spans="1:9" x14ac:dyDescent="0.35">
      <c r="A52" s="1">
        <v>51</v>
      </c>
      <c r="B52" s="62">
        <v>52</v>
      </c>
      <c r="C52" s="62">
        <v>2</v>
      </c>
      <c r="D52" s="69">
        <v>641.77560000000005</v>
      </c>
      <c r="E52" s="8"/>
      <c r="F52" s="8"/>
      <c r="G52" s="8"/>
      <c r="H52" s="8"/>
      <c r="I52" s="8"/>
    </row>
    <row r="53" spans="1:9" x14ac:dyDescent="0.35">
      <c r="A53" s="1">
        <v>52</v>
      </c>
      <c r="B53" s="62">
        <v>54</v>
      </c>
      <c r="C53" s="62">
        <v>2</v>
      </c>
      <c r="D53" s="69">
        <v>657.29719999999998</v>
      </c>
      <c r="E53" s="8"/>
      <c r="F53" s="8"/>
      <c r="G53" s="8"/>
      <c r="H53" s="8"/>
      <c r="I53" s="8"/>
    </row>
    <row r="54" spans="1:9" x14ac:dyDescent="0.35">
      <c r="A54" s="1">
        <v>53</v>
      </c>
      <c r="B54" s="62">
        <v>57</v>
      </c>
      <c r="C54" s="62">
        <v>2</v>
      </c>
      <c r="D54" s="69">
        <v>673.78359999999998</v>
      </c>
      <c r="E54" s="8"/>
      <c r="F54" s="8"/>
      <c r="G54" s="8"/>
      <c r="H54" s="8"/>
      <c r="I54" s="8"/>
    </row>
    <row r="55" spans="1:9" x14ac:dyDescent="0.35">
      <c r="A55" s="1">
        <v>54</v>
      </c>
      <c r="B55" s="62">
        <v>59</v>
      </c>
      <c r="C55" s="62">
        <v>2</v>
      </c>
      <c r="D55" s="69">
        <v>690.49279999999999</v>
      </c>
      <c r="E55" s="8"/>
      <c r="F55" s="8"/>
      <c r="G55" s="8"/>
      <c r="H55" s="8"/>
      <c r="I55" s="8"/>
    </row>
    <row r="56" spans="1:9" x14ac:dyDescent="0.35">
      <c r="A56" s="1">
        <v>55</v>
      </c>
      <c r="B56" s="62">
        <v>60</v>
      </c>
      <c r="C56" s="62">
        <v>3</v>
      </c>
      <c r="D56" s="69">
        <v>713.49599999999998</v>
      </c>
      <c r="E56" s="8"/>
      <c r="F56" s="8"/>
      <c r="G56" s="8"/>
      <c r="H56" s="8"/>
      <c r="I56" s="8"/>
    </row>
    <row r="57" spans="1:9" x14ac:dyDescent="0.35">
      <c r="A57" s="1">
        <v>56</v>
      </c>
      <c r="B57" s="62">
        <v>63</v>
      </c>
      <c r="C57" s="62">
        <v>3</v>
      </c>
      <c r="D57" s="69">
        <v>740.29200000000003</v>
      </c>
      <c r="E57" s="8"/>
      <c r="F57" s="8"/>
      <c r="G57" s="8"/>
      <c r="H57" s="8"/>
      <c r="I57" s="8"/>
    </row>
    <row r="58" spans="1:9" x14ac:dyDescent="0.35">
      <c r="A58" s="1">
        <v>57</v>
      </c>
      <c r="B58" s="62">
        <v>65</v>
      </c>
      <c r="C58" s="62">
        <v>3</v>
      </c>
      <c r="D58" s="69">
        <v>765.70640000000003</v>
      </c>
      <c r="E58" s="8"/>
      <c r="F58" s="8"/>
      <c r="G58" s="8"/>
      <c r="H58" s="8"/>
      <c r="I58" s="8"/>
    </row>
    <row r="59" spans="1:9" x14ac:dyDescent="0.35">
      <c r="A59" s="1">
        <v>58</v>
      </c>
      <c r="B59" s="62">
        <v>66</v>
      </c>
      <c r="C59" s="62">
        <v>3</v>
      </c>
      <c r="D59" s="69">
        <v>787.32680000000005</v>
      </c>
      <c r="E59" s="8"/>
      <c r="F59" s="8"/>
      <c r="G59" s="8"/>
      <c r="H59" s="8"/>
      <c r="I59" s="8"/>
    </row>
    <row r="60" spans="1:9" x14ac:dyDescent="0.35">
      <c r="A60" s="1">
        <v>59</v>
      </c>
      <c r="B60" s="62">
        <v>70</v>
      </c>
      <c r="C60" s="62">
        <v>3</v>
      </c>
      <c r="D60" s="69">
        <v>816.03200000000004</v>
      </c>
      <c r="E60" s="8"/>
      <c r="F60" s="8"/>
      <c r="G60" s="8"/>
      <c r="H60" s="8"/>
      <c r="I60" s="8"/>
    </row>
    <row r="61" spans="1:9" x14ac:dyDescent="0.35">
      <c r="A61" s="1">
        <v>60</v>
      </c>
      <c r="B61" s="62">
        <v>72</v>
      </c>
      <c r="C61" s="62">
        <v>3</v>
      </c>
      <c r="D61" s="69">
        <v>853.654</v>
      </c>
      <c r="E61" s="8"/>
      <c r="F61" s="8"/>
      <c r="G61" s="8"/>
      <c r="H61" s="8"/>
      <c r="I61" s="8"/>
    </row>
    <row r="62" spans="1:9" x14ac:dyDescent="0.35">
      <c r="A62" s="1">
        <v>61</v>
      </c>
      <c r="B62" s="62">
        <v>73</v>
      </c>
      <c r="C62" s="62">
        <v>3</v>
      </c>
      <c r="D62" s="69">
        <v>883.42719999999997</v>
      </c>
      <c r="E62" s="8"/>
      <c r="F62" s="8"/>
      <c r="G62" s="8"/>
      <c r="H62" s="8"/>
      <c r="I62" s="8"/>
    </row>
    <row r="63" spans="1:9" x14ac:dyDescent="0.35">
      <c r="A63" s="1">
        <v>62</v>
      </c>
      <c r="B63" s="62">
        <v>75</v>
      </c>
      <c r="C63" s="62">
        <v>3</v>
      </c>
      <c r="D63" s="69">
        <v>913.08199999999999</v>
      </c>
      <c r="E63" s="8"/>
      <c r="F63" s="8"/>
      <c r="G63" s="8"/>
      <c r="H63" s="8"/>
      <c r="I63" s="8"/>
    </row>
    <row r="64" spans="1:9" x14ac:dyDescent="0.35">
      <c r="A64" s="1">
        <v>63</v>
      </c>
      <c r="B64" s="62">
        <v>78</v>
      </c>
      <c r="C64" s="62">
        <v>3</v>
      </c>
      <c r="D64" s="69">
        <v>949.27200000000005</v>
      </c>
      <c r="E64" s="8"/>
      <c r="F64" s="8"/>
      <c r="G64" s="8"/>
      <c r="H64" s="8"/>
      <c r="I64" s="8"/>
    </row>
    <row r="65" spans="1:9" x14ac:dyDescent="0.35">
      <c r="A65" s="1">
        <v>64</v>
      </c>
      <c r="B65" s="62">
        <v>81</v>
      </c>
      <c r="C65" s="62">
        <v>3</v>
      </c>
      <c r="D65" s="69">
        <v>983.87080000000003</v>
      </c>
      <c r="E65" s="8"/>
      <c r="F65" s="8"/>
      <c r="G65" s="8"/>
      <c r="H65" s="8"/>
      <c r="I65" s="8"/>
    </row>
    <row r="66" spans="1:9" x14ac:dyDescent="0.35">
      <c r="A66" s="1">
        <v>65</v>
      </c>
      <c r="B66" s="62">
        <v>85</v>
      </c>
      <c r="C66" s="62">
        <v>3</v>
      </c>
      <c r="D66" s="69">
        <v>1018.486</v>
      </c>
      <c r="E66" s="8"/>
      <c r="F66" s="8"/>
      <c r="G66" s="8"/>
      <c r="H66" s="8"/>
      <c r="I66" s="8"/>
    </row>
    <row r="67" spans="1:9" x14ac:dyDescent="0.35">
      <c r="A67" s="1">
        <v>66</v>
      </c>
      <c r="B67" s="62">
        <v>88.68</v>
      </c>
      <c r="C67" s="62">
        <v>3</v>
      </c>
      <c r="D67" s="69">
        <v>1047.789</v>
      </c>
      <c r="E67" s="8"/>
      <c r="F67" s="8"/>
      <c r="G67" s="8"/>
      <c r="H67" s="8"/>
      <c r="I67" s="8"/>
    </row>
    <row r="68" spans="1:9" x14ac:dyDescent="0.35">
      <c r="A68" s="1">
        <v>67</v>
      </c>
      <c r="B68" s="62">
        <v>93.16</v>
      </c>
      <c r="C68" s="62">
        <v>4</v>
      </c>
      <c r="D68" s="69">
        <v>1084.9580000000001</v>
      </c>
      <c r="E68" s="8"/>
      <c r="F68" s="8"/>
      <c r="G68" s="8"/>
      <c r="H68" s="8"/>
      <c r="I68" s="8"/>
    </row>
    <row r="69" spans="1:9" x14ac:dyDescent="0.35">
      <c r="A69" s="1">
        <v>68</v>
      </c>
      <c r="B69" s="62">
        <v>98</v>
      </c>
      <c r="C69" s="62">
        <v>4</v>
      </c>
      <c r="D69" s="69">
        <v>1122.4870000000001</v>
      </c>
      <c r="E69" s="8"/>
      <c r="F69" s="8"/>
      <c r="G69" s="8"/>
      <c r="H69" s="8"/>
      <c r="I69" s="8"/>
    </row>
    <row r="70" spans="1:9" x14ac:dyDescent="0.35">
      <c r="A70" s="1">
        <v>69</v>
      </c>
      <c r="B70" s="62">
        <v>105.12</v>
      </c>
      <c r="C70" s="62">
        <v>4</v>
      </c>
      <c r="D70" s="69">
        <v>1163.5820000000001</v>
      </c>
      <c r="E70" s="8"/>
      <c r="F70" s="8"/>
      <c r="G70" s="8"/>
      <c r="H70" s="8"/>
      <c r="I70" s="8"/>
    </row>
    <row r="71" spans="1:9" x14ac:dyDescent="0.35">
      <c r="A71" s="1">
        <v>70</v>
      </c>
      <c r="B71" s="62">
        <v>110</v>
      </c>
      <c r="C71" s="62">
        <v>4</v>
      </c>
      <c r="D71" s="69">
        <v>1227.9639999999999</v>
      </c>
      <c r="E71" s="8"/>
      <c r="F71" s="8"/>
      <c r="G71" s="8"/>
      <c r="H71" s="8"/>
      <c r="I71" s="8"/>
    </row>
    <row r="72" spans="1:9" x14ac:dyDescent="0.35">
      <c r="A72" s="1">
        <v>71</v>
      </c>
      <c r="B72" s="62">
        <v>116</v>
      </c>
      <c r="C72" s="62">
        <v>4</v>
      </c>
      <c r="D72" s="69">
        <v>1269.171</v>
      </c>
      <c r="E72" s="8"/>
      <c r="F72" s="8"/>
      <c r="G72" s="8"/>
      <c r="H72" s="8"/>
      <c r="I72" s="8"/>
    </row>
    <row r="73" spans="1:9" x14ac:dyDescent="0.35">
      <c r="A73" s="1">
        <v>72</v>
      </c>
      <c r="B73" s="62">
        <v>123</v>
      </c>
      <c r="C73" s="62">
        <v>4</v>
      </c>
      <c r="D73" s="69">
        <v>1318.779</v>
      </c>
      <c r="E73" s="8"/>
      <c r="F73" s="8"/>
      <c r="G73" s="8"/>
      <c r="H73" s="8"/>
      <c r="I73" s="8"/>
    </row>
    <row r="74" spans="1:9" x14ac:dyDescent="0.35">
      <c r="A74" s="1">
        <v>73</v>
      </c>
      <c r="B74" s="62">
        <v>129</v>
      </c>
      <c r="C74" s="62">
        <v>4</v>
      </c>
      <c r="D74" s="69">
        <v>1377.9929999999999</v>
      </c>
      <c r="E74" s="8"/>
      <c r="F74" s="8"/>
      <c r="G74" s="8"/>
      <c r="H74" s="8"/>
      <c r="I74" s="8"/>
    </row>
    <row r="75" spans="1:9" x14ac:dyDescent="0.35">
      <c r="A75" s="1">
        <v>74</v>
      </c>
      <c r="B75" s="62">
        <v>135.52000000000001</v>
      </c>
      <c r="C75" s="62">
        <v>4</v>
      </c>
      <c r="D75" s="69">
        <v>1422.432</v>
      </c>
      <c r="E75" s="8"/>
      <c r="F75" s="8"/>
      <c r="G75" s="8"/>
      <c r="H75" s="8"/>
      <c r="I75" s="8"/>
    </row>
    <row r="76" spans="1:9" x14ac:dyDescent="0.35">
      <c r="A76" s="1">
        <v>75</v>
      </c>
      <c r="B76" s="62">
        <v>144</v>
      </c>
      <c r="C76" s="62">
        <v>4</v>
      </c>
      <c r="D76" s="69">
        <v>1484.06</v>
      </c>
      <c r="E76" s="8"/>
      <c r="F76" s="8"/>
      <c r="G76" s="8"/>
      <c r="H76" s="8"/>
      <c r="I76" s="8"/>
    </row>
    <row r="77" spans="1:9" x14ac:dyDescent="0.35">
      <c r="A77" s="1">
        <v>76</v>
      </c>
      <c r="B77" s="62">
        <v>152.96</v>
      </c>
      <c r="C77" s="62">
        <v>5</v>
      </c>
      <c r="D77" s="69">
        <v>1535.229</v>
      </c>
      <c r="E77" s="8"/>
      <c r="F77" s="8"/>
      <c r="G77" s="8"/>
      <c r="H77" s="8"/>
      <c r="I77" s="8"/>
    </row>
    <row r="78" spans="1:9" x14ac:dyDescent="0.35">
      <c r="A78" s="1">
        <v>77</v>
      </c>
      <c r="B78" s="62">
        <v>158</v>
      </c>
      <c r="C78" s="62">
        <v>5</v>
      </c>
      <c r="D78" s="69">
        <v>1612.7639999999999</v>
      </c>
      <c r="E78" s="8"/>
      <c r="F78" s="8"/>
      <c r="G78" s="8"/>
      <c r="H78" s="8"/>
      <c r="I78" s="8"/>
    </row>
    <row r="79" spans="1:9" x14ac:dyDescent="0.35">
      <c r="A79" s="1">
        <v>78</v>
      </c>
      <c r="B79" s="62">
        <v>166.88</v>
      </c>
      <c r="C79" s="62">
        <v>5</v>
      </c>
      <c r="D79" s="69">
        <v>1681.3409999999999</v>
      </c>
      <c r="E79" s="8"/>
      <c r="F79" s="8"/>
      <c r="G79" s="8"/>
      <c r="H79" s="8"/>
      <c r="I79" s="8"/>
    </row>
    <row r="80" spans="1:9" x14ac:dyDescent="0.35">
      <c r="A80" s="1">
        <v>79</v>
      </c>
      <c r="B80" s="62">
        <v>173</v>
      </c>
      <c r="C80" s="62">
        <v>5</v>
      </c>
      <c r="D80" s="69">
        <v>1764.691</v>
      </c>
      <c r="E80" s="8"/>
      <c r="F80" s="8"/>
      <c r="G80" s="8"/>
      <c r="H80" s="8"/>
      <c r="I80" s="8"/>
    </row>
    <row r="81" spans="1:9" x14ac:dyDescent="0.35">
      <c r="A81" s="1">
        <v>80</v>
      </c>
      <c r="B81" s="62">
        <v>179</v>
      </c>
      <c r="C81" s="62">
        <v>5</v>
      </c>
      <c r="D81" s="69">
        <v>1828.296</v>
      </c>
      <c r="E81" s="8"/>
      <c r="F81" s="8"/>
      <c r="G81" s="8"/>
      <c r="H81" s="8"/>
      <c r="I81" s="8"/>
    </row>
    <row r="82" spans="1:9" x14ac:dyDescent="0.35">
      <c r="A82" s="1">
        <v>81</v>
      </c>
      <c r="B82" s="62">
        <v>186</v>
      </c>
      <c r="C82" s="62">
        <v>6</v>
      </c>
      <c r="D82" s="69">
        <v>1905.9960000000001</v>
      </c>
      <c r="E82" s="8"/>
      <c r="F82" s="8"/>
      <c r="G82" s="8"/>
      <c r="H82" s="8"/>
      <c r="I82" s="8"/>
    </row>
    <row r="83" spans="1:9" x14ac:dyDescent="0.35">
      <c r="A83" s="1">
        <v>82</v>
      </c>
      <c r="B83" s="62">
        <v>194</v>
      </c>
      <c r="C83" s="62">
        <v>6</v>
      </c>
      <c r="D83" s="69">
        <v>2004.2860000000001</v>
      </c>
      <c r="E83" s="8"/>
      <c r="F83" s="8"/>
      <c r="G83" s="8"/>
      <c r="H83" s="8"/>
      <c r="I83" s="8"/>
    </row>
    <row r="84" spans="1:9" x14ac:dyDescent="0.35">
      <c r="A84" s="1">
        <v>83</v>
      </c>
      <c r="B84" s="62">
        <v>200.84</v>
      </c>
      <c r="C84" s="62">
        <v>6</v>
      </c>
      <c r="D84" s="69">
        <v>2087.5230000000001</v>
      </c>
      <c r="E84" s="8"/>
      <c r="F84" s="8"/>
      <c r="G84" s="8"/>
      <c r="H84" s="8"/>
      <c r="I84" s="8"/>
    </row>
    <row r="85" spans="1:9" x14ac:dyDescent="0.35">
      <c r="A85" s="1">
        <v>84</v>
      </c>
      <c r="B85" s="62">
        <v>211</v>
      </c>
      <c r="C85" s="62">
        <v>6</v>
      </c>
      <c r="D85" s="69">
        <v>2183.1999999999998</v>
      </c>
      <c r="E85" s="8"/>
      <c r="F85" s="8"/>
      <c r="G85" s="8"/>
      <c r="H85" s="8"/>
      <c r="I85" s="8"/>
    </row>
    <row r="86" spans="1:9" x14ac:dyDescent="0.35">
      <c r="A86" s="1">
        <v>85</v>
      </c>
      <c r="B86" s="62">
        <v>217</v>
      </c>
      <c r="C86" s="62">
        <v>7</v>
      </c>
      <c r="D86" s="69">
        <v>2293.1120000000001</v>
      </c>
      <c r="E86" s="8"/>
      <c r="F86" s="8"/>
      <c r="G86" s="8"/>
      <c r="H86" s="8"/>
      <c r="I86" s="8"/>
    </row>
    <row r="87" spans="1:9" x14ac:dyDescent="0.35">
      <c r="A87" s="1">
        <v>86</v>
      </c>
      <c r="B87" s="62">
        <v>226</v>
      </c>
      <c r="C87" s="62">
        <v>7</v>
      </c>
      <c r="D87" s="69">
        <v>2422.7600000000002</v>
      </c>
      <c r="E87" s="8"/>
      <c r="F87" s="8"/>
      <c r="G87" s="8"/>
      <c r="H87" s="8"/>
      <c r="I87" s="8"/>
    </row>
    <row r="88" spans="1:9" x14ac:dyDescent="0.35">
      <c r="A88" s="1">
        <v>87</v>
      </c>
      <c r="B88" s="62">
        <v>238</v>
      </c>
      <c r="C88" s="62">
        <v>7</v>
      </c>
      <c r="D88" s="69">
        <v>2551.0650000000001</v>
      </c>
      <c r="E88" s="8"/>
      <c r="F88" s="8"/>
      <c r="G88" s="8"/>
      <c r="H88" s="8"/>
    </row>
    <row r="89" spans="1:9" x14ac:dyDescent="0.35">
      <c r="A89" s="1">
        <v>88</v>
      </c>
      <c r="B89" s="62">
        <v>245</v>
      </c>
      <c r="C89" s="62">
        <v>7</v>
      </c>
      <c r="D89" s="69">
        <v>2686.9140000000002</v>
      </c>
      <c r="E89" s="8"/>
      <c r="F89" s="8"/>
      <c r="G89" s="8"/>
      <c r="H89" s="8"/>
    </row>
    <row r="90" spans="1:9" x14ac:dyDescent="0.35">
      <c r="A90" s="1">
        <v>89</v>
      </c>
      <c r="B90" s="62">
        <v>253</v>
      </c>
      <c r="C90" s="62">
        <v>8</v>
      </c>
      <c r="D90" s="69">
        <v>2859.8139999999999</v>
      </c>
      <c r="E90" s="8"/>
      <c r="F90" s="8"/>
      <c r="G90" s="8"/>
      <c r="H90" s="8"/>
    </row>
    <row r="91" spans="1:9" x14ac:dyDescent="0.35">
      <c r="A91" s="1">
        <v>90</v>
      </c>
      <c r="B91" s="62">
        <v>261</v>
      </c>
      <c r="C91" s="62">
        <v>8</v>
      </c>
      <c r="D91" s="69">
        <v>3056.8519999999999</v>
      </c>
      <c r="E91" s="8"/>
      <c r="F91" s="8"/>
      <c r="G91" s="8"/>
      <c r="H91" s="8"/>
    </row>
    <row r="92" spans="1:9" x14ac:dyDescent="0.35">
      <c r="A92" s="1">
        <v>91</v>
      </c>
      <c r="B92" s="62">
        <v>267</v>
      </c>
      <c r="C92" s="62">
        <v>9</v>
      </c>
      <c r="D92" s="69">
        <v>3240.1480000000001</v>
      </c>
      <c r="E92" s="8"/>
      <c r="F92" s="8"/>
      <c r="G92" s="8"/>
      <c r="H92" s="8"/>
    </row>
    <row r="93" spans="1:9" x14ac:dyDescent="0.35">
      <c r="A93" s="1">
        <v>92</v>
      </c>
      <c r="B93" s="62">
        <v>276</v>
      </c>
      <c r="C93" s="62">
        <v>9</v>
      </c>
      <c r="D93" s="69">
        <v>3473.02</v>
      </c>
      <c r="E93" s="8"/>
      <c r="F93" s="8"/>
      <c r="G93" s="8"/>
      <c r="H93" s="8"/>
    </row>
    <row r="94" spans="1:9" x14ac:dyDescent="0.35">
      <c r="A94" s="1">
        <v>93</v>
      </c>
      <c r="B94" s="62">
        <v>284</v>
      </c>
      <c r="C94" s="62">
        <v>10</v>
      </c>
      <c r="D94" s="69">
        <v>3743.6889999999999</v>
      </c>
      <c r="E94" s="8"/>
      <c r="F94" s="8"/>
      <c r="G94" s="8"/>
      <c r="H94" s="8"/>
    </row>
    <row r="95" spans="1:9" x14ac:dyDescent="0.35">
      <c r="A95" s="1">
        <v>94</v>
      </c>
      <c r="B95" s="62">
        <v>297.12</v>
      </c>
      <c r="C95" s="62">
        <v>11</v>
      </c>
      <c r="D95" s="69">
        <v>4024.5619999999999</v>
      </c>
      <c r="E95" s="8"/>
      <c r="F95" s="8"/>
      <c r="G95" s="8"/>
      <c r="H95" s="8"/>
    </row>
    <row r="96" spans="1:9" x14ac:dyDescent="0.35">
      <c r="A96" s="1">
        <v>95</v>
      </c>
      <c r="B96" s="62">
        <v>310</v>
      </c>
      <c r="C96" s="62">
        <v>12</v>
      </c>
      <c r="D96" s="69">
        <v>4596.2299999999996</v>
      </c>
      <c r="E96" s="8"/>
      <c r="F96" s="8"/>
      <c r="G96" s="8"/>
      <c r="H96" s="8"/>
    </row>
    <row r="97" spans="1:8" x14ac:dyDescent="0.35">
      <c r="A97" s="1">
        <v>96</v>
      </c>
      <c r="B97" s="62">
        <v>319</v>
      </c>
      <c r="C97" s="62">
        <v>13</v>
      </c>
      <c r="D97" s="69">
        <v>5116.9470000000001</v>
      </c>
      <c r="E97" s="8"/>
      <c r="F97" s="8"/>
      <c r="G97" s="8"/>
      <c r="H97" s="8"/>
    </row>
    <row r="98" spans="1:8" x14ac:dyDescent="0.35">
      <c r="A98" s="1">
        <v>97</v>
      </c>
      <c r="B98" s="62">
        <v>333</v>
      </c>
      <c r="C98" s="62">
        <v>15</v>
      </c>
      <c r="D98" s="69">
        <v>5832.9219999999996</v>
      </c>
      <c r="E98" s="8"/>
      <c r="F98" s="8"/>
      <c r="G98" s="8"/>
      <c r="H98" s="8"/>
    </row>
    <row r="99" spans="1:8" x14ac:dyDescent="0.35">
      <c r="A99" s="1">
        <v>98</v>
      </c>
      <c r="B99" s="62">
        <v>360.04</v>
      </c>
      <c r="C99" s="62">
        <v>17</v>
      </c>
      <c r="D99" s="69">
        <v>6913.3209999999999</v>
      </c>
      <c r="E99" s="8"/>
      <c r="F99" s="8"/>
      <c r="G99" s="8"/>
      <c r="H99" s="8"/>
    </row>
    <row r="100" spans="1:8" x14ac:dyDescent="0.35">
      <c r="A100" s="1">
        <v>99</v>
      </c>
      <c r="B100" s="62">
        <v>368</v>
      </c>
      <c r="C100" s="62">
        <v>21</v>
      </c>
      <c r="D100" s="69">
        <v>9264.7240000000002</v>
      </c>
      <c r="E100" s="8"/>
      <c r="F100" s="8"/>
      <c r="G100" s="8"/>
      <c r="H100" s="8"/>
    </row>
    <row r="101" spans="1:8" ht="15" thickBot="1" x14ac:dyDescent="0.4">
      <c r="A101" s="2">
        <v>100</v>
      </c>
      <c r="B101" s="63">
        <v>373</v>
      </c>
      <c r="C101" s="63">
        <v>30</v>
      </c>
      <c r="D101" s="70">
        <v>16219.22</v>
      </c>
      <c r="E101" s="8"/>
      <c r="F101" s="8"/>
      <c r="G101" s="8"/>
      <c r="H101" s="8"/>
    </row>
    <row r="102" spans="1:8" x14ac:dyDescent="0.35">
      <c r="B102"/>
      <c r="C102"/>
      <c r="D102"/>
    </row>
  </sheetData>
  <mergeCells count="1">
    <mergeCell ref="F3:I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showGridLines="0" zoomScale="85" zoomScaleNormal="85" workbookViewId="0">
      <selection activeCell="K24" sqref="K24"/>
    </sheetView>
  </sheetViews>
  <sheetFormatPr defaultColWidth="9.1796875" defaultRowHeight="14.5" x14ac:dyDescent="0.35"/>
  <cols>
    <col min="1" max="1" width="14.81640625" bestFit="1" customWidth="1"/>
    <col min="2" max="2" width="19.453125" bestFit="1" customWidth="1"/>
    <col min="3" max="4" width="15.7265625" customWidth="1"/>
    <col min="7" max="7" width="31.54296875" customWidth="1"/>
    <col min="8" max="8" width="15.54296875" customWidth="1"/>
    <col min="11" max="11" width="24.26953125" bestFit="1" customWidth="1"/>
    <col min="12" max="12" width="7.54296875" bestFit="1" customWidth="1"/>
  </cols>
  <sheetData>
    <row r="1" spans="1:12" ht="20" customHeight="1" thickBot="1" x14ac:dyDescent="0.4">
      <c r="A1" s="83" t="s">
        <v>18</v>
      </c>
      <c r="B1" s="84" t="s">
        <v>19</v>
      </c>
      <c r="C1" s="84" t="s">
        <v>20</v>
      </c>
      <c r="D1" s="85" t="s">
        <v>17</v>
      </c>
    </row>
    <row r="2" spans="1:12" x14ac:dyDescent="0.35">
      <c r="A2" s="5" t="s">
        <v>24</v>
      </c>
      <c r="B2" s="82" t="s">
        <v>22</v>
      </c>
      <c r="C2" s="81">
        <v>273</v>
      </c>
      <c r="D2" s="91">
        <f t="shared" ref="D2:D29" si="0">C2/$C$29</f>
        <v>6.9928278688524595E-2</v>
      </c>
      <c r="G2" s="168" t="s">
        <v>110</v>
      </c>
      <c r="H2" s="169"/>
      <c r="I2" s="169"/>
      <c r="J2" s="169"/>
      <c r="K2" s="170"/>
    </row>
    <row r="3" spans="1:12" ht="15" customHeight="1" x14ac:dyDescent="0.35">
      <c r="A3" s="1" t="s">
        <v>23</v>
      </c>
      <c r="B3" s="45" t="s">
        <v>22</v>
      </c>
      <c r="C3" s="41">
        <v>208</v>
      </c>
      <c r="D3" s="79">
        <f t="shared" si="0"/>
        <v>5.3278688524590161E-2</v>
      </c>
      <c r="G3" s="171"/>
      <c r="H3" s="172"/>
      <c r="I3" s="172"/>
      <c r="J3" s="172"/>
      <c r="K3" s="173"/>
    </row>
    <row r="4" spans="1:12" ht="15.75" customHeight="1" x14ac:dyDescent="0.35">
      <c r="A4" s="1" t="s">
        <v>21</v>
      </c>
      <c r="B4" s="45" t="s">
        <v>22</v>
      </c>
      <c r="C4" s="41">
        <v>618</v>
      </c>
      <c r="D4" s="79">
        <f t="shared" si="0"/>
        <v>0.15829918032786885</v>
      </c>
      <c r="G4" s="171"/>
      <c r="H4" s="172"/>
      <c r="I4" s="172"/>
      <c r="J4" s="172"/>
      <c r="K4" s="173"/>
      <c r="L4" s="35"/>
    </row>
    <row r="5" spans="1:12" ht="14.5" customHeight="1" x14ac:dyDescent="0.35">
      <c r="A5" s="1" t="s">
        <v>28</v>
      </c>
      <c r="B5" s="46" t="s">
        <v>26</v>
      </c>
      <c r="C5" s="41">
        <v>115</v>
      </c>
      <c r="D5" s="79">
        <f t="shared" si="0"/>
        <v>2.9456967213114756E-2</v>
      </c>
      <c r="G5" s="171"/>
      <c r="H5" s="172"/>
      <c r="I5" s="172"/>
      <c r="J5" s="172"/>
      <c r="K5" s="173"/>
      <c r="L5" s="35"/>
    </row>
    <row r="6" spans="1:12" ht="15" customHeight="1" x14ac:dyDescent="0.35">
      <c r="A6" s="1" t="s">
        <v>27</v>
      </c>
      <c r="B6" s="46" t="s">
        <v>26</v>
      </c>
      <c r="C6" s="41">
        <v>757</v>
      </c>
      <c r="D6" s="79">
        <f t="shared" si="0"/>
        <v>0.19390368852459017</v>
      </c>
      <c r="G6" s="171"/>
      <c r="H6" s="172"/>
      <c r="I6" s="172"/>
      <c r="J6" s="172"/>
      <c r="K6" s="173"/>
      <c r="L6" s="35"/>
    </row>
    <row r="7" spans="1:12" x14ac:dyDescent="0.35">
      <c r="A7" s="1" t="s">
        <v>29</v>
      </c>
      <c r="B7" s="46" t="s">
        <v>26</v>
      </c>
      <c r="C7" s="41">
        <v>24</v>
      </c>
      <c r="D7" s="79">
        <f t="shared" si="0"/>
        <v>6.1475409836065573E-3</v>
      </c>
      <c r="G7" s="171"/>
      <c r="H7" s="172"/>
      <c r="I7" s="172"/>
      <c r="J7" s="172"/>
      <c r="K7" s="173"/>
    </row>
    <row r="8" spans="1:12" ht="14.5" customHeight="1" thickBot="1" x14ac:dyDescent="0.4">
      <c r="A8" s="1" t="s">
        <v>25</v>
      </c>
      <c r="B8" s="46" t="s">
        <v>26</v>
      </c>
      <c r="C8" s="41">
        <v>337</v>
      </c>
      <c r="D8" s="79">
        <f t="shared" si="0"/>
        <v>8.6321721311475405E-2</v>
      </c>
      <c r="G8" s="174"/>
      <c r="H8" s="175"/>
      <c r="I8" s="175"/>
      <c r="J8" s="175"/>
      <c r="K8" s="176"/>
      <c r="L8" s="35"/>
    </row>
    <row r="9" spans="1:12" ht="15" thickBot="1" x14ac:dyDescent="0.4">
      <c r="A9" s="1" t="s">
        <v>31</v>
      </c>
      <c r="B9" s="47" t="s">
        <v>97</v>
      </c>
      <c r="C9" s="41">
        <v>188</v>
      </c>
      <c r="D9" s="79">
        <f t="shared" si="0"/>
        <v>4.8155737704918031E-2</v>
      </c>
      <c r="L9" s="35"/>
    </row>
    <row r="10" spans="1:12" ht="15" thickBot="1" x14ac:dyDescent="0.4">
      <c r="A10" s="1" t="s">
        <v>32</v>
      </c>
      <c r="B10" s="47" t="s">
        <v>97</v>
      </c>
      <c r="C10" s="41">
        <v>624</v>
      </c>
      <c r="D10" s="79">
        <f t="shared" si="0"/>
        <v>0.1598360655737705</v>
      </c>
      <c r="G10" s="143" t="s">
        <v>102</v>
      </c>
      <c r="H10" s="181" t="s">
        <v>109</v>
      </c>
      <c r="I10" s="182"/>
      <c r="J10" s="182"/>
      <c r="K10" s="183"/>
    </row>
    <row r="11" spans="1:12" x14ac:dyDescent="0.35">
      <c r="A11" s="1" t="s">
        <v>30</v>
      </c>
      <c r="B11" s="47" t="s">
        <v>97</v>
      </c>
      <c r="C11" s="41">
        <v>65</v>
      </c>
      <c r="D11" s="79">
        <f t="shared" si="0"/>
        <v>1.6649590163934427E-2</v>
      </c>
      <c r="G11" s="144" t="s">
        <v>22</v>
      </c>
      <c r="H11" s="184" t="s">
        <v>103</v>
      </c>
      <c r="I11" s="184"/>
      <c r="J11" s="184"/>
      <c r="K11" s="185"/>
      <c r="L11" s="35"/>
    </row>
    <row r="12" spans="1:12" x14ac:dyDescent="0.35">
      <c r="A12" s="1" t="s">
        <v>33</v>
      </c>
      <c r="B12" s="48" t="s">
        <v>34</v>
      </c>
      <c r="C12" s="41">
        <v>117</v>
      </c>
      <c r="D12" s="79">
        <f t="shared" si="0"/>
        <v>2.9969262295081966E-2</v>
      </c>
      <c r="G12" s="135" t="s">
        <v>26</v>
      </c>
      <c r="H12" s="177" t="s">
        <v>104</v>
      </c>
      <c r="I12" s="177"/>
      <c r="J12" s="177"/>
      <c r="K12" s="178"/>
      <c r="L12" s="35"/>
    </row>
    <row r="13" spans="1:12" x14ac:dyDescent="0.35">
      <c r="A13" s="1" t="s">
        <v>36</v>
      </c>
      <c r="B13" s="48" t="s">
        <v>34</v>
      </c>
      <c r="C13" s="41">
        <v>49</v>
      </c>
      <c r="D13" s="79">
        <f t="shared" si="0"/>
        <v>1.2551229508196721E-2</v>
      </c>
      <c r="G13" s="136" t="s">
        <v>97</v>
      </c>
      <c r="H13" s="177" t="s">
        <v>105</v>
      </c>
      <c r="I13" s="177"/>
      <c r="J13" s="177"/>
      <c r="K13" s="178"/>
    </row>
    <row r="14" spans="1:12" x14ac:dyDescent="0.35">
      <c r="A14" s="1" t="s">
        <v>35</v>
      </c>
      <c r="B14" s="48" t="s">
        <v>34</v>
      </c>
      <c r="C14" s="41">
        <v>27</v>
      </c>
      <c r="D14" s="79">
        <f t="shared" si="0"/>
        <v>6.9159836065573769E-3</v>
      </c>
      <c r="G14" s="137" t="s">
        <v>34</v>
      </c>
      <c r="H14" s="177" t="s">
        <v>106</v>
      </c>
      <c r="I14" s="177"/>
      <c r="J14" s="177"/>
      <c r="K14" s="178"/>
      <c r="L14" s="35"/>
    </row>
    <row r="15" spans="1:12" x14ac:dyDescent="0.35">
      <c r="A15" s="1" t="s">
        <v>37</v>
      </c>
      <c r="B15" s="49" t="s">
        <v>38</v>
      </c>
      <c r="C15" s="41">
        <v>14</v>
      </c>
      <c r="D15" s="79">
        <f t="shared" si="0"/>
        <v>3.5860655737704919E-3</v>
      </c>
      <c r="G15" s="138" t="s">
        <v>38</v>
      </c>
      <c r="H15" s="177" t="s">
        <v>107</v>
      </c>
      <c r="I15" s="177"/>
      <c r="J15" s="177"/>
      <c r="K15" s="178"/>
      <c r="L15" s="35"/>
    </row>
    <row r="16" spans="1:12" x14ac:dyDescent="0.35">
      <c r="A16" s="1" t="s">
        <v>40</v>
      </c>
      <c r="B16" s="49" t="s">
        <v>38</v>
      </c>
      <c r="C16" s="41">
        <v>6</v>
      </c>
      <c r="D16" s="79">
        <f t="shared" si="0"/>
        <v>1.5368852459016393E-3</v>
      </c>
      <c r="G16" s="139" t="s">
        <v>42</v>
      </c>
      <c r="H16" s="177" t="s">
        <v>123</v>
      </c>
      <c r="I16" s="177"/>
      <c r="J16" s="177"/>
      <c r="K16" s="178"/>
    </row>
    <row r="17" spans="1:12" ht="15" thickBot="1" x14ac:dyDescent="0.4">
      <c r="A17" s="1" t="s">
        <v>39</v>
      </c>
      <c r="B17" s="49" t="s">
        <v>38</v>
      </c>
      <c r="C17" s="41">
        <v>5</v>
      </c>
      <c r="D17" s="79">
        <f t="shared" si="0"/>
        <v>1.2807377049180327E-3</v>
      </c>
      <c r="G17" s="140" t="s">
        <v>51</v>
      </c>
      <c r="H17" s="179" t="s">
        <v>108</v>
      </c>
      <c r="I17" s="179"/>
      <c r="J17" s="179"/>
      <c r="K17" s="180"/>
      <c r="L17" s="35"/>
    </row>
    <row r="18" spans="1:12" ht="15" thickBot="1" x14ac:dyDescent="0.4">
      <c r="A18" s="1" t="s">
        <v>45</v>
      </c>
      <c r="B18" s="50" t="s">
        <v>42</v>
      </c>
      <c r="C18" s="41">
        <v>88</v>
      </c>
      <c r="D18" s="79">
        <f t="shared" si="0"/>
        <v>2.2540983606557378E-2</v>
      </c>
      <c r="L18" s="35"/>
    </row>
    <row r="19" spans="1:12" x14ac:dyDescent="0.35">
      <c r="A19" s="1" t="s">
        <v>41</v>
      </c>
      <c r="B19" s="50" t="s">
        <v>42</v>
      </c>
      <c r="C19" s="41">
        <v>11</v>
      </c>
      <c r="D19" s="79">
        <f t="shared" si="0"/>
        <v>2.8176229508196722E-3</v>
      </c>
      <c r="G19" s="141" t="s">
        <v>102</v>
      </c>
      <c r="H19" s="142" t="s">
        <v>17</v>
      </c>
    </row>
    <row r="20" spans="1:12" x14ac:dyDescent="0.35">
      <c r="A20" s="1" t="s">
        <v>46</v>
      </c>
      <c r="B20" s="50" t="s">
        <v>42</v>
      </c>
      <c r="C20" s="41">
        <v>27</v>
      </c>
      <c r="D20" s="79">
        <f t="shared" si="0"/>
        <v>6.9159836065573769E-3</v>
      </c>
      <c r="G20" s="134" t="s">
        <v>22</v>
      </c>
      <c r="H20" s="146">
        <f>SUM(C2:C4)/$C$29</f>
        <v>0.28150614754098363</v>
      </c>
      <c r="L20" s="35"/>
    </row>
    <row r="21" spans="1:12" x14ac:dyDescent="0.35">
      <c r="A21" s="1" t="s">
        <v>49</v>
      </c>
      <c r="B21" s="50" t="s">
        <v>42</v>
      </c>
      <c r="C21" s="41">
        <v>1</v>
      </c>
      <c r="D21" s="79">
        <f t="shared" si="0"/>
        <v>2.5614754098360657E-4</v>
      </c>
      <c r="G21" s="135" t="s">
        <v>26</v>
      </c>
      <c r="H21" s="146">
        <f>SUM(C5:C8)/$C$29</f>
        <v>0.31582991803278687</v>
      </c>
      <c r="L21" s="35"/>
    </row>
    <row r="22" spans="1:12" x14ac:dyDescent="0.35">
      <c r="A22" s="1" t="s">
        <v>44</v>
      </c>
      <c r="B22" s="50" t="s">
        <v>42</v>
      </c>
      <c r="C22" s="41">
        <v>23</v>
      </c>
      <c r="D22" s="79">
        <f t="shared" si="0"/>
        <v>5.8913934426229504E-3</v>
      </c>
      <c r="G22" s="136" t="s">
        <v>97</v>
      </c>
      <c r="H22" s="146">
        <f>SUM(C9:C11)/$C$29</f>
        <v>0.22464139344262296</v>
      </c>
    </row>
    <row r="23" spans="1:12" x14ac:dyDescent="0.35">
      <c r="A23" s="1" t="s">
        <v>48</v>
      </c>
      <c r="B23" s="50" t="s">
        <v>42</v>
      </c>
      <c r="C23" s="41">
        <v>1</v>
      </c>
      <c r="D23" s="79">
        <f t="shared" si="0"/>
        <v>2.5614754098360657E-4</v>
      </c>
      <c r="G23" s="137" t="s">
        <v>34</v>
      </c>
      <c r="H23" s="146">
        <f>SUM(C12:C14)/$C$29</f>
        <v>4.9436475409836068E-2</v>
      </c>
      <c r="I23" s="145"/>
      <c r="J23" s="145"/>
      <c r="K23" s="145"/>
      <c r="L23" s="35"/>
    </row>
    <row r="24" spans="1:12" x14ac:dyDescent="0.35">
      <c r="A24" s="1" t="s">
        <v>43</v>
      </c>
      <c r="B24" s="50" t="s">
        <v>42</v>
      </c>
      <c r="C24" s="41">
        <v>11</v>
      </c>
      <c r="D24" s="79">
        <f t="shared" si="0"/>
        <v>2.8176229508196722E-3</v>
      </c>
      <c r="G24" s="138" t="s">
        <v>38</v>
      </c>
      <c r="H24" s="146">
        <f>SUM(C15:C17)/$C$29</f>
        <v>6.4036885245901641E-3</v>
      </c>
      <c r="I24" s="145"/>
      <c r="J24" s="145"/>
      <c r="K24" s="145"/>
      <c r="L24" s="35"/>
    </row>
    <row r="25" spans="1:12" x14ac:dyDescent="0.35">
      <c r="A25" s="1" t="s">
        <v>47</v>
      </c>
      <c r="B25" s="50" t="s">
        <v>42</v>
      </c>
      <c r="C25" s="41">
        <v>0</v>
      </c>
      <c r="D25" s="79">
        <f t="shared" si="0"/>
        <v>0</v>
      </c>
      <c r="G25" s="139" t="s">
        <v>42</v>
      </c>
      <c r="H25" s="146">
        <f>SUM(C18:C25)/$C$29</f>
        <v>4.149590163934426E-2</v>
      </c>
    </row>
    <row r="26" spans="1:12" ht="15" thickBot="1" x14ac:dyDescent="0.4">
      <c r="A26" s="1" t="s">
        <v>52</v>
      </c>
      <c r="B26" s="51" t="s">
        <v>51</v>
      </c>
      <c r="C26" s="41">
        <v>20</v>
      </c>
      <c r="D26" s="79">
        <f t="shared" si="0"/>
        <v>5.1229508196721308E-3</v>
      </c>
      <c r="G26" s="140" t="s">
        <v>51</v>
      </c>
      <c r="H26" s="147">
        <f>SUM(C26:C28)/$C$29</f>
        <v>8.0686475409836061E-2</v>
      </c>
      <c r="L26" s="35"/>
    </row>
    <row r="27" spans="1:12" ht="15" thickBot="1" x14ac:dyDescent="0.4">
      <c r="A27" s="1" t="s">
        <v>50</v>
      </c>
      <c r="B27" s="51" t="s">
        <v>51</v>
      </c>
      <c r="C27" s="41">
        <v>287</v>
      </c>
      <c r="D27" s="79">
        <f t="shared" si="0"/>
        <v>7.3514344262295084E-2</v>
      </c>
      <c r="G27" s="152"/>
      <c r="H27" s="154">
        <f>SUM(H20:H26)</f>
        <v>1</v>
      </c>
      <c r="L27" s="35"/>
    </row>
    <row r="28" spans="1:12" ht="15" thickBot="1" x14ac:dyDescent="0.4">
      <c r="A28" s="92" t="s">
        <v>53</v>
      </c>
      <c r="B28" s="87" t="s">
        <v>51</v>
      </c>
      <c r="C28" s="86">
        <v>8</v>
      </c>
      <c r="D28" s="93">
        <f t="shared" si="0"/>
        <v>2.0491803278688526E-3</v>
      </c>
    </row>
    <row r="29" spans="1:12" ht="15" thickBot="1" x14ac:dyDescent="0.4">
      <c r="A29" s="88" t="s">
        <v>54</v>
      </c>
      <c r="B29" s="89"/>
      <c r="C29" s="90">
        <f>SUM($C$2:$C$28)</f>
        <v>3904</v>
      </c>
      <c r="D29" s="153">
        <f t="shared" si="0"/>
        <v>1</v>
      </c>
    </row>
  </sheetData>
  <mergeCells count="9">
    <mergeCell ref="G2:K8"/>
    <mergeCell ref="H14:K14"/>
    <mergeCell ref="H15:K15"/>
    <mergeCell ref="H16:K16"/>
    <mergeCell ref="H17:K17"/>
    <mergeCell ref="H10:K10"/>
    <mergeCell ref="H11:K11"/>
    <mergeCell ref="H12:K12"/>
    <mergeCell ref="H13:K13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"/>
  <sheetViews>
    <sheetView showGridLines="0" zoomScale="85" zoomScaleNormal="85" workbookViewId="0">
      <selection activeCell="K20" sqref="K20"/>
    </sheetView>
  </sheetViews>
  <sheetFormatPr defaultColWidth="9.1796875" defaultRowHeight="14.5" x14ac:dyDescent="0.35"/>
  <cols>
    <col min="1" max="2" width="11.1796875" style="53" bestFit="1" customWidth="1"/>
    <col min="3" max="3" width="11.54296875" style="53" customWidth="1"/>
    <col min="4" max="4" width="12.26953125" style="53" customWidth="1"/>
    <col min="5" max="5" width="1.6328125" style="39" customWidth="1"/>
    <col min="6" max="7" width="0.81640625" style="39" customWidth="1"/>
    <col min="8" max="8" width="5.7265625" style="39" customWidth="1"/>
    <col min="9" max="9" width="12.81640625" style="39" customWidth="1"/>
    <col min="10" max="12" width="8.54296875" style="39" bestFit="1" customWidth="1"/>
    <col min="13" max="13" width="8.1796875" style="39" customWidth="1"/>
    <col min="14" max="14" width="8.54296875" style="39" bestFit="1" customWidth="1"/>
    <col min="15" max="15" width="8.1796875" style="39" customWidth="1"/>
    <col min="16" max="16" width="10.54296875" style="39" customWidth="1"/>
    <col min="17" max="17" width="9.7265625" style="39" bestFit="1" customWidth="1"/>
    <col min="18" max="18" width="7.54296875" style="39" bestFit="1" customWidth="1"/>
    <col min="19" max="19" width="27.90625" style="39" customWidth="1"/>
  </cols>
  <sheetData>
    <row r="1" spans="1:19" ht="15" thickBot="1" x14ac:dyDescent="0.4">
      <c r="A1" s="95" t="s">
        <v>55</v>
      </c>
      <c r="B1" s="96" t="s">
        <v>56</v>
      </c>
      <c r="C1" s="96" t="s">
        <v>20</v>
      </c>
      <c r="D1" s="97" t="s">
        <v>57</v>
      </c>
    </row>
    <row r="2" spans="1:19" ht="15" thickBot="1" x14ac:dyDescent="0.4">
      <c r="A2" s="5" t="s">
        <v>25</v>
      </c>
      <c r="B2" s="81" t="s">
        <v>58</v>
      </c>
      <c r="C2" s="116">
        <v>337</v>
      </c>
      <c r="D2" s="117">
        <f t="shared" ref="D2:D29" si="0">C2/$C$29</f>
        <v>8.6321721311475405E-2</v>
      </c>
      <c r="F2" s="35"/>
      <c r="J2" s="200" t="s">
        <v>99</v>
      </c>
      <c r="K2" s="201"/>
      <c r="L2" s="201"/>
      <c r="M2" s="201"/>
      <c r="N2" s="201"/>
      <c r="O2" s="201"/>
      <c r="P2" s="201"/>
      <c r="Q2" s="201"/>
      <c r="R2" s="202"/>
      <c r="S2" s="186" t="s">
        <v>98</v>
      </c>
    </row>
    <row r="3" spans="1:19" ht="15.75" customHeight="1" thickBot="1" x14ac:dyDescent="0.4">
      <c r="A3" s="1" t="s">
        <v>47</v>
      </c>
      <c r="B3" s="41" t="s">
        <v>59</v>
      </c>
      <c r="C3" s="118">
        <v>0</v>
      </c>
      <c r="D3" s="119">
        <f t="shared" si="0"/>
        <v>0</v>
      </c>
      <c r="J3" s="195" t="str">
        <f>"H("&amp;Thresholds!G6&amp;")"</f>
        <v>H(&gt; 2)</v>
      </c>
      <c r="K3" s="196"/>
      <c r="L3" s="197"/>
      <c r="M3" s="198" t="str">
        <f>"M("&amp;Thresholds!H6&amp;")"</f>
        <v>M(&gt; 1 &amp; &lt;= 2)</v>
      </c>
      <c r="N3" s="196"/>
      <c r="O3" s="197"/>
      <c r="P3" s="198" t="str">
        <f>"L("&amp;Thresholds!I6&amp;")"</f>
        <v>L(&lt;= 1)</v>
      </c>
      <c r="Q3" s="196"/>
      <c r="R3" s="199"/>
      <c r="S3" s="187"/>
    </row>
    <row r="4" spans="1:19" ht="15.75" customHeight="1" thickBot="1" x14ac:dyDescent="0.4">
      <c r="A4" s="1" t="s">
        <v>43</v>
      </c>
      <c r="B4" s="41" t="s">
        <v>60</v>
      </c>
      <c r="C4" s="118">
        <v>11</v>
      </c>
      <c r="D4" s="119">
        <f t="shared" si="0"/>
        <v>2.8176229508196722E-3</v>
      </c>
      <c r="F4" s="35"/>
      <c r="H4" s="215" t="s">
        <v>125</v>
      </c>
      <c r="I4" s="209" t="str">
        <f>"H("&amp;Thresholds!G7&amp;")"</f>
        <v>H(&gt; 447)</v>
      </c>
      <c r="J4" s="21" t="s">
        <v>58</v>
      </c>
      <c r="K4" s="21">
        <f t="shared" ref="K4:K12" si="1">_xlfn.IFNA(VLOOKUP(J4,$B$2:$C$28,2,0),0)</f>
        <v>337</v>
      </c>
      <c r="L4" s="22">
        <f t="shared" ref="L4:L12" si="2">K4/$S$13</f>
        <v>8.6321721311475405E-2</v>
      </c>
      <c r="M4" s="21" t="s">
        <v>61</v>
      </c>
      <c r="N4" s="21">
        <f t="shared" ref="N4:N12" si="3">_xlfn.IFNA(VLOOKUP(M4,$B$2:$C$28,2,0),0)</f>
        <v>24</v>
      </c>
      <c r="O4" s="22">
        <f t="shared" ref="O4:O12" si="4">N4/$S$13</f>
        <v>6.1475409836065573E-3</v>
      </c>
      <c r="P4" s="38" t="s">
        <v>62</v>
      </c>
      <c r="Q4" s="23">
        <f t="shared" ref="Q4:Q12" si="5">_xlfn.IFNA(VLOOKUP(P4,$B$1:$D$28,2,0),0)</f>
        <v>5</v>
      </c>
      <c r="R4" s="24">
        <f t="shared" ref="R4:R12" si="6">Q4/$S$13</f>
        <v>1.2807377049180327E-3</v>
      </c>
      <c r="S4" s="105" t="str">
        <f>"H("&amp;Thresholds!G5&amp;")"</f>
        <v>H(&lt;= 5)</v>
      </c>
    </row>
    <row r="5" spans="1:19" ht="15.75" customHeight="1" thickBot="1" x14ac:dyDescent="0.4">
      <c r="A5" s="1" t="s">
        <v>39</v>
      </c>
      <c r="B5" s="41" t="s">
        <v>62</v>
      </c>
      <c r="C5" s="118">
        <v>5</v>
      </c>
      <c r="D5" s="119">
        <f t="shared" si="0"/>
        <v>1.2807377049180327E-3</v>
      </c>
      <c r="F5" s="35"/>
      <c r="H5" s="216"/>
      <c r="I5" s="210"/>
      <c r="J5" s="21" t="s">
        <v>63</v>
      </c>
      <c r="K5" s="21">
        <f t="shared" si="1"/>
        <v>757</v>
      </c>
      <c r="L5" s="22">
        <f t="shared" si="2"/>
        <v>0.19390368852459017</v>
      </c>
      <c r="M5" s="21" t="s">
        <v>64</v>
      </c>
      <c r="N5" s="21">
        <f t="shared" si="3"/>
        <v>115</v>
      </c>
      <c r="O5" s="22">
        <f t="shared" si="4"/>
        <v>2.9456967213114756E-2</v>
      </c>
      <c r="P5" s="25" t="s">
        <v>65</v>
      </c>
      <c r="Q5" s="23">
        <f t="shared" si="5"/>
        <v>27</v>
      </c>
      <c r="R5" s="26">
        <f t="shared" si="6"/>
        <v>6.9159836065573769E-3</v>
      </c>
      <c r="S5" s="106" t="str">
        <f>"M("&amp;Thresholds!H5&amp;")"</f>
        <v>M(&gt; 5 &amp; &lt;=  33)</v>
      </c>
    </row>
    <row r="6" spans="1:19" ht="15.75" customHeight="1" thickBot="1" x14ac:dyDescent="0.4">
      <c r="A6" s="1" t="s">
        <v>40</v>
      </c>
      <c r="B6" s="41" t="s">
        <v>66</v>
      </c>
      <c r="C6" s="118">
        <v>6</v>
      </c>
      <c r="D6" s="119">
        <f t="shared" si="0"/>
        <v>1.5368852459016393E-3</v>
      </c>
      <c r="F6" s="35"/>
      <c r="H6" s="216"/>
      <c r="I6" s="211"/>
      <c r="J6" s="27" t="s">
        <v>67</v>
      </c>
      <c r="K6" s="21">
        <f t="shared" si="1"/>
        <v>618</v>
      </c>
      <c r="L6" s="28">
        <f t="shared" si="2"/>
        <v>0.15829918032786885</v>
      </c>
      <c r="M6" s="27" t="s">
        <v>68</v>
      </c>
      <c r="N6" s="21">
        <f t="shared" si="3"/>
        <v>273</v>
      </c>
      <c r="O6" s="28">
        <f t="shared" si="4"/>
        <v>6.9928278688524595E-2</v>
      </c>
      <c r="P6" s="52" t="s">
        <v>69</v>
      </c>
      <c r="Q6" s="23">
        <f t="shared" si="5"/>
        <v>208</v>
      </c>
      <c r="R6" s="102">
        <f t="shared" si="6"/>
        <v>5.3278688524590161E-2</v>
      </c>
      <c r="S6" s="106" t="str">
        <f>"L("&amp;Thresholds!I5&amp;")"</f>
        <v>L(&gt; 33)</v>
      </c>
    </row>
    <row r="7" spans="1:19" ht="15.75" customHeight="1" thickBot="1" x14ac:dyDescent="0.4">
      <c r="A7" s="1" t="s">
        <v>37</v>
      </c>
      <c r="B7" s="41" t="s">
        <v>70</v>
      </c>
      <c r="C7" s="118">
        <v>14</v>
      </c>
      <c r="D7" s="119">
        <f t="shared" si="0"/>
        <v>3.5860655737704919E-3</v>
      </c>
      <c r="F7" s="35"/>
      <c r="H7" s="216"/>
      <c r="I7" s="212" t="str">
        <f>"M("&amp;Thresholds!H7&amp;")"</f>
        <v>M(&gt; 151  &amp; &lt;= 447)</v>
      </c>
      <c r="J7" s="29" t="s">
        <v>60</v>
      </c>
      <c r="K7" s="21">
        <f t="shared" si="1"/>
        <v>11</v>
      </c>
      <c r="L7" s="30">
        <f t="shared" si="2"/>
        <v>2.8176229508196722E-3</v>
      </c>
      <c r="M7" s="29" t="s">
        <v>71</v>
      </c>
      <c r="N7" s="21">
        <f t="shared" si="3"/>
        <v>23</v>
      </c>
      <c r="O7" s="30">
        <f t="shared" si="4"/>
        <v>5.8913934426229504E-3</v>
      </c>
      <c r="P7" s="38" t="s">
        <v>70</v>
      </c>
      <c r="Q7" s="23">
        <f t="shared" si="5"/>
        <v>14</v>
      </c>
      <c r="R7" s="24">
        <f t="shared" si="6"/>
        <v>3.5860655737704919E-3</v>
      </c>
      <c r="S7" s="106" t="str">
        <f t="shared" ref="S7:S12" si="7">S4</f>
        <v>H(&lt;= 5)</v>
      </c>
    </row>
    <row r="8" spans="1:19" ht="15.75" customHeight="1" thickBot="1" x14ac:dyDescent="0.4">
      <c r="A8" s="1" t="s">
        <v>29</v>
      </c>
      <c r="B8" s="41" t="s">
        <v>61</v>
      </c>
      <c r="C8" s="118">
        <v>24</v>
      </c>
      <c r="D8" s="119">
        <f t="shared" si="0"/>
        <v>6.1475409836065573E-3</v>
      </c>
      <c r="F8" s="35"/>
      <c r="H8" s="216"/>
      <c r="I8" s="210"/>
      <c r="J8" s="29" t="s">
        <v>72</v>
      </c>
      <c r="K8" s="21">
        <f t="shared" si="1"/>
        <v>27</v>
      </c>
      <c r="L8" s="30">
        <f t="shared" si="2"/>
        <v>6.9159836065573769E-3</v>
      </c>
      <c r="M8" s="29" t="s">
        <v>73</v>
      </c>
      <c r="N8" s="21">
        <f t="shared" si="3"/>
        <v>88</v>
      </c>
      <c r="O8" s="30">
        <f t="shared" si="4"/>
        <v>2.2540983606557378E-2</v>
      </c>
      <c r="P8" s="25" t="s">
        <v>74</v>
      </c>
      <c r="Q8" s="23">
        <f t="shared" si="5"/>
        <v>117</v>
      </c>
      <c r="R8" s="26">
        <f t="shared" si="6"/>
        <v>2.9969262295081966E-2</v>
      </c>
      <c r="S8" s="106" t="str">
        <f t="shared" si="7"/>
        <v>M(&gt; 5 &amp; &lt;=  33)</v>
      </c>
    </row>
    <row r="9" spans="1:19" ht="15.75" customHeight="1" thickBot="1" x14ac:dyDescent="0.4">
      <c r="A9" s="1" t="s">
        <v>48</v>
      </c>
      <c r="B9" s="41" t="s">
        <v>75</v>
      </c>
      <c r="C9" s="118">
        <v>1</v>
      </c>
      <c r="D9" s="119">
        <f t="shared" si="0"/>
        <v>2.5614754098360657E-4</v>
      </c>
      <c r="F9" s="35"/>
      <c r="H9" s="216"/>
      <c r="I9" s="211"/>
      <c r="J9" s="100" t="s">
        <v>76</v>
      </c>
      <c r="K9" s="21">
        <f t="shared" si="1"/>
        <v>65</v>
      </c>
      <c r="L9" s="32">
        <f t="shared" si="2"/>
        <v>1.6649590163934427E-2</v>
      </c>
      <c r="M9" s="31" t="s">
        <v>77</v>
      </c>
      <c r="N9" s="21">
        <f t="shared" si="3"/>
        <v>188</v>
      </c>
      <c r="O9" s="32">
        <f t="shared" si="4"/>
        <v>4.8155737704918031E-2</v>
      </c>
      <c r="P9" s="31" t="s">
        <v>78</v>
      </c>
      <c r="Q9" s="23">
        <f t="shared" si="5"/>
        <v>624</v>
      </c>
      <c r="R9" s="103">
        <f t="shared" si="6"/>
        <v>0.1598360655737705</v>
      </c>
      <c r="S9" s="106" t="str">
        <f t="shared" si="7"/>
        <v>L(&gt; 33)</v>
      </c>
    </row>
    <row r="10" spans="1:19" ht="15.75" customHeight="1" thickBot="1" x14ac:dyDescent="0.4">
      <c r="A10" s="1" t="s">
        <v>44</v>
      </c>
      <c r="B10" s="41" t="s">
        <v>71</v>
      </c>
      <c r="C10" s="118">
        <v>23</v>
      </c>
      <c r="D10" s="119">
        <f t="shared" si="0"/>
        <v>5.8913934426229504E-3</v>
      </c>
      <c r="F10" s="35"/>
      <c r="H10" s="216"/>
      <c r="I10" s="213" t="str">
        <f>"L("&amp;Thresholds!I7&amp;")"</f>
        <v>L(&lt;= 151)</v>
      </c>
      <c r="J10" s="29" t="s">
        <v>59</v>
      </c>
      <c r="K10" s="21">
        <f t="shared" si="1"/>
        <v>0</v>
      </c>
      <c r="L10" s="30">
        <f t="shared" si="2"/>
        <v>0</v>
      </c>
      <c r="M10" s="29" t="s">
        <v>75</v>
      </c>
      <c r="N10" s="21">
        <f t="shared" si="3"/>
        <v>1</v>
      </c>
      <c r="O10" s="30">
        <f t="shared" si="4"/>
        <v>2.5614754098360657E-4</v>
      </c>
      <c r="P10" s="38" t="s">
        <v>66</v>
      </c>
      <c r="Q10" s="23">
        <f t="shared" si="5"/>
        <v>6</v>
      </c>
      <c r="R10" s="24">
        <f t="shared" si="6"/>
        <v>1.5368852459016393E-3</v>
      </c>
      <c r="S10" s="106" t="str">
        <f t="shared" si="7"/>
        <v>H(&lt;= 5)</v>
      </c>
    </row>
    <row r="11" spans="1:19" ht="15.75" customHeight="1" thickBot="1" x14ac:dyDescent="0.4">
      <c r="A11" s="1" t="s">
        <v>21</v>
      </c>
      <c r="B11" s="41" t="s">
        <v>67</v>
      </c>
      <c r="C11" s="118">
        <v>618</v>
      </c>
      <c r="D11" s="119">
        <f t="shared" si="0"/>
        <v>0.15829918032786885</v>
      </c>
      <c r="F11" s="35"/>
      <c r="H11" s="216"/>
      <c r="I11" s="210"/>
      <c r="J11" s="29" t="s">
        <v>79</v>
      </c>
      <c r="K11" s="21">
        <f t="shared" si="1"/>
        <v>1</v>
      </c>
      <c r="L11" s="30">
        <f t="shared" si="2"/>
        <v>2.5614754098360657E-4</v>
      </c>
      <c r="M11" s="29" t="s">
        <v>80</v>
      </c>
      <c r="N11" s="21">
        <f t="shared" si="3"/>
        <v>11</v>
      </c>
      <c r="O11" s="30">
        <f t="shared" si="4"/>
        <v>2.8176229508196722E-3</v>
      </c>
      <c r="P11" s="25" t="s">
        <v>81</v>
      </c>
      <c r="Q11" s="23">
        <f t="shared" si="5"/>
        <v>49</v>
      </c>
      <c r="R11" s="26">
        <f t="shared" si="6"/>
        <v>1.2551229508196721E-2</v>
      </c>
      <c r="S11" s="106" t="str">
        <f t="shared" si="7"/>
        <v>M(&gt; 5 &amp; &lt;=  33)</v>
      </c>
    </row>
    <row r="12" spans="1:19" ht="15.75" customHeight="1" thickBot="1" x14ac:dyDescent="0.4">
      <c r="A12" s="1" t="s">
        <v>53</v>
      </c>
      <c r="B12" s="41" t="s">
        <v>82</v>
      </c>
      <c r="C12" s="118">
        <v>8</v>
      </c>
      <c r="D12" s="119">
        <f t="shared" si="0"/>
        <v>2.0491803278688526E-3</v>
      </c>
      <c r="F12" s="35"/>
      <c r="H12" s="217"/>
      <c r="I12" s="214"/>
      <c r="J12" s="33" t="s">
        <v>82</v>
      </c>
      <c r="K12" s="21">
        <f t="shared" si="1"/>
        <v>8</v>
      </c>
      <c r="L12" s="34">
        <f t="shared" si="2"/>
        <v>2.0491803278688526E-3</v>
      </c>
      <c r="M12" s="33" t="s">
        <v>83</v>
      </c>
      <c r="N12" s="21">
        <f t="shared" si="3"/>
        <v>20</v>
      </c>
      <c r="O12" s="34">
        <f t="shared" si="4"/>
        <v>5.1229508196721308E-3</v>
      </c>
      <c r="P12" s="101" t="s">
        <v>84</v>
      </c>
      <c r="Q12" s="23">
        <f t="shared" si="5"/>
        <v>287</v>
      </c>
      <c r="R12" s="104">
        <f t="shared" si="6"/>
        <v>7.3514344262295084E-2</v>
      </c>
      <c r="S12" s="107" t="str">
        <f t="shared" si="7"/>
        <v>L(&gt; 33)</v>
      </c>
    </row>
    <row r="13" spans="1:19" ht="15" thickBot="1" x14ac:dyDescent="0.4">
      <c r="A13" s="1" t="s">
        <v>30</v>
      </c>
      <c r="B13" s="41" t="s">
        <v>76</v>
      </c>
      <c r="C13" s="118">
        <v>65</v>
      </c>
      <c r="D13" s="119">
        <f t="shared" si="0"/>
        <v>1.6649590163934427E-2</v>
      </c>
      <c r="F13" s="35"/>
      <c r="K13" s="99">
        <f>SUM(K4:K12)</f>
        <v>1824</v>
      </c>
      <c r="L13" s="8"/>
      <c r="M13" s="8"/>
      <c r="N13" s="99">
        <f>SUM(N4:N12)</f>
        <v>743</v>
      </c>
      <c r="O13" s="8"/>
      <c r="P13" s="8"/>
      <c r="Q13" s="99">
        <f>SUM(Q4:Q12)</f>
        <v>1337</v>
      </c>
      <c r="R13" s="8"/>
      <c r="S13" s="98">
        <f>SUM(K13:Q13)</f>
        <v>3904</v>
      </c>
    </row>
    <row r="14" spans="1:19" x14ac:dyDescent="0.35">
      <c r="A14" s="1" t="s">
        <v>23</v>
      </c>
      <c r="B14" s="41" t="s">
        <v>69</v>
      </c>
      <c r="C14" s="118">
        <v>208</v>
      </c>
      <c r="D14" s="119">
        <f t="shared" si="0"/>
        <v>5.3278688524590161E-2</v>
      </c>
      <c r="F14" s="35"/>
    </row>
    <row r="15" spans="1:19" x14ac:dyDescent="0.35">
      <c r="A15" s="1" t="s">
        <v>50</v>
      </c>
      <c r="B15" s="41" t="s">
        <v>84</v>
      </c>
      <c r="C15" s="118">
        <v>287</v>
      </c>
      <c r="D15" s="119">
        <f t="shared" si="0"/>
        <v>7.3514344262295084E-2</v>
      </c>
      <c r="F15" s="35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</row>
    <row r="16" spans="1:19" x14ac:dyDescent="0.35">
      <c r="A16" s="1" t="s">
        <v>32</v>
      </c>
      <c r="B16" s="41" t="s">
        <v>78</v>
      </c>
      <c r="C16" s="118">
        <v>624</v>
      </c>
      <c r="D16" s="119">
        <f t="shared" si="0"/>
        <v>0.1598360655737705</v>
      </c>
      <c r="F16" s="35"/>
      <c r="G16" s="108"/>
      <c r="H16" s="192"/>
      <c r="I16" s="192"/>
      <c r="J16" s="193"/>
      <c r="K16" s="189"/>
      <c r="L16" s="189"/>
      <c r="M16" s="189"/>
      <c r="N16" s="189"/>
      <c r="O16" s="189"/>
      <c r="P16" s="194"/>
      <c r="Q16" s="108"/>
    </row>
    <row r="17" spans="1:17" ht="15.75" customHeight="1" x14ac:dyDescent="0.35">
      <c r="A17" s="1" t="s">
        <v>24</v>
      </c>
      <c r="B17" s="41" t="s">
        <v>68</v>
      </c>
      <c r="C17" s="118">
        <v>273</v>
      </c>
      <c r="D17" s="119">
        <f t="shared" si="0"/>
        <v>6.9928278688524595E-2</v>
      </c>
      <c r="F17" s="35"/>
      <c r="G17" s="108"/>
      <c r="H17" s="192"/>
      <c r="I17" s="192"/>
      <c r="J17" s="193"/>
      <c r="K17" s="189"/>
      <c r="L17" s="193"/>
      <c r="M17" s="189"/>
      <c r="N17" s="193"/>
      <c r="O17" s="189"/>
      <c r="P17" s="189"/>
      <c r="Q17" s="108"/>
    </row>
    <row r="18" spans="1:17" ht="15.75" customHeight="1" x14ac:dyDescent="0.35">
      <c r="A18" s="1" t="s">
        <v>52</v>
      </c>
      <c r="B18" s="41" t="s">
        <v>83</v>
      </c>
      <c r="C18" s="118">
        <v>20</v>
      </c>
      <c r="D18" s="119">
        <f t="shared" si="0"/>
        <v>5.1229508196721308E-3</v>
      </c>
      <c r="F18" s="35"/>
      <c r="G18" s="108"/>
      <c r="H18" s="188"/>
      <c r="I18" s="190"/>
      <c r="J18" s="109"/>
      <c r="K18" s="110"/>
      <c r="L18" s="109"/>
      <c r="M18" s="110"/>
      <c r="N18" s="111"/>
      <c r="O18" s="110"/>
      <c r="P18" s="112"/>
      <c r="Q18" s="108"/>
    </row>
    <row r="19" spans="1:17" ht="15.75" customHeight="1" x14ac:dyDescent="0.35">
      <c r="A19" s="1" t="s">
        <v>31</v>
      </c>
      <c r="B19" s="41" t="s">
        <v>77</v>
      </c>
      <c r="C19" s="118">
        <v>188</v>
      </c>
      <c r="D19" s="119">
        <f t="shared" si="0"/>
        <v>4.8155737704918031E-2</v>
      </c>
      <c r="F19" s="35"/>
      <c r="G19" s="108"/>
      <c r="H19" s="189"/>
      <c r="I19" s="189"/>
      <c r="J19" s="109"/>
      <c r="K19" s="110"/>
      <c r="L19" s="109"/>
      <c r="M19" s="110"/>
      <c r="N19" s="109"/>
      <c r="O19" s="110"/>
      <c r="P19" s="112"/>
      <c r="Q19" s="108"/>
    </row>
    <row r="20" spans="1:17" ht="15.75" customHeight="1" x14ac:dyDescent="0.35">
      <c r="A20" s="1" t="s">
        <v>27</v>
      </c>
      <c r="B20" s="41" t="s">
        <v>63</v>
      </c>
      <c r="C20" s="118">
        <v>757</v>
      </c>
      <c r="D20" s="119">
        <f t="shared" si="0"/>
        <v>0.19390368852459017</v>
      </c>
      <c r="F20" s="35"/>
      <c r="G20" s="108"/>
      <c r="H20" s="189"/>
      <c r="I20" s="189"/>
      <c r="J20" s="109"/>
      <c r="K20" s="110"/>
      <c r="L20" s="109"/>
      <c r="M20" s="110"/>
      <c r="N20" s="109"/>
      <c r="O20" s="110"/>
      <c r="P20" s="112"/>
      <c r="Q20" s="108"/>
    </row>
    <row r="21" spans="1:17" ht="15.75" customHeight="1" x14ac:dyDescent="0.35">
      <c r="A21" s="1" t="s">
        <v>49</v>
      </c>
      <c r="B21" s="41" t="s">
        <v>79</v>
      </c>
      <c r="C21" s="118">
        <v>1</v>
      </c>
      <c r="D21" s="119">
        <f t="shared" si="0"/>
        <v>2.5614754098360657E-4</v>
      </c>
      <c r="F21" s="35"/>
      <c r="G21" s="108"/>
      <c r="H21" s="189"/>
      <c r="I21" s="190"/>
      <c r="J21" s="109"/>
      <c r="K21" s="110"/>
      <c r="L21" s="109"/>
      <c r="M21" s="110"/>
      <c r="N21" s="111"/>
      <c r="O21" s="110"/>
      <c r="P21" s="112"/>
      <c r="Q21" s="108"/>
    </row>
    <row r="22" spans="1:17" ht="15.75" customHeight="1" x14ac:dyDescent="0.35">
      <c r="A22" s="1" t="s">
        <v>46</v>
      </c>
      <c r="B22" s="41" t="s">
        <v>72</v>
      </c>
      <c r="C22" s="118">
        <v>27</v>
      </c>
      <c r="D22" s="119">
        <f t="shared" si="0"/>
        <v>6.9159836065573769E-3</v>
      </c>
      <c r="F22" s="35"/>
      <c r="G22" s="108"/>
      <c r="H22" s="189"/>
      <c r="I22" s="189"/>
      <c r="J22" s="109"/>
      <c r="K22" s="110"/>
      <c r="L22" s="109"/>
      <c r="M22" s="110"/>
      <c r="N22" s="109"/>
      <c r="O22" s="110"/>
      <c r="P22" s="112"/>
      <c r="Q22" s="108"/>
    </row>
    <row r="23" spans="1:17" ht="15.75" customHeight="1" x14ac:dyDescent="0.35">
      <c r="A23" s="1" t="s">
        <v>35</v>
      </c>
      <c r="B23" s="41" t="s">
        <v>65</v>
      </c>
      <c r="C23" s="118">
        <v>27</v>
      </c>
      <c r="D23" s="119">
        <f t="shared" si="0"/>
        <v>6.9159836065573769E-3</v>
      </c>
      <c r="F23" s="35"/>
      <c r="G23" s="108"/>
      <c r="H23" s="189"/>
      <c r="I23" s="189"/>
      <c r="J23" s="109"/>
      <c r="K23" s="110"/>
      <c r="L23" s="109"/>
      <c r="M23" s="110"/>
      <c r="N23" s="109"/>
      <c r="O23" s="110"/>
      <c r="P23" s="112"/>
      <c r="Q23" s="108"/>
    </row>
    <row r="24" spans="1:17" ht="15.75" customHeight="1" x14ac:dyDescent="0.35">
      <c r="A24" s="1" t="s">
        <v>36</v>
      </c>
      <c r="B24" s="41" t="s">
        <v>81</v>
      </c>
      <c r="C24" s="118">
        <v>49</v>
      </c>
      <c r="D24" s="119">
        <f t="shared" si="0"/>
        <v>1.2551229508196721E-2</v>
      </c>
      <c r="F24" s="35"/>
      <c r="G24" s="108"/>
      <c r="H24" s="189"/>
      <c r="I24" s="191"/>
      <c r="J24" s="109"/>
      <c r="K24" s="110"/>
      <c r="L24" s="109"/>
      <c r="M24" s="110"/>
      <c r="N24" s="111"/>
      <c r="O24" s="110"/>
      <c r="P24" s="112"/>
      <c r="Q24" s="108"/>
    </row>
    <row r="25" spans="1:17" ht="15.75" customHeight="1" x14ac:dyDescent="0.35">
      <c r="A25" s="1" t="s">
        <v>33</v>
      </c>
      <c r="B25" s="41" t="s">
        <v>74</v>
      </c>
      <c r="C25" s="118">
        <v>117</v>
      </c>
      <c r="D25" s="119">
        <f t="shared" si="0"/>
        <v>2.9969262295081966E-2</v>
      </c>
      <c r="F25" s="35"/>
      <c r="G25" s="108"/>
      <c r="H25" s="189"/>
      <c r="I25" s="189"/>
      <c r="J25" s="109"/>
      <c r="K25" s="110"/>
      <c r="L25" s="109"/>
      <c r="M25" s="110"/>
      <c r="N25" s="109"/>
      <c r="O25" s="110"/>
      <c r="P25" s="112"/>
      <c r="Q25" s="108"/>
    </row>
    <row r="26" spans="1:17" ht="15.75" customHeight="1" x14ac:dyDescent="0.35">
      <c r="A26" s="1" t="s">
        <v>28</v>
      </c>
      <c r="B26" s="41" t="s">
        <v>64</v>
      </c>
      <c r="C26" s="118">
        <v>115</v>
      </c>
      <c r="D26" s="119">
        <f t="shared" si="0"/>
        <v>2.9456967213114756E-2</v>
      </c>
      <c r="F26" s="35"/>
      <c r="G26" s="108"/>
      <c r="H26" s="189"/>
      <c r="I26" s="189"/>
      <c r="J26" s="109"/>
      <c r="K26" s="110"/>
      <c r="L26" s="109"/>
      <c r="M26" s="110"/>
      <c r="N26" s="109"/>
      <c r="O26" s="110"/>
      <c r="P26" s="112"/>
      <c r="Q26" s="108"/>
    </row>
    <row r="27" spans="1:17" x14ac:dyDescent="0.35">
      <c r="A27" s="1" t="s">
        <v>41</v>
      </c>
      <c r="B27" s="41" t="s">
        <v>80</v>
      </c>
      <c r="C27" s="118">
        <v>11</v>
      </c>
      <c r="D27" s="119">
        <f t="shared" si="0"/>
        <v>2.8176229508196722E-3</v>
      </c>
      <c r="F27" s="35"/>
      <c r="G27" s="108"/>
      <c r="H27" s="108"/>
      <c r="I27" s="113"/>
      <c r="J27" s="113"/>
      <c r="K27" s="113"/>
      <c r="L27" s="113"/>
      <c r="M27" s="113"/>
      <c r="N27" s="113"/>
      <c r="O27" s="113"/>
      <c r="P27" s="114"/>
      <c r="Q27" s="108"/>
    </row>
    <row r="28" spans="1:17" ht="15" thickBot="1" x14ac:dyDescent="0.4">
      <c r="A28" s="2" t="s">
        <v>45</v>
      </c>
      <c r="B28" s="94" t="s">
        <v>73</v>
      </c>
      <c r="C28" s="120">
        <v>88</v>
      </c>
      <c r="D28" s="121">
        <f t="shared" si="0"/>
        <v>2.2540983606557378E-2</v>
      </c>
      <c r="F28" s="35"/>
      <c r="G28" s="108"/>
      <c r="H28" s="108"/>
      <c r="I28" s="108"/>
      <c r="J28" s="115"/>
      <c r="K28" s="108"/>
      <c r="L28" s="108"/>
      <c r="M28" s="108"/>
      <c r="N28" s="108"/>
      <c r="O28" s="108"/>
      <c r="P28" s="108"/>
      <c r="Q28" s="108"/>
    </row>
    <row r="29" spans="1:17" ht="15" thickBot="1" x14ac:dyDescent="0.4">
      <c r="C29" s="122">
        <f>SUM(C2:C28)</f>
        <v>3904</v>
      </c>
      <c r="D29" s="123">
        <f t="shared" si="0"/>
        <v>1</v>
      </c>
    </row>
  </sheetData>
  <mergeCells count="19">
    <mergeCell ref="P3:R3"/>
    <mergeCell ref="H4:H12"/>
    <mergeCell ref="J2:R2"/>
    <mergeCell ref="I4:I6"/>
    <mergeCell ref="I7:I9"/>
    <mergeCell ref="I10:I12"/>
    <mergeCell ref="S2:S3"/>
    <mergeCell ref="H18:H26"/>
    <mergeCell ref="I18:I20"/>
    <mergeCell ref="I21:I23"/>
    <mergeCell ref="I24:I26"/>
    <mergeCell ref="H16:I17"/>
    <mergeCell ref="J16:O16"/>
    <mergeCell ref="J17:K17"/>
    <mergeCell ref="L17:M17"/>
    <mergeCell ref="P16:P17"/>
    <mergeCell ref="N17:O17"/>
    <mergeCell ref="J3:L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Descriptives</vt:lpstr>
      <vt:lpstr>Overall_Quantiles</vt:lpstr>
      <vt:lpstr>Thresholds</vt:lpstr>
      <vt:lpstr>RFM_Flagging</vt:lpstr>
      <vt:lpstr>RFM_Matrix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siddharth.birajdar@ril.com</dc:creator>
  <cp:keywords/>
  <dc:description/>
  <cp:lastModifiedBy>Chaitanya3 C</cp:lastModifiedBy>
  <cp:revision/>
  <dcterms:created xsi:type="dcterms:W3CDTF">2022-04-08T06:20:23Z</dcterms:created>
  <dcterms:modified xsi:type="dcterms:W3CDTF">2025-01-25T14:43:33Z</dcterms:modified>
  <cp:category/>
  <cp:contentStatus/>
</cp:coreProperties>
</file>