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AmritaHelwade\Downloads\My_complete_work\01_Advance_Excel\"/>
    </mc:Choice>
  </mc:AlternateContent>
  <xr:revisionPtr revIDLastSave="0" documentId="13_ncr:1_{C6A288F7-3B72-4A99-861F-F134BCB713ED}" xr6:coauthVersionLast="47" xr6:coauthVersionMax="47" xr10:uidLastSave="{00000000-0000-0000-0000-000000000000}"/>
  <bookViews>
    <workbookView xWindow="-110" yWindow="-110" windowWidth="19420" windowHeight="10420" activeTab="3" xr2:uid="{AA3C1E50-38F1-6644-B051-514CE6CAA6A2}"/>
  </bookViews>
  <sheets>
    <sheet name="Analyze_level1" sheetId="7" r:id="rId1"/>
    <sheet name="Data" sheetId="1" r:id="rId2"/>
    <sheet name="Analyze" sheetId="5" r:id="rId3"/>
    <sheet name="Dashboard" sheetId="6" r:id="rId4"/>
  </sheets>
  <definedNames>
    <definedName name="Slicer_Region">#N/A</definedName>
  </definedNames>
  <calcPr calcId="191029"/>
  <pivotCaches>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2" i="6" l="1"/>
  <c r="H13" i="6"/>
  <c r="I13" i="6"/>
  <c r="J13" i="6"/>
  <c r="K13" i="6"/>
  <c r="H14" i="6"/>
  <c r="I14" i="6"/>
  <c r="J14" i="6"/>
  <c r="K14" i="6"/>
  <c r="H15" i="6"/>
  <c r="I15" i="6"/>
  <c r="J15" i="6"/>
  <c r="K15" i="6"/>
  <c r="H16" i="6"/>
  <c r="I16" i="6"/>
  <c r="J16" i="6"/>
  <c r="K16" i="6"/>
  <c r="H17" i="6"/>
  <c r="I17" i="6"/>
  <c r="J17" i="6"/>
  <c r="K17" i="6"/>
  <c r="H18" i="6"/>
  <c r="I18" i="6"/>
  <c r="J18" i="6"/>
  <c r="K18" i="6"/>
  <c r="I12" i="6"/>
  <c r="J12" i="6"/>
  <c r="K12" i="6"/>
  <c r="H12" i="6"/>
  <c r="C13" i="6"/>
  <c r="D13" i="6"/>
  <c r="E13" i="6"/>
  <c r="C14" i="6"/>
  <c r="D14" i="6"/>
  <c r="E14" i="6"/>
  <c r="C15" i="6"/>
  <c r="D15" i="6"/>
  <c r="E15" i="6"/>
  <c r="C16" i="6"/>
  <c r="D16" i="6"/>
  <c r="E16" i="6"/>
  <c r="C17" i="6"/>
  <c r="D17" i="6"/>
  <c r="E17" i="6"/>
  <c r="C18" i="6"/>
  <c r="D18" i="6"/>
  <c r="E18" i="6"/>
  <c r="D12" i="6"/>
  <c r="C12" i="6"/>
  <c r="I35" i="7"/>
  <c r="I34" i="7"/>
  <c r="I33" i="7"/>
  <c r="I32" i="7"/>
  <c r="I31" i="7"/>
  <c r="I30" i="7"/>
  <c r="I29" i="7"/>
  <c r="I28" i="7"/>
  <c r="H35" i="7"/>
  <c r="H34" i="7"/>
  <c r="H33" i="7"/>
  <c r="H32" i="7"/>
  <c r="H30" i="7"/>
  <c r="H29" i="7"/>
  <c r="H28" i="7"/>
  <c r="F18" i="6" l="1"/>
  <c r="F14" i="6"/>
  <c r="F15" i="6"/>
  <c r="F17" i="6"/>
  <c r="F13" i="6"/>
  <c r="F16" i="6"/>
</calcChain>
</file>

<file path=xl/sharedStrings.xml><?xml version="1.0" encoding="utf-8"?>
<sst xmlns="http://schemas.openxmlformats.org/spreadsheetml/2006/main" count="48322" uniqueCount="155">
  <si>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</si>
  <si>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</si>
  <si>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</si>
  <si>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</si>
  <si>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</si>
  <si>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</si>
  <si>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</si>
  <si>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</si>
  <si>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</si>
  <si>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</si>
  <si>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</si>
  <si>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</si>
  <si>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</si>
  <si>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</si>
  <si>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</si>
  <si>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</si>
  <si>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</si>
  <si>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</si>
  <si>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</si>
  <si>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</si>
  <si>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</si>
  <si>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</si>
  <si>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</si>
  <si>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</si>
  <si>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</si>
  <si>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</si>
  <si>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</si>
  <si>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</si>
  <si>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</si>
  <si>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</si>
  <si>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</si>
  <si>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</si>
  <si>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</si>
  <si>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</si>
  <si>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</si>
  <si>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</si>
  <si>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</si>
  <si>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</si>
  <si>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</si>
  <si>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</si>
  <si>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</si>
  <si>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</si>
  <si>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</si>
  <si>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</si>
  <si>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</si>
  <si>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</si>
  <si>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</si>
  <si>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</si>
  <si>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</si>
  <si>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</si>
  <si>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</si>
  <si>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</si>
  <si>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</si>
  <si>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</si>
  <si>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</si>
  <si>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</si>
  <si>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</si>
  <si>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</si>
  <si>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</si>
  <si>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</si>
  <si>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</si>
  <si>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</si>
  <si>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</si>
  <si>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</si>
  <si>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</si>
  <si>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</si>
  <si>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</si>
  <si>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</si>
  <si>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</si>
  <si>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</si>
  <si>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</si>
  <si>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</si>
  <si>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</si>
  <si>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</si>
  <si>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</si>
  <si>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</si>
  <si>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</si>
  <si>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</si>
  <si>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</si>
  <si>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</si>
  <si>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</si>
  <si>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</si>
  <si>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</si>
  <si>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</si>
  <si>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</si>
  <si>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</si>
  <si>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</si>
  <si>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</si>
  <si>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</si>
  <si>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</si>
  <si>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</si>
  <si>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</si>
  <si>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</si>
  <si>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</si>
  <si>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</si>
  <si>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</si>
  <si>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</si>
  <si>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</si>
  <si>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</si>
  <si>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</si>
  <si>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</si>
  <si>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</si>
  <si>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</si>
  <si>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</si>
  <si>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</si>
  <si>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</si>
  <si>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</si>
  <si>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</si>
  <si>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</si>
  <si>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</si>
  <si>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</si>
  <si>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</si>
  <si>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</si>
  <si>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</si>
  <si>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</si>
  <si>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</si>
  <si>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</si>
  <si>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</si>
  <si>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</si>
  <si>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</si>
  <si>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</si>
  <si>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</si>
  <si>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</si>
  <si>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</si>
  <si>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</si>
  <si>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</si>
  <si>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</si>
  <si>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</si>
  <si>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</si>
  <si>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</si>
  <si>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</si>
  <si>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Beverage brand</t>
  </si>
  <si>
    <t>Sales by Retailer</t>
  </si>
  <si>
    <t>Brand</t>
  </si>
  <si>
    <t>Sales2022</t>
  </si>
  <si>
    <t>Sales2023</t>
  </si>
  <si>
    <t>Variance</t>
  </si>
  <si>
    <t>Sales and Operating Profit margin by Quarter</t>
  </si>
  <si>
    <t>Sum of Total Sales</t>
  </si>
  <si>
    <t>Sum of Units Sold</t>
  </si>
  <si>
    <t>Average of Price per Unit</t>
  </si>
  <si>
    <t>Sum of Operating Profit</t>
  </si>
  <si>
    <t>Row Labels</t>
  </si>
  <si>
    <t>Grand Total</t>
  </si>
  <si>
    <t>Column Labels</t>
  </si>
  <si>
    <t>2022</t>
  </si>
  <si>
    <t>2023</t>
  </si>
  <si>
    <t>Average of Operating Margin</t>
  </si>
  <si>
    <t>Qtr1</t>
  </si>
  <si>
    <t>Qtr2</t>
  </si>
  <si>
    <t>Qtr3</t>
  </si>
  <si>
    <t>Qtr4</t>
  </si>
  <si>
    <t>Years (Invoice Date)</t>
  </si>
  <si>
    <t>Quarters (Invoice Date)</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</si>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</sst>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b/>
      <sz val="12"/>
      <color theme="1"/>
      <name val="Calibri"/>
      <family val="2"/>
      <scheme val="minor"/>
    </font>
  </fonts>
  <fills count="6">
    <fill>
      <patternFill patternType="none"/>
    </fill>
    <fill>
      <patternFill patternType="gray125"/>
    </fill>
    <fill>
      <patternFill patternType="solid">
        <fgColor rgb="FF2A3E68"/>
        <bgColor indexed="64"/>
      </patternFill>
    </fill>
    <fill>
      <patternFill patternType="solid">
        <fgColor rgb="FFFFC000"/>
        <bgColor indexed="64"/>
      </patternFill>
    </fill>
    <fill>
      <patternFill patternType="solid">
        <fgColor theme="7" tint="-0.249977111117893"/>
        <bgColor indexed="64"/>
      </patternFill>
    </fill>
    <fill>
      <patternFill patternType="solid">
        <fgColor theme="4" tint="0.79998168889431442"/>
        <bgColor theme="4" tint="0.79998168889431442"/>
      </patternFill>
    </fill>
  </fills>
  <borders count="4">
    <border>
      <left/>
      <right/>
      <top/>
      <bottom/>
      <diagonal/>
    </border>
    <border>
      <left/>
      <right/>
      <top/>
      <bottom style="thin">
        <color indexed="64"/>
      </bottom>
      <diagonal/>
    </border>
    <border>
      <left/>
      <right/>
      <top/>
      <bottom style="thin">
        <color theme="4" tint="0.39997558519241921"/>
      </bottom>
      <diagonal/>
    </border>
    <border>
      <left/>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8" fontId="0" fillId="0" borderId="0" xfId="0" applyNumberFormat="1" applyAlignment="1">
      <alignment horizontal="center"/>
    </xf>
    <xf numFmtId="3" fontId="0" fillId="0" borderId="0" xfId="0" applyNumberFormat="1" applyAlignment="1">
      <alignment horizontal="center"/>
    </xf>
    <xf numFmtId="6"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3" borderId="0" xfId="0" applyFill="1"/>
    <xf numFmtId="0" fontId="0" fillId="4" borderId="0" xfId="0" applyFill="1"/>
    <xf numFmtId="6" fontId="0" fillId="0" borderId="0" xfId="0" applyNumberFormat="1"/>
    <xf numFmtId="0" fontId="5" fillId="5" borderId="2" xfId="0" applyFont="1" applyFill="1" applyBorder="1"/>
    <xf numFmtId="3" fontId="0" fillId="0" borderId="0" xfId="0" applyNumberFormat="1"/>
    <xf numFmtId="8" fontId="0" fillId="0" borderId="0" xfId="0" applyNumberFormat="1"/>
    <xf numFmtId="0" fontId="0" fillId="0" borderId="0" xfId="0" pivotButton="1"/>
    <xf numFmtId="0" fontId="0" fillId="0" borderId="0" xfId="0" applyAlignment="1">
      <alignment horizontal="left"/>
    </xf>
    <xf numFmtId="0" fontId="5" fillId="0" borderId="0" xfId="0" applyFont="1"/>
    <xf numFmtId="9" fontId="0" fillId="0" borderId="0" xfId="0" applyNumberFormat="1"/>
    <xf numFmtId="0" fontId="5" fillId="0" borderId="2" xfId="0" applyFont="1" applyBorder="1"/>
    <xf numFmtId="0" fontId="0" fillId="0" borderId="3" xfId="0" applyBorder="1"/>
  </cellXfs>
  <cellStyles count="2">
    <cellStyle name="Hyperlink 2" xfId="1" xr:uid="{229837FD-7C70-47AC-B854-CBC5538B0B97}"/>
    <cellStyle name="Normal" xfId="0" builtinId="0"/>
  </cellStyles>
  <dxfs count="15">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Analyze_level1!$H$27</c:f>
              <c:strCache>
                <c:ptCount val="1"/>
                <c:pt idx="0">
                  <c:v>Sum of Total Sales</c:v>
                </c:pt>
              </c:strCache>
            </c:strRef>
          </c:tx>
          <c:spPr>
            <a:solidFill>
              <a:schemeClr val="accent1"/>
            </a:solidFill>
            <a:ln>
              <a:noFill/>
            </a:ln>
            <a:effectLst/>
          </c:spPr>
          <c:invertIfNegative val="0"/>
          <c:cat>
            <c:multiLvlStrRef>
              <c:f>Analyze_level1!$F$28:$G$35</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Analyze_level1!$H$28:$H$35</c:f>
              <c:numCache>
                <c:formatCode>"$"#,##0_);[Red]\("$"#,##0\)</c:formatCode>
                <c:ptCount val="8"/>
                <c:pt idx="0">
                  <c:v>368924.1999999999</c:v>
                </c:pt>
                <c:pt idx="1">
                  <c:v>186231.5</c:v>
                </c:pt>
                <c:pt idx="2">
                  <c:v>25970.199999999997</c:v>
                </c:pt>
                <c:pt idx="3">
                  <c:v>367582.10000000015</c:v>
                </c:pt>
                <c:pt idx="4">
                  <c:v>302917.39999999997</c:v>
                </c:pt>
                <c:pt idx="5">
                  <c:v>406501.3</c:v>
                </c:pt>
                <c:pt idx="6">
                  <c:v>479806.80000000005</c:v>
                </c:pt>
                <c:pt idx="7">
                  <c:v>737475.3</c:v>
                </c:pt>
              </c:numCache>
            </c:numRef>
          </c:val>
          <c:extLst>
            <c:ext xmlns:c16="http://schemas.microsoft.com/office/drawing/2014/chart" uri="{C3380CC4-5D6E-409C-BE32-E72D297353CC}">
              <c16:uniqueId val="{00000000-7A3F-4BD9-906D-1E179840AA50}"/>
            </c:ext>
          </c:extLst>
        </c:ser>
        <c:dLbls>
          <c:showLegendKey val="0"/>
          <c:showVal val="0"/>
          <c:showCatName val="0"/>
          <c:showSerName val="0"/>
          <c:showPercent val="0"/>
          <c:showBubbleSize val="0"/>
        </c:dLbls>
        <c:gapWidth val="219"/>
        <c:axId val="104965007"/>
        <c:axId val="104965967"/>
      </c:barChart>
      <c:lineChart>
        <c:grouping val="standard"/>
        <c:varyColors val="0"/>
        <c:ser>
          <c:idx val="1"/>
          <c:order val="1"/>
          <c:tx>
            <c:strRef>
              <c:f>Analyze_level1!$I$27</c:f>
              <c:strCache>
                <c:ptCount val="1"/>
                <c:pt idx="0">
                  <c:v>Average of Operating Margin</c:v>
                </c:pt>
              </c:strCache>
            </c:strRef>
          </c:tx>
          <c:spPr>
            <a:ln w="28575" cap="rnd">
              <a:solidFill>
                <a:srgbClr val="00B0F0"/>
              </a:solidFill>
              <a:round/>
            </a:ln>
            <a:effectLst/>
          </c:spPr>
          <c:marker>
            <c:symbol val="none"/>
          </c:marker>
          <c:cat>
            <c:multiLvlStrRef>
              <c:f>Analyze_level1!$F$28:$G$35</c:f>
              <c:multiLvlStrCache>
                <c:ptCount val="8"/>
                <c:lvl>
                  <c:pt idx="0">
                    <c:v>Qtr1</c:v>
                  </c:pt>
                  <c:pt idx="1">
                    <c:v>Qtr2</c:v>
                  </c:pt>
                  <c:pt idx="2">
                    <c:v>Qtr3</c:v>
                  </c:pt>
                  <c:pt idx="3">
                    <c:v>Qtr4</c:v>
                  </c:pt>
                  <c:pt idx="4">
                    <c:v>Qtr1</c:v>
                  </c:pt>
                  <c:pt idx="5">
                    <c:v>Qtr2</c:v>
                  </c:pt>
                  <c:pt idx="6">
                    <c:v>Qtr3</c:v>
                  </c:pt>
                  <c:pt idx="7">
                    <c:v>Qtr4</c:v>
                  </c:pt>
                </c:lvl>
                <c:lvl>
                  <c:pt idx="0">
                    <c:v>2022</c:v>
                  </c:pt>
                  <c:pt idx="4">
                    <c:v>2023</c:v>
                  </c:pt>
                </c:lvl>
              </c:multiLvlStrCache>
            </c:multiLvlStrRef>
          </c:cat>
          <c:val>
            <c:numRef>
              <c:f>Analyze_level1!$I$28:$I$35</c:f>
              <c:numCache>
                <c:formatCode>0%</c:formatCode>
                <c:ptCount val="8"/>
                <c:pt idx="0">
                  <c:v>0.3983660130718954</c:v>
                </c:pt>
                <c:pt idx="1">
                  <c:v>0.39063492063492067</c:v>
                </c:pt>
                <c:pt idx="2">
                  <c:v>0.40266666666666662</c:v>
                </c:pt>
                <c:pt idx="3">
                  <c:v>0</c:v>
                </c:pt>
                <c:pt idx="4">
                  <c:v>0.40524017467249013</c:v>
                </c:pt>
                <c:pt idx="5">
                  <c:v>0.41293333333333443</c:v>
                </c:pt>
                <c:pt idx="6">
                  <c:v>0.41252212389380666</c:v>
                </c:pt>
                <c:pt idx="7">
                  <c:v>0.41496815286624206</c:v>
                </c:pt>
              </c:numCache>
            </c:numRef>
          </c:val>
          <c:smooth val="0"/>
          <c:extLst>
            <c:ext xmlns:c16="http://schemas.microsoft.com/office/drawing/2014/chart" uri="{C3380CC4-5D6E-409C-BE32-E72D297353CC}">
              <c16:uniqueId val="{00000001-7A3F-4BD9-906D-1E179840AA50}"/>
            </c:ext>
          </c:extLst>
        </c:ser>
        <c:dLbls>
          <c:showLegendKey val="0"/>
          <c:showVal val="0"/>
          <c:showCatName val="0"/>
          <c:showSerName val="0"/>
          <c:showPercent val="0"/>
          <c:showBubbleSize val="0"/>
        </c:dLbls>
        <c:marker val="1"/>
        <c:smooth val="0"/>
        <c:axId val="104927567"/>
        <c:axId val="104935247"/>
      </c:lineChart>
      <c:catAx>
        <c:axId val="10496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65967"/>
        <c:crosses val="autoZero"/>
        <c:auto val="1"/>
        <c:lblAlgn val="ctr"/>
        <c:lblOffset val="100"/>
        <c:noMultiLvlLbl val="0"/>
      </c:catAx>
      <c:valAx>
        <c:axId val="1049659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65007"/>
        <c:crosses val="autoZero"/>
        <c:crossBetween val="between"/>
      </c:valAx>
      <c:valAx>
        <c:axId val="1049352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27567"/>
        <c:crosses val="max"/>
        <c:crossBetween val="between"/>
      </c:valAx>
      <c:catAx>
        <c:axId val="104927567"/>
        <c:scaling>
          <c:orientation val="minMax"/>
        </c:scaling>
        <c:delete val="1"/>
        <c:axPos val="b"/>
        <c:numFmt formatCode="General" sourceLinked="1"/>
        <c:majorTickMark val="out"/>
        <c:minorTickMark val="none"/>
        <c:tickLblPos val="nextTo"/>
        <c:crossAx val="104935247"/>
        <c:crosses val="autoZero"/>
        <c:auto val="1"/>
        <c:lblAlgn val="ctr"/>
        <c:lblOffset val="100"/>
        <c:noMultiLvlLbl val="0"/>
      </c:catAx>
      <c:spPr>
        <a:noFill/>
        <a:ln>
          <a:noFill/>
        </a:ln>
        <a:effectLst/>
      </c:spPr>
    </c:plotArea>
    <c:legend>
      <c:legendPos val="b"/>
      <c:legendEntry>
        <c:idx val="1"/>
        <c:txPr>
          <a:bodyPr rot="0" spcFirstLastPara="1" vertOverflow="ellipsis" vert="horz" wrap="square" anchor="ctr" anchorCtr="1"/>
          <a:lstStyle/>
          <a:p>
            <a:pPr>
              <a:defRPr sz="900" b="0" i="0" u="none" strike="noStrike" kern="1200" baseline="0">
                <a:solidFill>
                  <a:srgbClr val="00B0F0"/>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hyperlink" Target="https://fearoftheblackwolf.deviantart.com/art/Can-of-Coca-Cola-1980s-583998074" TargetMode="External"/><Relationship Id="rId1" Type="http://schemas.openxmlformats.org/officeDocument/2006/relationships/image" Target="../media/image1.png"/><Relationship Id="rId5" Type="http://schemas.openxmlformats.org/officeDocument/2006/relationships/chart" Target="../charts/chart1.xml"/><Relationship Id="rId4" Type="http://schemas.openxmlformats.org/officeDocument/2006/relationships/hyperlink" Target="https://www.rawpixel.com/search/flag%20american%20flag?page=1&amp;path=_topics&amp;sort=curated" TargetMode="External"/></Relationships>
</file>

<file path=xl/drawings/drawing1.xml><?xml version="1.0" encoding="utf-8"?>
<xdr:wsDr xmlns:xdr="http://schemas.openxmlformats.org/drawingml/2006/spreadsheetDrawing" xmlns:a="http://schemas.openxmlformats.org/drawingml/2006/main">
  <xdr:twoCellAnchor>
    <xdr:from>
      <xdr:col>2</xdr:col>
      <xdr:colOff>57150</xdr:colOff>
      <xdr:row>0</xdr:row>
      <xdr:rowOff>184150</xdr:rowOff>
    </xdr:from>
    <xdr:to>
      <xdr:col>11</xdr:col>
      <xdr:colOff>63500</xdr:colOff>
      <xdr:row>4</xdr:row>
      <xdr:rowOff>133350</xdr:rowOff>
    </xdr:to>
    <xdr:sp macro="" textlink="">
      <xdr:nvSpPr>
        <xdr:cNvPr id="2" name="Rectangle: Rounded Corners 1">
          <a:extLst>
            <a:ext uri="{FF2B5EF4-FFF2-40B4-BE49-F238E27FC236}">
              <a16:creationId xmlns:a16="http://schemas.microsoft.com/office/drawing/2014/main" id="{29949448-EFE8-6FD7-908A-A720A58B251B}"/>
            </a:ext>
          </a:extLst>
        </xdr:cNvPr>
        <xdr:cNvSpPr/>
      </xdr:nvSpPr>
      <xdr:spPr>
        <a:xfrm>
          <a:off x="2330450" y="184150"/>
          <a:ext cx="7664450" cy="7366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US" sz="2000" b="1"/>
            <a:t>coca cola retailer dashboard </a:t>
          </a:r>
        </a:p>
        <a:p>
          <a:pPr algn="l"/>
          <a:r>
            <a:rPr lang="en-US" sz="1200" b="0" i="1">
              <a:latin typeface="Algerian" panose="020F0502020204030204" pitchFamily="82" charset="0"/>
            </a:rPr>
            <a:t>in USD</a:t>
          </a:r>
        </a:p>
        <a:p>
          <a:pPr algn="l"/>
          <a:endParaRPr lang="en-US" sz="2000" b="1"/>
        </a:p>
      </xdr:txBody>
    </xdr:sp>
    <xdr:clientData/>
  </xdr:twoCellAnchor>
  <xdr:twoCellAnchor>
    <xdr:from>
      <xdr:col>2</xdr:col>
      <xdr:colOff>63500</xdr:colOff>
      <xdr:row>5</xdr:row>
      <xdr:rowOff>68961</xdr:rowOff>
    </xdr:from>
    <xdr:to>
      <xdr:col>3</xdr:col>
      <xdr:colOff>762000</xdr:colOff>
      <xdr:row>8</xdr:row>
      <xdr:rowOff>889</xdr:rowOff>
    </xdr:to>
    <xdr:sp macro="" textlink="Analyze_level1!C4">
      <xdr:nvSpPr>
        <xdr:cNvPr id="3" name="Rectangle: Rounded Corners 2">
          <a:extLst>
            <a:ext uri="{FF2B5EF4-FFF2-40B4-BE49-F238E27FC236}">
              <a16:creationId xmlns:a16="http://schemas.microsoft.com/office/drawing/2014/main" id="{F9761B96-8D06-9E4A-487B-D29BE3CF25A3}"/>
            </a:ext>
          </a:extLst>
        </xdr:cNvPr>
        <xdr:cNvSpPr/>
      </xdr:nvSpPr>
      <xdr:spPr>
        <a:xfrm>
          <a:off x="2336800" y="1053211"/>
          <a:ext cx="1549400" cy="522478"/>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100" b="0" i="0">
              <a:solidFill>
                <a:schemeClr val="lt1"/>
              </a:solidFill>
              <a:effectLst/>
              <a:latin typeface="+mn-lt"/>
              <a:ea typeface="+mn-ea"/>
              <a:cs typeface="+mn-cs"/>
            </a:rPr>
            <a:t>Total Sales</a:t>
          </a:r>
          <a:endParaRPr lang="en-US" sz="1200" b="0" i="0" u="none" strike="noStrike">
            <a:solidFill>
              <a:srgbClr val="000000"/>
            </a:solidFill>
            <a:latin typeface="Calibri"/>
            <a:cs typeface="Calibri"/>
          </a:endParaRPr>
        </a:p>
        <a:p>
          <a:pPr algn="l"/>
          <a:fld id="{BD83C608-6AD5-4596-9E95-E090097051ED}" type="TxLink">
            <a:rPr lang="en-US" sz="1200" b="0" i="0" u="none" strike="noStrike">
              <a:solidFill>
                <a:srgbClr val="000000"/>
              </a:solidFill>
              <a:latin typeface="Calibri"/>
              <a:cs typeface="Calibri"/>
            </a:rPr>
            <a:t>$2,507,827 </a:t>
          </a:fld>
          <a:endParaRPr lang="en-US" sz="1200" b="0" i="0" u="none" strike="noStrike">
            <a:solidFill>
              <a:srgbClr val="000000"/>
            </a:solidFill>
            <a:latin typeface="Calibri"/>
            <a:cs typeface="Calibri"/>
          </a:endParaRPr>
        </a:p>
        <a:p>
          <a:pPr algn="l"/>
          <a:endParaRPr lang="en-US" sz="1100"/>
        </a:p>
      </xdr:txBody>
    </xdr:sp>
    <xdr:clientData/>
  </xdr:twoCellAnchor>
  <xdr:twoCellAnchor>
    <xdr:from>
      <xdr:col>9</xdr:col>
      <xdr:colOff>82550</xdr:colOff>
      <xdr:row>5</xdr:row>
      <xdr:rowOff>30861</xdr:rowOff>
    </xdr:from>
    <xdr:to>
      <xdr:col>10</xdr:col>
      <xdr:colOff>781050</xdr:colOff>
      <xdr:row>7</xdr:row>
      <xdr:rowOff>159639</xdr:rowOff>
    </xdr:to>
    <xdr:sp macro="" textlink="Analyze_level1!B4">
      <xdr:nvSpPr>
        <xdr:cNvPr id="4" name="Rectangle: Rounded Corners 3">
          <a:extLst>
            <a:ext uri="{FF2B5EF4-FFF2-40B4-BE49-F238E27FC236}">
              <a16:creationId xmlns:a16="http://schemas.microsoft.com/office/drawing/2014/main" id="{91840F88-CA75-4CD1-9B85-F017E01B514C}"/>
            </a:ext>
          </a:extLst>
        </xdr:cNvPr>
        <xdr:cNvSpPr/>
      </xdr:nvSpPr>
      <xdr:spPr>
        <a:xfrm>
          <a:off x="8312150" y="1015111"/>
          <a:ext cx="1549400" cy="522478"/>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000" b="0" i="0" u="none" strike="noStrike">
              <a:solidFill>
                <a:schemeClr val="bg2"/>
              </a:solidFill>
              <a:latin typeface="Calibri"/>
              <a:cs typeface="Calibri"/>
            </a:rPr>
            <a:t>Total operating</a:t>
          </a:r>
          <a:r>
            <a:rPr lang="en-US" sz="1000" b="0" i="0" u="none" strike="noStrike" baseline="0">
              <a:solidFill>
                <a:schemeClr val="bg2"/>
              </a:solidFill>
              <a:latin typeface="Calibri"/>
              <a:cs typeface="Calibri"/>
            </a:rPr>
            <a:t> Profit</a:t>
          </a:r>
          <a:endParaRPr lang="en-US" sz="1000" b="0" i="0" u="none" strike="noStrike">
            <a:solidFill>
              <a:schemeClr val="bg2"/>
            </a:solidFill>
            <a:latin typeface="Calibri"/>
            <a:cs typeface="Calibri"/>
          </a:endParaRPr>
        </a:p>
        <a:p>
          <a:pPr algn="l"/>
          <a:fld id="{75D20FB3-5AA6-4DAE-BC67-58D53A651434}" type="TxLink">
            <a:rPr lang="en-US" sz="1200" b="0" i="0" u="none" strike="noStrike">
              <a:solidFill>
                <a:srgbClr val="000000"/>
              </a:solidFill>
              <a:latin typeface="Calibri"/>
              <a:cs typeface="Calibri"/>
            </a:rPr>
            <a:t>$973,277 </a:t>
          </a:fld>
          <a:endParaRPr lang="en-US" sz="1100"/>
        </a:p>
      </xdr:txBody>
    </xdr:sp>
    <xdr:clientData/>
  </xdr:twoCellAnchor>
  <xdr:twoCellAnchor>
    <xdr:from>
      <xdr:col>6</xdr:col>
      <xdr:colOff>603250</xdr:colOff>
      <xdr:row>5</xdr:row>
      <xdr:rowOff>56261</xdr:rowOff>
    </xdr:from>
    <xdr:to>
      <xdr:col>8</xdr:col>
      <xdr:colOff>450850</xdr:colOff>
      <xdr:row>7</xdr:row>
      <xdr:rowOff>185039</xdr:rowOff>
    </xdr:to>
    <xdr:sp macro="" textlink="Analyze_level1!A4">
      <xdr:nvSpPr>
        <xdr:cNvPr id="5" name="Rectangle: Rounded Corners 4">
          <a:extLst>
            <a:ext uri="{FF2B5EF4-FFF2-40B4-BE49-F238E27FC236}">
              <a16:creationId xmlns:a16="http://schemas.microsoft.com/office/drawing/2014/main" id="{8C4B834C-E84D-4825-A1EB-C05E423AF5EC}"/>
            </a:ext>
          </a:extLst>
        </xdr:cNvPr>
        <xdr:cNvSpPr/>
      </xdr:nvSpPr>
      <xdr:spPr>
        <a:xfrm>
          <a:off x="6280150" y="1040511"/>
          <a:ext cx="1549400" cy="522478"/>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200" b="0" i="0" u="none" strike="noStrike">
              <a:solidFill>
                <a:srgbClr val="000000"/>
              </a:solidFill>
              <a:latin typeface="Calibri"/>
              <a:cs typeface="Calibri"/>
            </a:rPr>
            <a:t>Average</a:t>
          </a:r>
          <a:r>
            <a:rPr lang="en-US" sz="1200" b="0" i="0" u="none" strike="noStrike" baseline="0">
              <a:solidFill>
                <a:srgbClr val="000000"/>
              </a:solidFill>
              <a:latin typeface="Calibri"/>
              <a:cs typeface="Calibri"/>
            </a:rPr>
            <a:t> Price</a:t>
          </a:r>
          <a:endParaRPr lang="en-US" sz="1200" b="0" i="0" u="none" strike="noStrike">
            <a:solidFill>
              <a:srgbClr val="000000"/>
            </a:solidFill>
            <a:latin typeface="Calibri"/>
            <a:cs typeface="Calibri"/>
          </a:endParaRPr>
        </a:p>
        <a:p>
          <a:pPr algn="l"/>
          <a:fld id="{CD93B330-CA4D-46A1-824B-23E7BDFD92AB}" type="TxLink">
            <a:rPr lang="en-US" sz="1200" b="0" i="0" u="none" strike="noStrike">
              <a:solidFill>
                <a:srgbClr val="000000"/>
              </a:solidFill>
              <a:latin typeface="Calibri"/>
              <a:cs typeface="Calibri"/>
            </a:rPr>
            <a:t>$0.47 </a:t>
          </a:fld>
          <a:endParaRPr lang="en-US" sz="1100"/>
        </a:p>
      </xdr:txBody>
    </xdr:sp>
    <xdr:clientData/>
  </xdr:twoCellAnchor>
  <xdr:twoCellAnchor>
    <xdr:from>
      <xdr:col>4</xdr:col>
      <xdr:colOff>298450</xdr:colOff>
      <xdr:row>5</xdr:row>
      <xdr:rowOff>68961</xdr:rowOff>
    </xdr:from>
    <xdr:to>
      <xdr:col>6</xdr:col>
      <xdr:colOff>146050</xdr:colOff>
      <xdr:row>8</xdr:row>
      <xdr:rowOff>889</xdr:rowOff>
    </xdr:to>
    <xdr:sp macro="" textlink="Analyze_level1!D4">
      <xdr:nvSpPr>
        <xdr:cNvPr id="6" name="Rectangle: Rounded Corners 5">
          <a:extLst>
            <a:ext uri="{FF2B5EF4-FFF2-40B4-BE49-F238E27FC236}">
              <a16:creationId xmlns:a16="http://schemas.microsoft.com/office/drawing/2014/main" id="{5DD0B690-D890-42F9-A8CB-70ABC7C4DA5E}"/>
            </a:ext>
          </a:extLst>
        </xdr:cNvPr>
        <xdr:cNvSpPr/>
      </xdr:nvSpPr>
      <xdr:spPr>
        <a:xfrm>
          <a:off x="4273550" y="1053211"/>
          <a:ext cx="1549400" cy="522478"/>
        </a:xfrm>
        <a:prstGeom prst="roundRect">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r>
            <a:rPr lang="en-US" sz="1200" b="0" i="0" u="none" strike="noStrike">
              <a:solidFill>
                <a:srgbClr val="000000"/>
              </a:solidFill>
              <a:latin typeface="Calibri"/>
              <a:cs typeface="Calibri"/>
            </a:rPr>
            <a:t>Unit sold</a:t>
          </a:r>
        </a:p>
        <a:p>
          <a:pPr algn="l"/>
          <a:fld id="{02FC7CB9-1D01-4CBF-8752-285B713CA9FB}" type="TxLink">
            <a:rPr lang="en-US" sz="1200" b="0" i="0" u="none" strike="noStrike">
              <a:solidFill>
                <a:srgbClr val="000000"/>
              </a:solidFill>
              <a:latin typeface="Calibri"/>
              <a:cs typeface="Calibri"/>
            </a:rPr>
            <a:t>5,012,790</a:t>
          </a:fld>
          <a:endParaRPr lang="en-US" sz="1200" b="0" i="0" u="none" strike="noStrike">
            <a:solidFill>
              <a:srgbClr val="000000"/>
            </a:solidFill>
            <a:latin typeface="Calibri"/>
            <a:cs typeface="Calibri"/>
          </a:endParaRPr>
        </a:p>
      </xdr:txBody>
    </xdr:sp>
    <xdr:clientData/>
  </xdr:twoCellAnchor>
  <xdr:twoCellAnchor editAs="oneCell">
    <xdr:from>
      <xdr:col>0</xdr:col>
      <xdr:colOff>361950</xdr:colOff>
      <xdr:row>1</xdr:row>
      <xdr:rowOff>31750</xdr:rowOff>
    </xdr:from>
    <xdr:to>
      <xdr:col>2</xdr:col>
      <xdr:colOff>211615</xdr:colOff>
      <xdr:row>12</xdr:row>
      <xdr:rowOff>173880</xdr:rowOff>
    </xdr:to>
    <xdr:pic>
      <xdr:nvPicPr>
        <xdr:cNvPr id="8" name="Picture 7">
          <a:extLst>
            <a:ext uri="{FF2B5EF4-FFF2-40B4-BE49-F238E27FC236}">
              <a16:creationId xmlns:a16="http://schemas.microsoft.com/office/drawing/2014/main" id="{DF17A674-6A1F-3B2C-1D8A-3C6FAEACC7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361950" y="228600"/>
          <a:ext cx="2122965" cy="2307480"/>
        </a:xfrm>
        <a:prstGeom prst="rect">
          <a:avLst/>
        </a:prstGeom>
      </xdr:spPr>
    </xdr:pic>
    <xdr:clientData/>
  </xdr:twoCellAnchor>
  <xdr:twoCellAnchor editAs="oneCell">
    <xdr:from>
      <xdr:col>9</xdr:col>
      <xdr:colOff>628650</xdr:colOff>
      <xdr:row>1</xdr:row>
      <xdr:rowOff>31750</xdr:rowOff>
    </xdr:from>
    <xdr:to>
      <xdr:col>10</xdr:col>
      <xdr:colOff>654050</xdr:colOff>
      <xdr:row>4</xdr:row>
      <xdr:rowOff>25692</xdr:rowOff>
    </xdr:to>
    <xdr:pic>
      <xdr:nvPicPr>
        <xdr:cNvPr id="11" name="Picture 10">
          <a:extLst>
            <a:ext uri="{FF2B5EF4-FFF2-40B4-BE49-F238E27FC236}">
              <a16:creationId xmlns:a16="http://schemas.microsoft.com/office/drawing/2014/main" id="{63922B6B-6809-968B-AE37-49ED74127B7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a:off x="8858250" y="228600"/>
          <a:ext cx="876300" cy="584492"/>
        </a:xfrm>
        <a:prstGeom prst="rect">
          <a:avLst/>
        </a:prstGeom>
      </xdr:spPr>
    </xdr:pic>
    <xdr:clientData/>
  </xdr:twoCellAnchor>
  <xdr:twoCellAnchor>
    <xdr:from>
      <xdr:col>2</xdr:col>
      <xdr:colOff>0</xdr:colOff>
      <xdr:row>20</xdr:row>
      <xdr:rowOff>101600</xdr:rowOff>
    </xdr:from>
    <xdr:to>
      <xdr:col>11</xdr:col>
      <xdr:colOff>6350</xdr:colOff>
      <xdr:row>34</xdr:row>
      <xdr:rowOff>95250</xdr:rowOff>
    </xdr:to>
    <xdr:graphicFrame macro="">
      <xdr:nvGraphicFramePr>
        <xdr:cNvPr id="7" name="Chart 6">
          <a:extLst>
            <a:ext uri="{FF2B5EF4-FFF2-40B4-BE49-F238E27FC236}">
              <a16:creationId xmlns:a16="http://schemas.microsoft.com/office/drawing/2014/main" id="{90A68564-5646-4AF9-B855-C2C8003014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14</xdr:row>
      <xdr:rowOff>0</xdr:rowOff>
    </xdr:from>
    <xdr:to>
      <xdr:col>1</xdr:col>
      <xdr:colOff>406400</xdr:colOff>
      <xdr:row>23</xdr:row>
      <xdr:rowOff>69849</xdr:rowOff>
    </xdr:to>
    <mc:AlternateContent xmlns:mc="http://schemas.openxmlformats.org/markup-compatibility/2006">
      <mc:Choice xmlns:a14="http://schemas.microsoft.com/office/drawing/2010/main" Requires="a14">
        <xdr:graphicFrame macro="">
          <xdr:nvGraphicFramePr>
            <xdr:cNvPr id="10" name="Region 1">
              <a:extLst>
                <a:ext uri="{FF2B5EF4-FFF2-40B4-BE49-F238E27FC236}">
                  <a16:creationId xmlns:a16="http://schemas.microsoft.com/office/drawing/2014/main" id="{1C0B97AD-7402-4404-8942-4C8089F1C30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2755900"/>
              <a:ext cx="1828800" cy="1841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ita Helwade" refreshedDate="45838.412305787038" createdVersion="8" refreshedVersion="8" minRefreshableVersion="3" recordCount="9648" xr:uid="{FA7A30ED-861C-4CE2-9CE1-1D9241C26632}">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1/1/2022"/>
          <s v="Jan"/>
          <s v="Feb"/>
          <s v="Mar"/>
          <s v="Apr"/>
          <s v="May"/>
          <s v="Jun"/>
          <s v="Jul"/>
          <s v="Aug"/>
          <s v="Sep"/>
          <s v="Oct"/>
          <s v="Nov"/>
          <s v="Dec"/>
          <s v="&gt;1/1/2024"/>
        </groupItems>
      </fieldGroup>
    </cacheField>
    <cacheField name="Quarters (Invoice Date)" numFmtId="0" databaseField="0">
      <fieldGroup base="2">
        <rangePr groupBy="quarters" startDate="2022-01-01T00:00:00" endDate="2024-01-01T00:00:00"/>
        <groupItems count="6">
          <s v="&lt;1/1/2022"/>
          <s v="Qtr1"/>
          <s v="Qtr2"/>
          <s v="Qtr3"/>
          <s v="Qtr4"/>
          <s v="&gt;1/1/2024"/>
        </groupItems>
      </fieldGroup>
    </cacheField>
    <cacheField name="Years (Invoice Date)" numFmtId="0" databaseField="0">
      <fieldGroup base="2">
        <rangePr groupBy="years" startDate="2022-01-01T00:00:00" endDate="2024-01-01T00:00:00"/>
        <groupItems count="5">
          <s v="&lt;1/1/2022"/>
          <s v="2022"/>
          <s v="2023"/>
          <s v="2024"/>
          <s v="&gt;1/1/2024"/>
        </groupItems>
      </fieldGroup>
    </cacheField>
  </cacheFields>
  <extLst>
    <ext xmlns:x14="http://schemas.microsoft.com/office/spreadsheetml/2009/9/main" uri="{725AE2AE-9491-48be-B2B4-4EB974FC3084}">
      <x14:pivotCacheDefinition pivotCacheId="870637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1B7EDE-BE25-426B-A501-DD0BBE5B91B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pivotField dataField="1" numFmtId="8" showAll="0"/>
    <pivotField dataField="1" numFmtId="3" showAll="0"/>
    <pivotField dataField="1" numFmtId="6" showAll="0"/>
    <pivotField dataField="1" numFmtId="6"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Average of Price per Unit" fld="7" subtotal="average" baseField="0" baseItem="1" numFmtId="8"/>
    <dataField name="Sum of Operating Profit" fld="10" baseField="0" baseItem="0" numFmtId="6"/>
    <dataField name="Sum of Total Sales" fld="9" baseField="0" baseItem="0" numFmtId="6"/>
    <dataField name="Sum of Units Sold" fld="8"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ABFA3A-D747-475E-B44C-42502BC19F60}"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27:D35" firstHeaderRow="0" firstDataRow="1" firstDataCol="2"/>
  <pivotFields count="15">
    <pivotField compact="0" outline="0" showAll="0" defaultSubtotal="0"/>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h="1" x="3"/>
        <item x="0"/>
        <item h="1" x="1"/>
        <item h="1" x="4"/>
        <item h="1"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8" outline="0" showAll="0" defaultSubtotal="0"/>
    <pivotField compact="0" numFmtId="3" outline="0" showAll="0" defaultSubtotal="0"/>
    <pivotField dataField="1" compact="0" numFmtId="6" outline="0" showAll="0" defaultSubtotal="0"/>
    <pivotField compact="0" numFmtId="6"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8">
    <i>
      <x v="1"/>
      <x v="1"/>
    </i>
    <i r="1">
      <x v="2"/>
    </i>
    <i r="1">
      <x v="3"/>
    </i>
    <i>
      <x v="2"/>
      <x v="1"/>
    </i>
    <i r="1">
      <x v="2"/>
    </i>
    <i r="1">
      <x v="3"/>
    </i>
    <i r="1">
      <x v="4"/>
    </i>
    <i t="grand">
      <x/>
    </i>
  </rowItems>
  <colFields count="1">
    <field x="-2"/>
  </colFields>
  <colItems count="2">
    <i>
      <x/>
    </i>
    <i i="1">
      <x v="1"/>
    </i>
  </colItems>
  <dataFields count="2">
    <dataField name="Sum of Total Sales" fld="9" baseField="0" baseItem="0" numFmtId="6"/>
    <dataField name="Average of Operating Margin" fld="11" subtotal="average" baseField="6"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B7BA89-5B00-473C-92BF-78836D026E35}"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5"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E1B677-936D-4640-A914-52594FA6582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D15"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x="0"/>
        <item h="1" x="1"/>
        <item h="1" x="4"/>
        <item h="1"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2F321D7-8D8F-4BA0-A5A4-D6C07635E717}" sourceName="Region">
  <pivotTables>
    <pivotTable tabId="7" name="PivotTable1"/>
    <pivotTable tabId="7" name="PivotTable2"/>
    <pivotTable tabId="7" name="PivotTable3"/>
    <pivotTable tabId="7" name="PivotTable4"/>
  </pivotTables>
  <data>
    <tabular pivotCacheId="87063797">
      <items count="5">
        <i x="3"/>
        <i x="0" s="1"/>
        <i x="1"/>
        <i x="4"/>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23DB1B5E-B771-4A59-858A-F920070EECE7}" cache="Slicer_Region" caption="Region"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4" dataDxfId="13" tableBorderDxfId="12">
  <autoFilter ref="B4:M9652" xr:uid="{241C6583-A395-494F-B34A-BA98EEB4132C}"/>
  <tableColumns count="12">
    <tableColumn id="1" xr3:uid="{72C602C4-76C4-4A75-933A-FDC9591C1526}" name="Retailer" dataDxfId="11"/>
    <tableColumn id="2" xr3:uid="{725FD838-82AA-427A-9CE2-6C04110A316D}" name="Retailer ID" dataDxfId="10"/>
    <tableColumn id="3" xr3:uid="{9C123582-20EA-467F-A5ED-8224D6001C00}" name="Invoice Date" dataDxfId="9"/>
    <tableColumn id="4" xr3:uid="{134DBAE7-3279-40E6-98D9-CBECFFFB85D5}" name="Region" dataDxfId="8"/>
    <tableColumn id="5" xr3:uid="{C2E2A540-5264-40E1-8C95-F5F8159FEF6D}" name="State" dataDxfId="7"/>
    <tableColumn id="6" xr3:uid="{6DD89386-635C-40C8-9606-F930BAB18D98}" name="City" dataDxfId="6"/>
    <tableColumn id="7" xr3:uid="{79044A14-8C29-4B84-AA06-8282B70BA02E}" name="Beverage Brand" dataDxfId="5"/>
    <tableColumn id="8" xr3:uid="{A75130C6-6732-4DA3-A42A-8ECCD7E66F61}" name="Price per Unit" dataDxfId="4"/>
    <tableColumn id="9" xr3:uid="{3E7FDD09-C8F4-41A0-8B3E-09F0A7E4D8AD}" name="Units Sold" dataDxfId="3"/>
    <tableColumn id="10" xr3:uid="{521D1DF4-DD00-4778-9BB1-91E31DADFF87}" name="Total Sales" dataDxfId="2"/>
    <tableColumn id="11" xr3:uid="{94400550-7002-4F21-A27B-497430EA373F}" name="Operating Profit" dataDxfId="1"/>
    <tableColumn id="12" xr3:uid="{2526BB74-C8C1-4549-9ED9-43B205AA3AC6}" name="Operating Margin"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01321-B4BA-4117-A1C6-1004AB5B33E4}">
  <dimension ref="A3:I35"/>
  <sheetViews>
    <sheetView topLeftCell="B23" workbookViewId="0">
      <selection activeCell="I36" sqref="I36"/>
    </sheetView>
  </sheetViews>
  <sheetFormatPr defaultRowHeight="15.5" x14ac:dyDescent="0.35"/>
  <cols>
    <col min="1" max="1" width="16" bestFit="1" customWidth="1"/>
    <col min="2" max="2" width="22.25" bestFit="1" customWidth="1"/>
    <col min="3" max="3" width="16" bestFit="1" customWidth="1"/>
    <col min="4" max="4" width="25.25" bestFit="1" customWidth="1"/>
    <col min="5" max="5" width="20.75" bestFit="1" customWidth="1"/>
    <col min="6" max="6" width="10.4140625" customWidth="1"/>
    <col min="7" max="7" width="7.9140625" customWidth="1"/>
    <col min="8" max="8" width="23.58203125" customWidth="1"/>
    <col min="9" max="9" width="19" customWidth="1"/>
    <col min="10" max="10" width="8.4140625" bestFit="1" customWidth="1"/>
    <col min="11" max="32" width="9.4140625" bestFit="1" customWidth="1"/>
    <col min="33" max="41" width="8.4140625" bestFit="1" customWidth="1"/>
    <col min="42" max="60" width="9.4140625" bestFit="1" customWidth="1"/>
    <col min="61" max="69" width="8.4140625" bestFit="1" customWidth="1"/>
    <col min="70" max="91" width="9.4140625" bestFit="1" customWidth="1"/>
    <col min="92" max="100" width="8.4140625" bestFit="1" customWidth="1"/>
    <col min="101" max="121" width="9.4140625" bestFit="1" customWidth="1"/>
    <col min="122" max="130" width="8.4140625" bestFit="1" customWidth="1"/>
    <col min="131" max="152" width="9.4140625" bestFit="1" customWidth="1"/>
    <col min="153" max="161" width="8.4140625" bestFit="1" customWidth="1"/>
    <col min="162" max="182" width="9.4140625" bestFit="1" customWidth="1"/>
    <col min="183" max="191" width="8.4140625" bestFit="1" customWidth="1"/>
    <col min="192" max="213" width="9.4140625" bestFit="1" customWidth="1"/>
    <col min="214" max="222" width="8.4140625" bestFit="1" customWidth="1"/>
    <col min="223" max="244" width="9.4140625" bestFit="1" customWidth="1"/>
    <col min="245" max="253" width="8.4140625" bestFit="1" customWidth="1"/>
    <col min="254" max="283" width="9.4140625" bestFit="1" customWidth="1"/>
    <col min="284" max="299" width="10.4140625" bestFit="1" customWidth="1"/>
    <col min="300" max="308" width="9.4140625" bestFit="1" customWidth="1"/>
    <col min="309" max="329" width="10.4140625" bestFit="1" customWidth="1"/>
    <col min="330" max="338" width="9.4140625" bestFit="1" customWidth="1"/>
    <col min="339" max="360" width="10.4140625" bestFit="1" customWidth="1"/>
    <col min="361" max="369" width="8.4140625" bestFit="1" customWidth="1"/>
    <col min="370" max="391" width="9.4140625" bestFit="1" customWidth="1"/>
    <col min="392" max="400" width="8.4140625" bestFit="1" customWidth="1"/>
    <col min="401" max="419" width="9.4140625" bestFit="1" customWidth="1"/>
    <col min="420" max="428" width="8.4140625" bestFit="1" customWidth="1"/>
    <col min="429" max="450" width="9.4140625" bestFit="1" customWidth="1"/>
    <col min="451" max="459" width="8.4140625" bestFit="1" customWidth="1"/>
    <col min="460" max="480" width="9.4140625" bestFit="1" customWidth="1"/>
    <col min="481" max="489" width="8.4140625" bestFit="1" customWidth="1"/>
    <col min="490" max="511" width="9.4140625" bestFit="1" customWidth="1"/>
    <col min="512" max="520" width="8.4140625" bestFit="1" customWidth="1"/>
    <col min="521" max="541" width="9.4140625" bestFit="1" customWidth="1"/>
    <col min="542" max="550" width="8.4140625" bestFit="1" customWidth="1"/>
    <col min="551" max="572" width="9.4140625" bestFit="1" customWidth="1"/>
    <col min="573" max="581" width="8.4140625" bestFit="1" customWidth="1"/>
    <col min="582" max="603" width="9.4140625" bestFit="1" customWidth="1"/>
    <col min="604" max="612" width="8.4140625" bestFit="1" customWidth="1"/>
    <col min="613" max="642" width="9.4140625" bestFit="1" customWidth="1"/>
    <col min="643" max="664" width="10.4140625" bestFit="1" customWidth="1"/>
    <col min="665" max="673" width="9.4140625" bestFit="1" customWidth="1"/>
    <col min="674" max="694" width="10.4140625" bestFit="1" customWidth="1"/>
    <col min="695" max="703" width="9.4140625" bestFit="1" customWidth="1"/>
    <col min="704" max="725" width="10.4140625" bestFit="1" customWidth="1"/>
    <col min="726" max="726" width="11.33203125" bestFit="1" customWidth="1"/>
  </cols>
  <sheetData>
    <row r="3" spans="1:4" x14ac:dyDescent="0.35">
      <c r="A3" t="s">
        <v>140</v>
      </c>
      <c r="B3" t="s">
        <v>141</v>
      </c>
      <c r="C3" t="s">
        <v>138</v>
      </c>
      <c r="D3" t="s">
        <v>139</v>
      </c>
    </row>
    <row r="4" spans="1:4" x14ac:dyDescent="0.35">
      <c r="A4" s="15">
        <v>0.46691498316498203</v>
      </c>
      <c r="B4" s="12">
        <v>973277.38999999966</v>
      </c>
      <c r="C4" s="12">
        <v>2507826.6999999997</v>
      </c>
      <c r="D4" s="14">
        <v>5012790</v>
      </c>
    </row>
    <row r="7" spans="1:4" x14ac:dyDescent="0.35">
      <c r="A7" s="16" t="s">
        <v>138</v>
      </c>
      <c r="B7" s="16" t="s">
        <v>144</v>
      </c>
    </row>
    <row r="8" spans="1:4" x14ac:dyDescent="0.35">
      <c r="A8" s="16" t="s">
        <v>142</v>
      </c>
      <c r="B8" t="s">
        <v>145</v>
      </c>
      <c r="C8" t="s">
        <v>146</v>
      </c>
      <c r="D8" t="s">
        <v>143</v>
      </c>
    </row>
    <row r="9" spans="1:4" x14ac:dyDescent="0.35">
      <c r="A9" s="17" t="s">
        <v>14</v>
      </c>
      <c r="B9" s="12">
        <v>119252.90000000001</v>
      </c>
      <c r="C9" s="12">
        <v>564879.49999999988</v>
      </c>
      <c r="D9" s="12">
        <v>684132.39999999991</v>
      </c>
    </row>
    <row r="10" spans="1:4" x14ac:dyDescent="0.35">
      <c r="A10" s="17" t="s">
        <v>19</v>
      </c>
      <c r="B10" s="12">
        <v>114618.59999999999</v>
      </c>
      <c r="C10" s="12">
        <v>389902.19999999995</v>
      </c>
      <c r="D10" s="12">
        <v>504520.79999999993</v>
      </c>
    </row>
    <row r="11" spans="1:4" x14ac:dyDescent="0.35">
      <c r="A11" s="17" t="s">
        <v>15</v>
      </c>
      <c r="B11" s="12">
        <v>93165.1</v>
      </c>
      <c r="C11" s="12">
        <v>296421.10000000009</v>
      </c>
      <c r="D11" s="12">
        <v>389586.20000000007</v>
      </c>
    </row>
    <row r="12" spans="1:4" x14ac:dyDescent="0.35">
      <c r="A12" s="17" t="s">
        <v>17</v>
      </c>
      <c r="B12" s="12">
        <v>75959.89999999998</v>
      </c>
      <c r="C12" s="12">
        <v>190841.4</v>
      </c>
      <c r="D12" s="12">
        <v>266801.3</v>
      </c>
    </row>
    <row r="13" spans="1:4" x14ac:dyDescent="0.35">
      <c r="A13" s="17" t="s">
        <v>18</v>
      </c>
      <c r="B13" s="12">
        <v>97841.599999999991</v>
      </c>
      <c r="C13" s="12">
        <v>249662.10000000006</v>
      </c>
      <c r="D13" s="12">
        <v>347503.70000000007</v>
      </c>
    </row>
    <row r="14" spans="1:4" x14ac:dyDescent="0.35">
      <c r="A14" s="17" t="s">
        <v>16</v>
      </c>
      <c r="B14" s="12">
        <v>80287.800000000032</v>
      </c>
      <c r="C14" s="12">
        <v>234994.49999999994</v>
      </c>
      <c r="D14" s="12">
        <v>315282.3</v>
      </c>
    </row>
    <row r="15" spans="1:4" x14ac:dyDescent="0.35">
      <c r="A15" s="17" t="s">
        <v>143</v>
      </c>
      <c r="B15" s="12">
        <v>581125.89999999991</v>
      </c>
      <c r="C15" s="12">
        <v>1926700.7999999998</v>
      </c>
      <c r="D15" s="12">
        <v>2507826.6999999997</v>
      </c>
    </row>
    <row r="17" spans="1:9" x14ac:dyDescent="0.35">
      <c r="A17" s="16" t="s">
        <v>138</v>
      </c>
      <c r="B17" s="16" t="s">
        <v>144</v>
      </c>
    </row>
    <row r="18" spans="1:9" x14ac:dyDescent="0.35">
      <c r="A18" s="16" t="s">
        <v>142</v>
      </c>
      <c r="B18" t="s">
        <v>145</v>
      </c>
      <c r="C18" t="s">
        <v>146</v>
      </c>
      <c r="D18" t="s">
        <v>143</v>
      </c>
    </row>
    <row r="19" spans="1:9" x14ac:dyDescent="0.35">
      <c r="A19" s="17" t="s">
        <v>130</v>
      </c>
      <c r="B19" s="12">
        <v>248885</v>
      </c>
      <c r="C19" s="12">
        <v>499884</v>
      </c>
      <c r="D19" s="12">
        <v>748769</v>
      </c>
    </row>
    <row r="20" spans="1:9" x14ac:dyDescent="0.35">
      <c r="A20" s="17" t="s">
        <v>20</v>
      </c>
      <c r="B20" s="12">
        <v>250381.09999999995</v>
      </c>
      <c r="C20" s="12">
        <v>540683.80000000005</v>
      </c>
      <c r="D20" s="12">
        <v>791064.9</v>
      </c>
    </row>
    <row r="21" spans="1:9" x14ac:dyDescent="0.35">
      <c r="A21" s="17" t="s">
        <v>127</v>
      </c>
      <c r="B21" s="12">
        <v>5066.2000000000007</v>
      </c>
      <c r="C21" s="12">
        <v>325111</v>
      </c>
      <c r="D21" s="12">
        <v>330177.2</v>
      </c>
    </row>
    <row r="22" spans="1:9" x14ac:dyDescent="0.35">
      <c r="A22" s="17" t="s">
        <v>129</v>
      </c>
      <c r="B22" s="12"/>
      <c r="C22" s="12">
        <v>172321.8</v>
      </c>
      <c r="D22" s="12">
        <v>172321.8</v>
      </c>
    </row>
    <row r="23" spans="1:9" x14ac:dyDescent="0.35">
      <c r="A23" s="17" t="s">
        <v>126</v>
      </c>
      <c r="B23" s="12">
        <v>66350.5</v>
      </c>
      <c r="C23" s="12"/>
      <c r="D23" s="12">
        <v>66350.5</v>
      </c>
    </row>
    <row r="24" spans="1:9" x14ac:dyDescent="0.35">
      <c r="A24" s="17" t="s">
        <v>128</v>
      </c>
      <c r="B24" s="12">
        <v>10443.1</v>
      </c>
      <c r="C24" s="12">
        <v>388700.20000000013</v>
      </c>
      <c r="D24" s="12">
        <v>399143.3000000001</v>
      </c>
    </row>
    <row r="25" spans="1:9" x14ac:dyDescent="0.35">
      <c r="A25" s="17" t="s">
        <v>143</v>
      </c>
      <c r="B25" s="12">
        <v>581125.9</v>
      </c>
      <c r="C25" s="12">
        <v>1926700.8000000003</v>
      </c>
      <c r="D25" s="12">
        <v>2507826.7000000002</v>
      </c>
    </row>
    <row r="27" spans="1:9" x14ac:dyDescent="0.35">
      <c r="A27" s="16" t="s">
        <v>152</v>
      </c>
      <c r="B27" s="16" t="s">
        <v>153</v>
      </c>
      <c r="C27" t="s">
        <v>138</v>
      </c>
      <c r="D27" t="s">
        <v>147</v>
      </c>
      <c r="F27" t="s">
        <v>154</v>
      </c>
      <c r="G27" s="13" t="s">
        <v>153</v>
      </c>
      <c r="H27" s="13" t="s">
        <v>138</v>
      </c>
      <c r="I27" s="13" t="s">
        <v>147</v>
      </c>
    </row>
    <row r="28" spans="1:9" x14ac:dyDescent="0.35">
      <c r="A28" t="s">
        <v>145</v>
      </c>
      <c r="B28" t="s">
        <v>148</v>
      </c>
      <c r="C28" s="12">
        <v>368924.1999999999</v>
      </c>
      <c r="D28" s="19">
        <v>0.3983660130718954</v>
      </c>
      <c r="F28" s="18" t="s">
        <v>145</v>
      </c>
      <c r="G28" t="s">
        <v>148</v>
      </c>
      <c r="H28" s="12">
        <f>GETPIVOTDATA("Sum of Total Sales",$A$27,"Quarters (Invoice Date)",1,"Years (Invoice Date)",2022)</f>
        <v>368924.1999999999</v>
      </c>
      <c r="I28" s="19">
        <f>GETPIVOTDATA("Average of Operating Margin",$A$27,"Quarters (Invoice Date)",1,"Years (Invoice Date)",2022)</f>
        <v>0.3983660130718954</v>
      </c>
    </row>
    <row r="29" spans="1:9" x14ac:dyDescent="0.35">
      <c r="B29" t="s">
        <v>149</v>
      </c>
      <c r="C29" s="12">
        <v>186231.5</v>
      </c>
      <c r="D29" s="19">
        <v>0.39063492063492067</v>
      </c>
      <c r="F29" s="18"/>
      <c r="G29" t="s">
        <v>149</v>
      </c>
      <c r="H29" s="12">
        <f>GETPIVOTDATA("Sum of Total Sales",$A$27,"Quarters (Invoice Date)",2,"Years (Invoice Date)",2022)</f>
        <v>186231.5</v>
      </c>
      <c r="I29" s="19">
        <f>GETPIVOTDATA("Average of Operating Margin",$A$27,"Quarters (Invoice Date)",2,"Years (Invoice Date)",2022)</f>
        <v>0.39063492063492067</v>
      </c>
    </row>
    <row r="30" spans="1:9" x14ac:dyDescent="0.35">
      <c r="B30" t="s">
        <v>150</v>
      </c>
      <c r="C30" s="12">
        <v>25970.199999999997</v>
      </c>
      <c r="D30" s="19">
        <v>0.40266666666666662</v>
      </c>
      <c r="F30" s="18"/>
      <c r="G30" t="s">
        <v>150</v>
      </c>
      <c r="H30" s="12">
        <f>GETPIVOTDATA("Sum of Total Sales",$A$27,"Quarters (Invoice Date)",3,"Years (Invoice Date)",2022)</f>
        <v>25970.199999999997</v>
      </c>
      <c r="I30" s="19">
        <f>GETPIVOTDATA("Average of Operating Margin",$A$27,"Quarters (Invoice Date)",3,"Years (Invoice Date)",2022)</f>
        <v>0.40266666666666662</v>
      </c>
    </row>
    <row r="31" spans="1:9" x14ac:dyDescent="0.35">
      <c r="A31" t="s">
        <v>146</v>
      </c>
      <c r="B31" t="s">
        <v>148</v>
      </c>
      <c r="C31" s="12">
        <v>302917.39999999997</v>
      </c>
      <c r="D31" s="19">
        <v>0.40524017467249013</v>
      </c>
      <c r="F31" s="20"/>
      <c r="G31" t="s">
        <v>151</v>
      </c>
      <c r="H31" s="12">
        <v>367582.10000000015</v>
      </c>
      <c r="I31" s="19" t="e">
        <f>GETPIVOTDATA("Average of Operating Margin",$A$27,"Quarters (Invoice Date)",4,"Years (Invoice Date)",2022)</f>
        <v>#REF!</v>
      </c>
    </row>
    <row r="32" spans="1:9" x14ac:dyDescent="0.35">
      <c r="B32" t="s">
        <v>149</v>
      </c>
      <c r="C32" s="12">
        <v>406501.3</v>
      </c>
      <c r="D32" s="19">
        <v>0.41293333333333443</v>
      </c>
      <c r="F32" s="18" t="s">
        <v>146</v>
      </c>
      <c r="G32" t="s">
        <v>148</v>
      </c>
      <c r="H32" s="12">
        <f>GETPIVOTDATA("Sum of Total Sales",$A$27,"Quarters (Invoice Date)",1,"Years (Invoice Date)",2023)</f>
        <v>302917.39999999997</v>
      </c>
      <c r="I32" s="19">
        <f>GETPIVOTDATA("Average of Operating Margin",$A$27,"Quarters (Invoice Date)",1,"Years (Invoice Date)",2023)</f>
        <v>0.40524017467249013</v>
      </c>
    </row>
    <row r="33" spans="1:9" x14ac:dyDescent="0.35">
      <c r="B33" t="s">
        <v>150</v>
      </c>
      <c r="C33" s="12">
        <v>479806.80000000005</v>
      </c>
      <c r="D33" s="19">
        <v>0.41252212389380666</v>
      </c>
      <c r="F33" s="18"/>
      <c r="G33" t="s">
        <v>149</v>
      </c>
      <c r="H33" s="12">
        <f>GETPIVOTDATA("Sum of Total Sales",$A$27,"Quarters (Invoice Date)",2,"Years (Invoice Date)",2023)</f>
        <v>406501.3</v>
      </c>
      <c r="I33" s="19">
        <f>GETPIVOTDATA("Average of Operating Margin",$A$27,"Quarters (Invoice Date)",2,"Years (Invoice Date)",2023)</f>
        <v>0.41293333333333443</v>
      </c>
    </row>
    <row r="34" spans="1:9" x14ac:dyDescent="0.35">
      <c r="B34" t="s">
        <v>151</v>
      </c>
      <c r="C34" s="12">
        <v>737475.3</v>
      </c>
      <c r="D34" s="19">
        <v>0.41496815286624206</v>
      </c>
      <c r="F34" s="18"/>
      <c r="G34" t="s">
        <v>150</v>
      </c>
      <c r="H34" s="12">
        <f>GETPIVOTDATA("Sum of Total Sales",$A$27,"Quarters (Invoice Date)",3,"Years (Invoice Date)",2023)</f>
        <v>479806.80000000005</v>
      </c>
      <c r="I34" s="19">
        <f>GETPIVOTDATA("Average of Operating Margin",$A$27,"Quarters (Invoice Date)",3,"Years (Invoice Date)",2023)</f>
        <v>0.41252212389380666</v>
      </c>
    </row>
    <row r="35" spans="1:9" x14ac:dyDescent="0.35">
      <c r="A35" t="s">
        <v>143</v>
      </c>
      <c r="C35" s="12">
        <v>2507826.7000000007</v>
      </c>
      <c r="D35" s="19">
        <v>0.41045033670033432</v>
      </c>
      <c r="F35" s="20"/>
      <c r="G35" t="s">
        <v>151</v>
      </c>
      <c r="H35" s="12">
        <f>GETPIVOTDATA("Sum of Total Sales",$A$27,"Quarters (Invoice Date)",4,"Years (Invoice Date)",2023)</f>
        <v>737475.3</v>
      </c>
      <c r="I35" s="19">
        <f>GETPIVOTDATA("Average of Operating Margin",$A$27,"Quarters (Invoice Date)",4,"Years (Invoice Date)",2023)</f>
        <v>0.41496815286624206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topLeftCell="B5" zoomScaleNormal="100" workbookViewId="0">
      <selection activeCell="B5" sqref="B5"/>
    </sheetView>
  </sheetViews>
  <sheetFormatPr defaultColWidth="11.1640625" defaultRowHeight="15.5" x14ac:dyDescent="0.35"/>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3.5" x14ac:dyDescent="0.75">
      <c r="B2" s="9" t="s">
        <v>125</v>
      </c>
      <c r="C2" s="1"/>
      <c r="D2" s="1"/>
      <c r="E2" s="1"/>
      <c r="F2" s="1"/>
      <c r="G2" s="1"/>
      <c r="H2" s="1"/>
      <c r="I2" s="1"/>
      <c r="J2" s="1"/>
      <c r="K2" s="1"/>
      <c r="L2" s="1"/>
      <c r="M2" s="1"/>
    </row>
    <row r="4" spans="2:13" x14ac:dyDescent="0.35">
      <c r="B4" s="8" t="s">
        <v>0</v>
      </c>
      <c r="C4" s="8" t="s">
        <v>1</v>
      </c>
      <c r="D4" s="8" t="s">
        <v>2</v>
      </c>
      <c r="E4" s="8" t="s">
        <v>3</v>
      </c>
      <c r="F4" s="8" t="s">
        <v>4</v>
      </c>
      <c r="G4" s="8" t="s">
        <v>5</v>
      </c>
      <c r="H4" s="8" t="s">
        <v>6</v>
      </c>
      <c r="I4" s="8" t="s">
        <v>7</v>
      </c>
      <c r="J4" s="8" t="s">
        <v>8</v>
      </c>
      <c r="K4" s="8" t="s">
        <v>9</v>
      </c>
      <c r="L4" s="8" t="s">
        <v>10</v>
      </c>
      <c r="M4" s="8" t="s">
        <v>11</v>
      </c>
    </row>
    <row r="5" spans="2:13" x14ac:dyDescent="0.35">
      <c r="B5" s="2" t="s">
        <v>20</v>
      </c>
      <c r="C5" s="2">
        <v>1185732</v>
      </c>
      <c r="D5" s="3">
        <v>44562</v>
      </c>
      <c r="E5" s="2" t="s">
        <v>12</v>
      </c>
      <c r="F5" s="2" t="s">
        <v>13</v>
      </c>
      <c r="G5" s="2" t="s">
        <v>13</v>
      </c>
      <c r="H5" s="2" t="s">
        <v>14</v>
      </c>
      <c r="I5" s="4">
        <v>0.5</v>
      </c>
      <c r="J5" s="5">
        <v>12000</v>
      </c>
      <c r="K5" s="6">
        <v>6000</v>
      </c>
      <c r="L5" s="6">
        <v>3000</v>
      </c>
      <c r="M5" s="7">
        <v>0.5</v>
      </c>
    </row>
    <row r="6" spans="2:13" x14ac:dyDescent="0.35">
      <c r="B6" s="2" t="s">
        <v>20</v>
      </c>
      <c r="C6" s="2">
        <v>1185732</v>
      </c>
      <c r="D6" s="3">
        <v>44563</v>
      </c>
      <c r="E6" s="2" t="s">
        <v>12</v>
      </c>
      <c r="F6" s="2" t="s">
        <v>13</v>
      </c>
      <c r="G6" s="2" t="s">
        <v>13</v>
      </c>
      <c r="H6" s="2" t="s">
        <v>15</v>
      </c>
      <c r="I6" s="4">
        <v>0.5</v>
      </c>
      <c r="J6" s="5">
        <v>10000</v>
      </c>
      <c r="K6" s="6">
        <v>5000</v>
      </c>
      <c r="L6" s="6">
        <v>1500</v>
      </c>
      <c r="M6" s="7">
        <v>0.3</v>
      </c>
    </row>
    <row r="7" spans="2:13" x14ac:dyDescent="0.35">
      <c r="B7" s="2" t="s">
        <v>20</v>
      </c>
      <c r="C7" s="2">
        <v>1185732</v>
      </c>
      <c r="D7" s="3">
        <v>44564</v>
      </c>
      <c r="E7" s="2" t="s">
        <v>12</v>
      </c>
      <c r="F7" s="2" t="s">
        <v>13</v>
      </c>
      <c r="G7" s="2" t="s">
        <v>13</v>
      </c>
      <c r="H7" s="2" t="s">
        <v>16</v>
      </c>
      <c r="I7" s="4">
        <v>0.4</v>
      </c>
      <c r="J7" s="5">
        <v>10000</v>
      </c>
      <c r="K7" s="6">
        <v>4000</v>
      </c>
      <c r="L7" s="6">
        <v>1400</v>
      </c>
      <c r="M7" s="7">
        <v>0.35</v>
      </c>
    </row>
    <row r="8" spans="2:13" x14ac:dyDescent="0.35">
      <c r="B8" s="2" t="s">
        <v>20</v>
      </c>
      <c r="C8" s="2">
        <v>1185732</v>
      </c>
      <c r="D8" s="3">
        <v>44565</v>
      </c>
      <c r="E8" s="2" t="s">
        <v>12</v>
      </c>
      <c r="F8" s="2" t="s">
        <v>13</v>
      </c>
      <c r="G8" s="2" t="s">
        <v>13</v>
      </c>
      <c r="H8" s="2" t="s">
        <v>17</v>
      </c>
      <c r="I8" s="4">
        <v>0.45</v>
      </c>
      <c r="J8" s="5">
        <v>8500</v>
      </c>
      <c r="K8" s="6">
        <v>3825</v>
      </c>
      <c r="L8" s="6">
        <v>1338.75</v>
      </c>
      <c r="M8" s="7">
        <v>0.35</v>
      </c>
    </row>
    <row r="9" spans="2:13" x14ac:dyDescent="0.35">
      <c r="B9" s="2" t="s">
        <v>20</v>
      </c>
      <c r="C9" s="2">
        <v>1185732</v>
      </c>
      <c r="D9" s="3">
        <v>44566</v>
      </c>
      <c r="E9" s="2" t="s">
        <v>12</v>
      </c>
      <c r="F9" s="2" t="s">
        <v>13</v>
      </c>
      <c r="G9" s="2" t="s">
        <v>13</v>
      </c>
      <c r="H9" s="2" t="s">
        <v>18</v>
      </c>
      <c r="I9" s="4">
        <v>0.6</v>
      </c>
      <c r="J9" s="5">
        <v>9000</v>
      </c>
      <c r="K9" s="6">
        <v>5400</v>
      </c>
      <c r="L9" s="6">
        <v>1620</v>
      </c>
      <c r="M9" s="7">
        <v>0.3</v>
      </c>
    </row>
    <row r="10" spans="2:13" x14ac:dyDescent="0.35">
      <c r="B10" s="2" t="s">
        <v>20</v>
      </c>
      <c r="C10" s="2">
        <v>1185732</v>
      </c>
      <c r="D10" s="3">
        <v>44567</v>
      </c>
      <c r="E10" s="2" t="s">
        <v>12</v>
      </c>
      <c r="F10" s="2" t="s">
        <v>13</v>
      </c>
      <c r="G10" s="2" t="s">
        <v>13</v>
      </c>
      <c r="H10" s="2" t="s">
        <v>19</v>
      </c>
      <c r="I10" s="4">
        <v>0.5</v>
      </c>
      <c r="J10" s="5">
        <v>10000</v>
      </c>
      <c r="K10" s="6">
        <v>5000</v>
      </c>
      <c r="L10" s="6">
        <v>1250</v>
      </c>
      <c r="M10" s="7">
        <v>0.25</v>
      </c>
    </row>
    <row r="11" spans="2:13" x14ac:dyDescent="0.35">
      <c r="B11" s="2" t="s">
        <v>20</v>
      </c>
      <c r="C11" s="2">
        <v>1185732</v>
      </c>
      <c r="D11" s="3">
        <v>44568</v>
      </c>
      <c r="E11" s="2" t="s">
        <v>12</v>
      </c>
      <c r="F11" s="2" t="s">
        <v>13</v>
      </c>
      <c r="G11" s="2" t="s">
        <v>13</v>
      </c>
      <c r="H11" s="2" t="s">
        <v>14</v>
      </c>
      <c r="I11" s="4">
        <v>0.5</v>
      </c>
      <c r="J11" s="5">
        <v>12500</v>
      </c>
      <c r="K11" s="6">
        <v>6250</v>
      </c>
      <c r="L11" s="6">
        <v>3125</v>
      </c>
      <c r="M11" s="7">
        <v>0.5</v>
      </c>
    </row>
    <row r="12" spans="2:13" x14ac:dyDescent="0.35">
      <c r="B12" s="2" t="s">
        <v>20</v>
      </c>
      <c r="C12" s="2">
        <v>1185732</v>
      </c>
      <c r="D12" s="3">
        <v>44569</v>
      </c>
      <c r="E12" s="2" t="s">
        <v>12</v>
      </c>
      <c r="F12" s="2" t="s">
        <v>13</v>
      </c>
      <c r="G12" s="2" t="s">
        <v>13</v>
      </c>
      <c r="H12" s="2" t="s">
        <v>15</v>
      </c>
      <c r="I12" s="4">
        <v>0.5</v>
      </c>
      <c r="J12" s="5">
        <v>9000</v>
      </c>
      <c r="K12" s="6">
        <v>4500</v>
      </c>
      <c r="L12" s="6">
        <v>1350</v>
      </c>
      <c r="M12" s="7">
        <v>0.3</v>
      </c>
    </row>
    <row r="13" spans="2:13" x14ac:dyDescent="0.35">
      <c r="B13" s="2" t="s">
        <v>20</v>
      </c>
      <c r="C13" s="2">
        <v>1185732</v>
      </c>
      <c r="D13" s="3">
        <v>44582</v>
      </c>
      <c r="E13" s="2" t="s">
        <v>12</v>
      </c>
      <c r="F13" s="2" t="s">
        <v>13</v>
      </c>
      <c r="G13" s="2" t="s">
        <v>13</v>
      </c>
      <c r="H13" s="2" t="s">
        <v>16</v>
      </c>
      <c r="I13" s="4">
        <v>0.4</v>
      </c>
      <c r="J13" s="5">
        <v>9500</v>
      </c>
      <c r="K13" s="6">
        <v>3800</v>
      </c>
      <c r="L13" s="6">
        <v>1330</v>
      </c>
      <c r="M13" s="7">
        <v>0.35</v>
      </c>
    </row>
    <row r="14" spans="2:13" x14ac:dyDescent="0.35">
      <c r="B14" s="2" t="s">
        <v>20</v>
      </c>
      <c r="C14" s="2">
        <v>1185732</v>
      </c>
      <c r="D14" s="3">
        <v>44583</v>
      </c>
      <c r="E14" s="2" t="s">
        <v>12</v>
      </c>
      <c r="F14" s="2" t="s">
        <v>13</v>
      </c>
      <c r="G14" s="2" t="s">
        <v>13</v>
      </c>
      <c r="H14" s="2" t="s">
        <v>17</v>
      </c>
      <c r="I14" s="4">
        <v>0.45</v>
      </c>
      <c r="J14" s="5">
        <v>8250</v>
      </c>
      <c r="K14" s="6">
        <v>3712.5</v>
      </c>
      <c r="L14" s="6">
        <v>1299.375</v>
      </c>
      <c r="M14" s="7">
        <v>0.35</v>
      </c>
    </row>
    <row r="15" spans="2:13" x14ac:dyDescent="0.35">
      <c r="B15" s="2" t="s">
        <v>20</v>
      </c>
      <c r="C15" s="2">
        <v>1185732</v>
      </c>
      <c r="D15" s="3">
        <v>44584</v>
      </c>
      <c r="E15" s="2" t="s">
        <v>12</v>
      </c>
      <c r="F15" s="2" t="s">
        <v>13</v>
      </c>
      <c r="G15" s="2" t="s">
        <v>13</v>
      </c>
      <c r="H15" s="2" t="s">
        <v>18</v>
      </c>
      <c r="I15" s="4">
        <v>0.6</v>
      </c>
      <c r="J15" s="5">
        <v>9000</v>
      </c>
      <c r="K15" s="6">
        <v>5400</v>
      </c>
      <c r="L15" s="6">
        <v>1620</v>
      </c>
      <c r="M15" s="7">
        <v>0.3</v>
      </c>
    </row>
    <row r="16" spans="2:13" x14ac:dyDescent="0.35">
      <c r="B16" s="2" t="s">
        <v>20</v>
      </c>
      <c r="C16" s="2">
        <v>1185732</v>
      </c>
      <c r="D16" s="3">
        <v>44585</v>
      </c>
      <c r="E16" s="2" t="s">
        <v>12</v>
      </c>
      <c r="F16" s="2" t="s">
        <v>13</v>
      </c>
      <c r="G16" s="2" t="s">
        <v>13</v>
      </c>
      <c r="H16" s="2" t="s">
        <v>19</v>
      </c>
      <c r="I16" s="4">
        <v>0.5</v>
      </c>
      <c r="J16" s="5">
        <v>10000</v>
      </c>
      <c r="K16" s="6">
        <v>5000</v>
      </c>
      <c r="L16" s="6">
        <v>1250</v>
      </c>
      <c r="M16" s="7">
        <v>0.25</v>
      </c>
    </row>
    <row r="17" spans="2:13" x14ac:dyDescent="0.35">
      <c r="B17" s="2" t="s">
        <v>20</v>
      </c>
      <c r="C17" s="2">
        <v>1185732</v>
      </c>
      <c r="D17" s="3">
        <v>44586</v>
      </c>
      <c r="E17" s="2" t="s">
        <v>12</v>
      </c>
      <c r="F17" s="2" t="s">
        <v>13</v>
      </c>
      <c r="G17" s="2" t="s">
        <v>13</v>
      </c>
      <c r="H17" s="2" t="s">
        <v>14</v>
      </c>
      <c r="I17" s="4">
        <v>0.5</v>
      </c>
      <c r="J17" s="5">
        <v>12200</v>
      </c>
      <c r="K17" s="6">
        <v>6100</v>
      </c>
      <c r="L17" s="6">
        <v>3050</v>
      </c>
      <c r="M17" s="7">
        <v>0.5</v>
      </c>
    </row>
    <row r="18" spans="2:13" x14ac:dyDescent="0.35">
      <c r="B18" s="2" t="s">
        <v>20</v>
      </c>
      <c r="C18" s="2">
        <v>1185732</v>
      </c>
      <c r="D18" s="3">
        <v>44587</v>
      </c>
      <c r="E18" s="2" t="s">
        <v>12</v>
      </c>
      <c r="F18" s="2" t="s">
        <v>13</v>
      </c>
      <c r="G18" s="2" t="s">
        <v>13</v>
      </c>
      <c r="H18" s="2" t="s">
        <v>15</v>
      </c>
      <c r="I18" s="4">
        <v>0.5</v>
      </c>
      <c r="J18" s="5">
        <v>9250</v>
      </c>
      <c r="K18" s="6">
        <v>4625</v>
      </c>
      <c r="L18" s="6">
        <v>1387.5</v>
      </c>
      <c r="M18" s="7">
        <v>0.3</v>
      </c>
    </row>
    <row r="19" spans="2:13" x14ac:dyDescent="0.35">
      <c r="B19" s="2" t="s">
        <v>20</v>
      </c>
      <c r="C19" s="2">
        <v>1185732</v>
      </c>
      <c r="D19" s="3">
        <v>44588</v>
      </c>
      <c r="E19" s="2" t="s">
        <v>12</v>
      </c>
      <c r="F19" s="2" t="s">
        <v>13</v>
      </c>
      <c r="G19" s="2" t="s">
        <v>13</v>
      </c>
      <c r="H19" s="2" t="s">
        <v>16</v>
      </c>
      <c r="I19" s="4">
        <v>0.4</v>
      </c>
      <c r="J19" s="5">
        <v>9500</v>
      </c>
      <c r="K19" s="6">
        <v>3800</v>
      </c>
      <c r="L19" s="6">
        <v>1330</v>
      </c>
      <c r="M19" s="7">
        <v>0.35</v>
      </c>
    </row>
    <row r="20" spans="2:13" x14ac:dyDescent="0.35">
      <c r="B20" s="2" t="s">
        <v>20</v>
      </c>
      <c r="C20" s="2">
        <v>1185732</v>
      </c>
      <c r="D20" s="3">
        <v>44589</v>
      </c>
      <c r="E20" s="2" t="s">
        <v>12</v>
      </c>
      <c r="F20" s="2" t="s">
        <v>13</v>
      </c>
      <c r="G20" s="2" t="s">
        <v>13</v>
      </c>
      <c r="H20" s="2" t="s">
        <v>17</v>
      </c>
      <c r="I20" s="4">
        <v>0.45</v>
      </c>
      <c r="J20" s="5">
        <v>8000</v>
      </c>
      <c r="K20" s="6">
        <v>3600</v>
      </c>
      <c r="L20" s="6">
        <v>1260</v>
      </c>
      <c r="M20" s="7">
        <v>0.35</v>
      </c>
    </row>
    <row r="21" spans="2:13" x14ac:dyDescent="0.35">
      <c r="B21" s="2" t="s">
        <v>20</v>
      </c>
      <c r="C21" s="2">
        <v>1185732</v>
      </c>
      <c r="D21" s="3">
        <v>44590</v>
      </c>
      <c r="E21" s="2" t="s">
        <v>12</v>
      </c>
      <c r="F21" s="2" t="s">
        <v>13</v>
      </c>
      <c r="G21" s="2" t="s">
        <v>13</v>
      </c>
      <c r="H21" s="2" t="s">
        <v>18</v>
      </c>
      <c r="I21" s="4">
        <v>0.6</v>
      </c>
      <c r="J21" s="5">
        <v>8500</v>
      </c>
      <c r="K21" s="6">
        <v>5100</v>
      </c>
      <c r="L21" s="6">
        <v>1530</v>
      </c>
      <c r="M21" s="7">
        <v>0.3</v>
      </c>
    </row>
    <row r="22" spans="2:13" x14ac:dyDescent="0.35">
      <c r="B22" s="2" t="s">
        <v>20</v>
      </c>
      <c r="C22" s="2">
        <v>1185732</v>
      </c>
      <c r="D22" s="3">
        <v>44591</v>
      </c>
      <c r="E22" s="2" t="s">
        <v>12</v>
      </c>
      <c r="F22" s="2" t="s">
        <v>13</v>
      </c>
      <c r="G22" s="2" t="s">
        <v>13</v>
      </c>
      <c r="H22" s="2" t="s">
        <v>19</v>
      </c>
      <c r="I22" s="4">
        <v>0.5</v>
      </c>
      <c r="J22" s="5">
        <v>9500</v>
      </c>
      <c r="K22" s="6">
        <v>4750</v>
      </c>
      <c r="L22" s="6">
        <v>1187.5</v>
      </c>
      <c r="M22" s="7">
        <v>0.25</v>
      </c>
    </row>
    <row r="23" spans="2:13" x14ac:dyDescent="0.35">
      <c r="B23" s="2" t="s">
        <v>20</v>
      </c>
      <c r="C23" s="2">
        <v>1185732</v>
      </c>
      <c r="D23" s="3">
        <v>44592</v>
      </c>
      <c r="E23" s="2" t="s">
        <v>12</v>
      </c>
      <c r="F23" s="2" t="s">
        <v>13</v>
      </c>
      <c r="G23" s="2" t="s">
        <v>13</v>
      </c>
      <c r="H23" s="2" t="s">
        <v>14</v>
      </c>
      <c r="I23" s="4">
        <v>0.5</v>
      </c>
      <c r="J23" s="5">
        <v>12000</v>
      </c>
      <c r="K23" s="6">
        <v>6000</v>
      </c>
      <c r="L23" s="6">
        <v>3000</v>
      </c>
      <c r="M23" s="7">
        <v>0.5</v>
      </c>
    </row>
    <row r="24" spans="2:13" x14ac:dyDescent="0.35">
      <c r="B24" s="2" t="s">
        <v>20</v>
      </c>
      <c r="C24" s="2">
        <v>1185732</v>
      </c>
      <c r="D24" s="3">
        <v>44593</v>
      </c>
      <c r="E24" s="2" t="s">
        <v>12</v>
      </c>
      <c r="F24" s="2" t="s">
        <v>13</v>
      </c>
      <c r="G24" s="2" t="s">
        <v>13</v>
      </c>
      <c r="H24" s="2" t="s">
        <v>15</v>
      </c>
      <c r="I24" s="4">
        <v>0.5</v>
      </c>
      <c r="J24" s="5">
        <v>9000</v>
      </c>
      <c r="K24" s="6">
        <v>4500</v>
      </c>
      <c r="L24" s="6">
        <v>1350</v>
      </c>
      <c r="M24" s="7">
        <v>0.3</v>
      </c>
    </row>
    <row r="25" spans="2:13" x14ac:dyDescent="0.35">
      <c r="B25" s="2" t="s">
        <v>20</v>
      </c>
      <c r="C25" s="2">
        <v>1185732</v>
      </c>
      <c r="D25" s="3">
        <v>44594</v>
      </c>
      <c r="E25" s="2" t="s">
        <v>12</v>
      </c>
      <c r="F25" s="2" t="s">
        <v>13</v>
      </c>
      <c r="G25" s="2" t="s">
        <v>13</v>
      </c>
      <c r="H25" s="2" t="s">
        <v>16</v>
      </c>
      <c r="I25" s="4">
        <v>0.4</v>
      </c>
      <c r="J25" s="5">
        <v>9000</v>
      </c>
      <c r="K25" s="6">
        <v>3600</v>
      </c>
      <c r="L25" s="6">
        <v>1260</v>
      </c>
      <c r="M25" s="7">
        <v>0.35</v>
      </c>
    </row>
    <row r="26" spans="2:13" x14ac:dyDescent="0.35">
      <c r="B26" s="2" t="s">
        <v>20</v>
      </c>
      <c r="C26" s="2">
        <v>1185732</v>
      </c>
      <c r="D26" s="3">
        <v>44595</v>
      </c>
      <c r="E26" s="2" t="s">
        <v>12</v>
      </c>
      <c r="F26" s="2" t="s">
        <v>13</v>
      </c>
      <c r="G26" s="2" t="s">
        <v>13</v>
      </c>
      <c r="H26" s="2" t="s">
        <v>17</v>
      </c>
      <c r="I26" s="4">
        <v>0.45</v>
      </c>
      <c r="J26" s="5">
        <v>8250</v>
      </c>
      <c r="K26" s="6">
        <v>3712.5</v>
      </c>
      <c r="L26" s="6">
        <v>1299.375</v>
      </c>
      <c r="M26" s="7">
        <v>0.35</v>
      </c>
    </row>
    <row r="27" spans="2:13" x14ac:dyDescent="0.35">
      <c r="B27" s="2" t="s">
        <v>20</v>
      </c>
      <c r="C27" s="2">
        <v>1185732</v>
      </c>
      <c r="D27" s="3">
        <v>44596</v>
      </c>
      <c r="E27" s="2" t="s">
        <v>12</v>
      </c>
      <c r="F27" s="2" t="s">
        <v>13</v>
      </c>
      <c r="G27" s="2" t="s">
        <v>13</v>
      </c>
      <c r="H27" s="2" t="s">
        <v>18</v>
      </c>
      <c r="I27" s="4">
        <v>0.6</v>
      </c>
      <c r="J27" s="5">
        <v>8250</v>
      </c>
      <c r="K27" s="6">
        <v>4950</v>
      </c>
      <c r="L27" s="6">
        <v>1485</v>
      </c>
      <c r="M27" s="7">
        <v>0.3</v>
      </c>
    </row>
    <row r="28" spans="2:13" x14ac:dyDescent="0.35">
      <c r="B28" s="2" t="s">
        <v>20</v>
      </c>
      <c r="C28" s="2">
        <v>1185732</v>
      </c>
      <c r="D28" s="3">
        <v>44597</v>
      </c>
      <c r="E28" s="2" t="s">
        <v>12</v>
      </c>
      <c r="F28" s="2" t="s">
        <v>13</v>
      </c>
      <c r="G28" s="2" t="s">
        <v>13</v>
      </c>
      <c r="H28" s="2" t="s">
        <v>19</v>
      </c>
      <c r="I28" s="4">
        <v>0.5</v>
      </c>
      <c r="J28" s="5">
        <v>9500</v>
      </c>
      <c r="K28" s="6">
        <v>4750</v>
      </c>
      <c r="L28" s="6">
        <v>1187.5</v>
      </c>
      <c r="M28" s="7">
        <v>0.25</v>
      </c>
    </row>
    <row r="29" spans="2:13" x14ac:dyDescent="0.35">
      <c r="B29" s="2" t="s">
        <v>20</v>
      </c>
      <c r="C29" s="2">
        <v>1185732</v>
      </c>
      <c r="D29" s="3">
        <v>44598</v>
      </c>
      <c r="E29" s="2" t="s">
        <v>12</v>
      </c>
      <c r="F29" s="2" t="s">
        <v>13</v>
      </c>
      <c r="G29" s="2" t="s">
        <v>13</v>
      </c>
      <c r="H29" s="2" t="s">
        <v>14</v>
      </c>
      <c r="I29" s="4">
        <v>0.6</v>
      </c>
      <c r="J29" s="5">
        <v>12200</v>
      </c>
      <c r="K29" s="6">
        <v>7320</v>
      </c>
      <c r="L29" s="6">
        <v>3660</v>
      </c>
      <c r="M29" s="7">
        <v>0.5</v>
      </c>
    </row>
    <row r="30" spans="2:13" x14ac:dyDescent="0.35">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35">
      <c r="B31" s="2" t="s">
        <v>20</v>
      </c>
      <c r="C31" s="2">
        <v>1185732</v>
      </c>
      <c r="D31" s="3">
        <v>44600</v>
      </c>
      <c r="E31" s="2" t="s">
        <v>12</v>
      </c>
      <c r="F31" s="2" t="s">
        <v>13</v>
      </c>
      <c r="G31" s="2" t="s">
        <v>13</v>
      </c>
      <c r="H31" s="2" t="s">
        <v>16</v>
      </c>
      <c r="I31" s="4">
        <v>0.5</v>
      </c>
      <c r="J31" s="5">
        <v>9000</v>
      </c>
      <c r="K31" s="6">
        <v>4500</v>
      </c>
      <c r="L31" s="6">
        <v>1575</v>
      </c>
      <c r="M31" s="7">
        <v>0.35</v>
      </c>
    </row>
    <row r="32" spans="2:13" x14ac:dyDescent="0.35">
      <c r="B32" s="2" t="s">
        <v>130</v>
      </c>
      <c r="C32" s="2">
        <v>1185732</v>
      </c>
      <c r="D32" s="3">
        <v>44601</v>
      </c>
      <c r="E32" s="2" t="s">
        <v>12</v>
      </c>
      <c r="F32" s="2" t="s">
        <v>13</v>
      </c>
      <c r="G32" s="2" t="s">
        <v>13</v>
      </c>
      <c r="H32" s="2" t="s">
        <v>17</v>
      </c>
      <c r="I32" s="4">
        <v>0.5</v>
      </c>
      <c r="J32" s="5">
        <v>8500</v>
      </c>
      <c r="K32" s="6">
        <v>4250</v>
      </c>
      <c r="L32" s="6">
        <v>1487.5</v>
      </c>
      <c r="M32" s="7">
        <v>0.35</v>
      </c>
    </row>
    <row r="33" spans="2:13" x14ac:dyDescent="0.35">
      <c r="B33" s="2" t="s">
        <v>130</v>
      </c>
      <c r="C33" s="2">
        <v>1185732</v>
      </c>
      <c r="D33" s="3">
        <v>44602</v>
      </c>
      <c r="E33" s="2" t="s">
        <v>12</v>
      </c>
      <c r="F33" s="2" t="s">
        <v>13</v>
      </c>
      <c r="G33" s="2" t="s">
        <v>13</v>
      </c>
      <c r="H33" s="2" t="s">
        <v>18</v>
      </c>
      <c r="I33" s="4">
        <v>0.6</v>
      </c>
      <c r="J33" s="5">
        <v>8750</v>
      </c>
      <c r="K33" s="6">
        <v>5250</v>
      </c>
      <c r="L33" s="6">
        <v>1575</v>
      </c>
      <c r="M33" s="7">
        <v>0.3</v>
      </c>
    </row>
    <row r="34" spans="2:13" x14ac:dyDescent="0.35">
      <c r="B34" s="2" t="s">
        <v>130</v>
      </c>
      <c r="C34" s="2">
        <v>1185732</v>
      </c>
      <c r="D34" s="3">
        <v>44623</v>
      </c>
      <c r="E34" s="2" t="s">
        <v>12</v>
      </c>
      <c r="F34" s="2" t="s">
        <v>13</v>
      </c>
      <c r="G34" s="2" t="s">
        <v>13</v>
      </c>
      <c r="H34" s="2" t="s">
        <v>19</v>
      </c>
      <c r="I34" s="4">
        <v>0.65</v>
      </c>
      <c r="J34" s="5">
        <v>10000</v>
      </c>
      <c r="K34" s="6">
        <v>6500</v>
      </c>
      <c r="L34" s="6">
        <v>1625</v>
      </c>
      <c r="M34" s="7">
        <v>0.25</v>
      </c>
    </row>
    <row r="35" spans="2:13" x14ac:dyDescent="0.35">
      <c r="B35" s="2" t="s">
        <v>130</v>
      </c>
      <c r="C35" s="2">
        <v>1185732</v>
      </c>
      <c r="D35" s="3">
        <v>44624</v>
      </c>
      <c r="E35" s="2" t="s">
        <v>12</v>
      </c>
      <c r="F35" s="2" t="s">
        <v>13</v>
      </c>
      <c r="G35" s="2" t="s">
        <v>13</v>
      </c>
      <c r="H35" s="2" t="s">
        <v>14</v>
      </c>
      <c r="I35" s="4">
        <v>0.6</v>
      </c>
      <c r="J35" s="5">
        <v>12500</v>
      </c>
      <c r="K35" s="6">
        <v>7500</v>
      </c>
      <c r="L35" s="6">
        <v>3750</v>
      </c>
      <c r="M35" s="7">
        <v>0.5</v>
      </c>
    </row>
    <row r="36" spans="2:13" x14ac:dyDescent="0.35">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35">
      <c r="B37" s="2" t="s">
        <v>130</v>
      </c>
      <c r="C37" s="2">
        <v>1185732</v>
      </c>
      <c r="D37" s="3">
        <v>44626</v>
      </c>
      <c r="E37" s="2" t="s">
        <v>12</v>
      </c>
      <c r="F37" s="2" t="s">
        <v>13</v>
      </c>
      <c r="G37" s="2" t="s">
        <v>13</v>
      </c>
      <c r="H37" s="2" t="s">
        <v>16</v>
      </c>
      <c r="I37" s="4">
        <v>0.5</v>
      </c>
      <c r="J37" s="5">
        <v>9250</v>
      </c>
      <c r="K37" s="6">
        <v>4625</v>
      </c>
      <c r="L37" s="6">
        <v>1618.75</v>
      </c>
      <c r="M37" s="7">
        <v>0.35</v>
      </c>
    </row>
    <row r="38" spans="2:13" x14ac:dyDescent="0.35">
      <c r="B38" s="2" t="s">
        <v>130</v>
      </c>
      <c r="C38" s="2">
        <v>1185732</v>
      </c>
      <c r="D38" s="3">
        <v>44627</v>
      </c>
      <c r="E38" s="2" t="s">
        <v>12</v>
      </c>
      <c r="F38" s="2" t="s">
        <v>13</v>
      </c>
      <c r="G38" s="2" t="s">
        <v>13</v>
      </c>
      <c r="H38" s="2" t="s">
        <v>17</v>
      </c>
      <c r="I38" s="4">
        <v>0.5</v>
      </c>
      <c r="J38" s="5">
        <v>9000</v>
      </c>
      <c r="K38" s="6">
        <v>4500</v>
      </c>
      <c r="L38" s="6">
        <v>1575</v>
      </c>
      <c r="M38" s="7">
        <v>0.35</v>
      </c>
    </row>
    <row r="39" spans="2:13" x14ac:dyDescent="0.35">
      <c r="B39" s="2" t="s">
        <v>130</v>
      </c>
      <c r="C39" s="2">
        <v>1185732</v>
      </c>
      <c r="D39" s="3">
        <v>44628</v>
      </c>
      <c r="E39" s="2" t="s">
        <v>12</v>
      </c>
      <c r="F39" s="2" t="s">
        <v>13</v>
      </c>
      <c r="G39" s="2" t="s">
        <v>13</v>
      </c>
      <c r="H39" s="2" t="s">
        <v>18</v>
      </c>
      <c r="I39" s="4">
        <v>0.6</v>
      </c>
      <c r="J39" s="5">
        <v>9000</v>
      </c>
      <c r="K39" s="6">
        <v>5400</v>
      </c>
      <c r="L39" s="6">
        <v>1620</v>
      </c>
      <c r="M39" s="7">
        <v>0.3</v>
      </c>
    </row>
    <row r="40" spans="2:13" x14ac:dyDescent="0.35">
      <c r="B40" s="2" t="s">
        <v>130</v>
      </c>
      <c r="C40" s="2">
        <v>1185732</v>
      </c>
      <c r="D40" s="3">
        <v>44629</v>
      </c>
      <c r="E40" s="2" t="s">
        <v>12</v>
      </c>
      <c r="F40" s="2" t="s">
        <v>13</v>
      </c>
      <c r="G40" s="2" t="s">
        <v>13</v>
      </c>
      <c r="H40" s="2" t="s">
        <v>19</v>
      </c>
      <c r="I40" s="4">
        <v>0.65</v>
      </c>
      <c r="J40" s="5">
        <v>10500</v>
      </c>
      <c r="K40" s="6">
        <v>6825</v>
      </c>
      <c r="L40" s="6">
        <v>1706.25</v>
      </c>
      <c r="M40" s="7">
        <v>0.25</v>
      </c>
    </row>
    <row r="41" spans="2:13" x14ac:dyDescent="0.35">
      <c r="B41" s="2" t="s">
        <v>130</v>
      </c>
      <c r="C41" s="2">
        <v>1185732</v>
      </c>
      <c r="D41" s="3">
        <v>44630</v>
      </c>
      <c r="E41" s="2" t="s">
        <v>12</v>
      </c>
      <c r="F41" s="2" t="s">
        <v>13</v>
      </c>
      <c r="G41" s="2" t="s">
        <v>13</v>
      </c>
      <c r="H41" s="2" t="s">
        <v>14</v>
      </c>
      <c r="I41" s="4">
        <v>0.6</v>
      </c>
      <c r="J41" s="5">
        <v>12750</v>
      </c>
      <c r="K41" s="6">
        <v>7650</v>
      </c>
      <c r="L41" s="6">
        <v>3825</v>
      </c>
      <c r="M41" s="7">
        <v>0.5</v>
      </c>
    </row>
    <row r="42" spans="2:13" x14ac:dyDescent="0.35">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35">
      <c r="B43" s="2" t="s">
        <v>130</v>
      </c>
      <c r="C43" s="2">
        <v>1185732</v>
      </c>
      <c r="D43" s="3">
        <v>44632</v>
      </c>
      <c r="E43" s="2" t="s">
        <v>12</v>
      </c>
      <c r="F43" s="2" t="s">
        <v>13</v>
      </c>
      <c r="G43" s="2" t="s">
        <v>13</v>
      </c>
      <c r="H43" s="2" t="s">
        <v>16</v>
      </c>
      <c r="I43" s="4">
        <v>0.5</v>
      </c>
      <c r="J43" s="5">
        <v>9500</v>
      </c>
      <c r="K43" s="6">
        <v>4750</v>
      </c>
      <c r="L43" s="6">
        <v>1662.5</v>
      </c>
      <c r="M43" s="7">
        <v>0.35</v>
      </c>
    </row>
    <row r="44" spans="2:13" x14ac:dyDescent="0.35">
      <c r="B44" s="2" t="s">
        <v>130</v>
      </c>
      <c r="C44" s="2">
        <v>1185732</v>
      </c>
      <c r="D44" s="3">
        <v>44633</v>
      </c>
      <c r="E44" s="2" t="s">
        <v>12</v>
      </c>
      <c r="F44" s="2" t="s">
        <v>13</v>
      </c>
      <c r="G44" s="2" t="s">
        <v>13</v>
      </c>
      <c r="H44" s="2" t="s">
        <v>17</v>
      </c>
      <c r="I44" s="4">
        <v>0.5</v>
      </c>
      <c r="J44" s="5">
        <v>9000</v>
      </c>
      <c r="K44" s="6">
        <v>4500</v>
      </c>
      <c r="L44" s="6">
        <v>1575</v>
      </c>
      <c r="M44" s="7">
        <v>0.35</v>
      </c>
    </row>
    <row r="45" spans="2:13" x14ac:dyDescent="0.35">
      <c r="B45" s="2" t="s">
        <v>130</v>
      </c>
      <c r="C45" s="2">
        <v>1185732</v>
      </c>
      <c r="D45" s="3">
        <v>44634</v>
      </c>
      <c r="E45" s="2" t="s">
        <v>12</v>
      </c>
      <c r="F45" s="2" t="s">
        <v>13</v>
      </c>
      <c r="G45" s="2" t="s">
        <v>13</v>
      </c>
      <c r="H45" s="2" t="s">
        <v>18</v>
      </c>
      <c r="I45" s="4">
        <v>0.6</v>
      </c>
      <c r="J45" s="5">
        <v>9250</v>
      </c>
      <c r="K45" s="6">
        <v>5550</v>
      </c>
      <c r="L45" s="6">
        <v>1665</v>
      </c>
      <c r="M45" s="7">
        <v>0.3</v>
      </c>
    </row>
    <row r="46" spans="2:13" x14ac:dyDescent="0.35">
      <c r="B46" s="2" t="s">
        <v>130</v>
      </c>
      <c r="C46" s="2">
        <v>1185732</v>
      </c>
      <c r="D46" s="3">
        <v>44635</v>
      </c>
      <c r="E46" s="2" t="s">
        <v>12</v>
      </c>
      <c r="F46" s="2" t="s">
        <v>13</v>
      </c>
      <c r="G46" s="2" t="s">
        <v>13</v>
      </c>
      <c r="H46" s="2" t="s">
        <v>19</v>
      </c>
      <c r="I46" s="4">
        <v>0.65</v>
      </c>
      <c r="J46" s="5">
        <v>11000</v>
      </c>
      <c r="K46" s="6">
        <v>7150</v>
      </c>
      <c r="L46" s="6">
        <v>1787.5</v>
      </c>
      <c r="M46" s="7">
        <v>0.25</v>
      </c>
    </row>
    <row r="47" spans="2:13" x14ac:dyDescent="0.35">
      <c r="B47" s="2" t="s">
        <v>130</v>
      </c>
      <c r="C47" s="2">
        <v>1185732</v>
      </c>
      <c r="D47" s="3">
        <v>44636</v>
      </c>
      <c r="E47" s="2" t="s">
        <v>12</v>
      </c>
      <c r="F47" s="2" t="s">
        <v>13</v>
      </c>
      <c r="G47" s="2" t="s">
        <v>13</v>
      </c>
      <c r="H47" s="2" t="s">
        <v>14</v>
      </c>
      <c r="I47" s="4">
        <v>0.6</v>
      </c>
      <c r="J47" s="5">
        <v>12500</v>
      </c>
      <c r="K47" s="6">
        <v>7500</v>
      </c>
      <c r="L47" s="6">
        <v>3750</v>
      </c>
      <c r="M47" s="7">
        <v>0.5</v>
      </c>
    </row>
    <row r="48" spans="2:13" x14ac:dyDescent="0.35">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35">
      <c r="B49" s="2" t="s">
        <v>130</v>
      </c>
      <c r="C49" s="2">
        <v>1185732</v>
      </c>
      <c r="D49" s="3">
        <v>44638</v>
      </c>
      <c r="E49" s="2" t="s">
        <v>12</v>
      </c>
      <c r="F49" s="2" t="s">
        <v>13</v>
      </c>
      <c r="G49" s="2" t="s">
        <v>13</v>
      </c>
      <c r="H49" s="2" t="s">
        <v>16</v>
      </c>
      <c r="I49" s="4">
        <v>0.5</v>
      </c>
      <c r="J49" s="5">
        <v>9500</v>
      </c>
      <c r="K49" s="6">
        <v>4750</v>
      </c>
      <c r="L49" s="6">
        <v>1662.5</v>
      </c>
      <c r="M49" s="7">
        <v>0.35</v>
      </c>
    </row>
    <row r="50" spans="2:13" x14ac:dyDescent="0.35">
      <c r="B50" s="2" t="s">
        <v>130</v>
      </c>
      <c r="C50" s="2">
        <v>1185732</v>
      </c>
      <c r="D50" s="3">
        <v>44651</v>
      </c>
      <c r="E50" s="2" t="s">
        <v>12</v>
      </c>
      <c r="F50" s="2" t="s">
        <v>13</v>
      </c>
      <c r="G50" s="2" t="s">
        <v>13</v>
      </c>
      <c r="H50" s="2" t="s">
        <v>17</v>
      </c>
      <c r="I50" s="4">
        <v>0.5</v>
      </c>
      <c r="J50" s="5">
        <v>9250</v>
      </c>
      <c r="K50" s="6">
        <v>4625</v>
      </c>
      <c r="L50" s="6">
        <v>1618.75</v>
      </c>
      <c r="M50" s="7">
        <v>0.35</v>
      </c>
    </row>
    <row r="51" spans="2:13" x14ac:dyDescent="0.35">
      <c r="B51" s="2" t="s">
        <v>130</v>
      </c>
      <c r="C51" s="2">
        <v>1185732</v>
      </c>
      <c r="D51" s="3">
        <v>44668</v>
      </c>
      <c r="E51" s="2" t="s">
        <v>12</v>
      </c>
      <c r="F51" s="2" t="s">
        <v>13</v>
      </c>
      <c r="G51" s="2" t="s">
        <v>13</v>
      </c>
      <c r="H51" s="2" t="s">
        <v>18</v>
      </c>
      <c r="I51" s="4">
        <v>0.6</v>
      </c>
      <c r="J51" s="5">
        <v>9000</v>
      </c>
      <c r="K51" s="6">
        <v>5400</v>
      </c>
      <c r="L51" s="6">
        <v>1620</v>
      </c>
      <c r="M51" s="7">
        <v>0.3</v>
      </c>
    </row>
    <row r="52" spans="2:13" x14ac:dyDescent="0.35">
      <c r="B52" s="2" t="s">
        <v>130</v>
      </c>
      <c r="C52" s="2">
        <v>1185732</v>
      </c>
      <c r="D52" s="3">
        <v>44669</v>
      </c>
      <c r="E52" s="2" t="s">
        <v>12</v>
      </c>
      <c r="F52" s="2" t="s">
        <v>13</v>
      </c>
      <c r="G52" s="2" t="s">
        <v>13</v>
      </c>
      <c r="H52" s="2" t="s">
        <v>19</v>
      </c>
      <c r="I52" s="4">
        <v>0.65</v>
      </c>
      <c r="J52" s="5">
        <v>10750</v>
      </c>
      <c r="K52" s="6">
        <v>6987.5</v>
      </c>
      <c r="L52" s="6">
        <v>1746.875</v>
      </c>
      <c r="M52" s="7">
        <v>0.25</v>
      </c>
    </row>
    <row r="53" spans="2:13" x14ac:dyDescent="0.35">
      <c r="B53" s="2" t="s">
        <v>130</v>
      </c>
      <c r="C53" s="2">
        <v>1185732</v>
      </c>
      <c r="D53" s="3">
        <v>44670</v>
      </c>
      <c r="E53" s="2" t="s">
        <v>12</v>
      </c>
      <c r="F53" s="2" t="s">
        <v>13</v>
      </c>
      <c r="G53" s="2" t="s">
        <v>13</v>
      </c>
      <c r="H53" s="2" t="s">
        <v>14</v>
      </c>
      <c r="I53" s="4">
        <v>0.6</v>
      </c>
      <c r="J53" s="5">
        <v>12000</v>
      </c>
      <c r="K53" s="6">
        <v>7200</v>
      </c>
      <c r="L53" s="6">
        <v>3600</v>
      </c>
      <c r="M53" s="7">
        <v>0.5</v>
      </c>
    </row>
    <row r="54" spans="2:13" x14ac:dyDescent="0.35">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35">
      <c r="B55" s="2" t="s">
        <v>130</v>
      </c>
      <c r="C55" s="2">
        <v>1185732</v>
      </c>
      <c r="D55" s="3">
        <v>44672</v>
      </c>
      <c r="E55" s="2" t="s">
        <v>12</v>
      </c>
      <c r="F55" s="2" t="s">
        <v>13</v>
      </c>
      <c r="G55" s="2" t="s">
        <v>13</v>
      </c>
      <c r="H55" s="2" t="s">
        <v>16</v>
      </c>
      <c r="I55" s="4">
        <v>0.5</v>
      </c>
      <c r="J55" s="5">
        <v>9250</v>
      </c>
      <c r="K55" s="6">
        <v>4625</v>
      </c>
      <c r="L55" s="6">
        <v>1618.75</v>
      </c>
      <c r="M55" s="7">
        <v>0.35</v>
      </c>
    </row>
    <row r="56" spans="2:13" x14ac:dyDescent="0.35">
      <c r="B56" s="2" t="s">
        <v>130</v>
      </c>
      <c r="C56" s="2">
        <v>1185732</v>
      </c>
      <c r="D56" s="3">
        <v>44673</v>
      </c>
      <c r="E56" s="2" t="s">
        <v>12</v>
      </c>
      <c r="F56" s="2" t="s">
        <v>13</v>
      </c>
      <c r="G56" s="2" t="s">
        <v>13</v>
      </c>
      <c r="H56" s="2" t="s">
        <v>17</v>
      </c>
      <c r="I56" s="4">
        <v>0.5</v>
      </c>
      <c r="J56" s="5">
        <v>9000</v>
      </c>
      <c r="K56" s="6">
        <v>4500</v>
      </c>
      <c r="L56" s="6">
        <v>1575</v>
      </c>
      <c r="M56" s="7">
        <v>0.35</v>
      </c>
    </row>
    <row r="57" spans="2:13" x14ac:dyDescent="0.35">
      <c r="B57" s="2" t="s">
        <v>130</v>
      </c>
      <c r="C57" s="2">
        <v>1185732</v>
      </c>
      <c r="D57" s="3">
        <v>44674</v>
      </c>
      <c r="E57" s="2" t="s">
        <v>12</v>
      </c>
      <c r="F57" s="2" t="s">
        <v>13</v>
      </c>
      <c r="G57" s="2" t="s">
        <v>13</v>
      </c>
      <c r="H57" s="2" t="s">
        <v>18</v>
      </c>
      <c r="I57" s="4">
        <v>0.6</v>
      </c>
      <c r="J57" s="5">
        <v>9000</v>
      </c>
      <c r="K57" s="6">
        <v>5400</v>
      </c>
      <c r="L57" s="6">
        <v>1620</v>
      </c>
      <c r="M57" s="7">
        <v>0.3</v>
      </c>
    </row>
    <row r="58" spans="2:13" x14ac:dyDescent="0.35">
      <c r="B58" s="2" t="s">
        <v>130</v>
      </c>
      <c r="C58" s="2">
        <v>1185732</v>
      </c>
      <c r="D58" s="3">
        <v>44675</v>
      </c>
      <c r="E58" s="2" t="s">
        <v>12</v>
      </c>
      <c r="F58" s="2" t="s">
        <v>13</v>
      </c>
      <c r="G58" s="2" t="s">
        <v>13</v>
      </c>
      <c r="H58" s="2" t="s">
        <v>19</v>
      </c>
      <c r="I58" s="4">
        <v>0.65</v>
      </c>
      <c r="J58" s="5">
        <v>10000</v>
      </c>
      <c r="K58" s="6">
        <v>6500</v>
      </c>
      <c r="L58" s="6">
        <v>1625</v>
      </c>
      <c r="M58" s="7">
        <v>0.25</v>
      </c>
    </row>
    <row r="59" spans="2:13" x14ac:dyDescent="0.35">
      <c r="B59" s="2" t="s">
        <v>130</v>
      </c>
      <c r="C59" s="2">
        <v>1185732</v>
      </c>
      <c r="D59" s="3">
        <v>44676</v>
      </c>
      <c r="E59" s="2" t="s">
        <v>12</v>
      </c>
      <c r="F59" s="2" t="s">
        <v>13</v>
      </c>
      <c r="G59" s="2" t="s">
        <v>13</v>
      </c>
      <c r="H59" s="2" t="s">
        <v>18</v>
      </c>
      <c r="I59" s="4">
        <v>0.65</v>
      </c>
      <c r="J59" s="5">
        <v>8750</v>
      </c>
      <c r="K59" s="6">
        <v>5687.5</v>
      </c>
      <c r="L59" s="6">
        <v>1706.25</v>
      </c>
      <c r="M59" s="7">
        <v>0.3</v>
      </c>
    </row>
    <row r="60" spans="2:13" x14ac:dyDescent="0.35">
      <c r="B60" s="2" t="s">
        <v>130</v>
      </c>
      <c r="C60" s="2">
        <v>1185732</v>
      </c>
      <c r="D60" s="3">
        <v>44677</v>
      </c>
      <c r="E60" s="2" t="s">
        <v>12</v>
      </c>
      <c r="F60" s="2" t="s">
        <v>13</v>
      </c>
      <c r="G60" s="2" t="s">
        <v>13</v>
      </c>
      <c r="H60" s="2" t="s">
        <v>19</v>
      </c>
      <c r="I60" s="4">
        <v>0.7</v>
      </c>
      <c r="J60" s="5">
        <v>10000</v>
      </c>
      <c r="K60" s="6">
        <v>7000</v>
      </c>
      <c r="L60" s="6">
        <v>1750</v>
      </c>
      <c r="M60" s="7">
        <v>0.25</v>
      </c>
    </row>
    <row r="61" spans="2:13" x14ac:dyDescent="0.35">
      <c r="B61" s="2" t="s">
        <v>130</v>
      </c>
      <c r="C61" s="2">
        <v>1185732</v>
      </c>
      <c r="D61" s="3">
        <v>44678</v>
      </c>
      <c r="E61" s="2" t="s">
        <v>12</v>
      </c>
      <c r="F61" s="2" t="s">
        <v>13</v>
      </c>
      <c r="G61" s="2" t="s">
        <v>13</v>
      </c>
      <c r="H61" s="2" t="s">
        <v>14</v>
      </c>
      <c r="I61" s="4">
        <v>0.65</v>
      </c>
      <c r="J61" s="5">
        <v>11500</v>
      </c>
      <c r="K61" s="6">
        <v>7475</v>
      </c>
      <c r="L61" s="6">
        <v>3737.5</v>
      </c>
      <c r="M61" s="7">
        <v>0.5</v>
      </c>
    </row>
    <row r="62" spans="2:13" x14ac:dyDescent="0.35">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35">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35">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35">
      <c r="B65" s="2" t="s">
        <v>130</v>
      </c>
      <c r="C65" s="2">
        <v>1185732</v>
      </c>
      <c r="D65" s="3">
        <v>44682</v>
      </c>
      <c r="E65" s="2" t="s">
        <v>12</v>
      </c>
      <c r="F65" s="2" t="s">
        <v>13</v>
      </c>
      <c r="G65" s="2" t="s">
        <v>13</v>
      </c>
      <c r="H65" s="2" t="s">
        <v>18</v>
      </c>
      <c r="I65" s="4">
        <v>0.65</v>
      </c>
      <c r="J65" s="5">
        <v>8750</v>
      </c>
      <c r="K65" s="6">
        <v>5687.5</v>
      </c>
      <c r="L65" s="6">
        <v>1706.25</v>
      </c>
      <c r="M65" s="7">
        <v>0.3</v>
      </c>
    </row>
    <row r="66" spans="2:13" x14ac:dyDescent="0.35">
      <c r="B66" s="2" t="s">
        <v>130</v>
      </c>
      <c r="C66" s="2">
        <v>1185732</v>
      </c>
      <c r="D66" s="3">
        <v>44683</v>
      </c>
      <c r="E66" s="2" t="s">
        <v>12</v>
      </c>
      <c r="F66" s="2" t="s">
        <v>13</v>
      </c>
      <c r="G66" s="2" t="s">
        <v>13</v>
      </c>
      <c r="H66" s="2" t="s">
        <v>19</v>
      </c>
      <c r="I66" s="4">
        <v>0.7</v>
      </c>
      <c r="J66" s="5">
        <v>9750</v>
      </c>
      <c r="K66" s="6">
        <v>6825</v>
      </c>
      <c r="L66" s="6">
        <v>1706.25</v>
      </c>
      <c r="M66" s="7">
        <v>0.25</v>
      </c>
    </row>
    <row r="67" spans="2:13" x14ac:dyDescent="0.35">
      <c r="B67" s="2" t="s">
        <v>130</v>
      </c>
      <c r="C67" s="2">
        <v>1185732</v>
      </c>
      <c r="D67" s="3">
        <v>44684</v>
      </c>
      <c r="E67" s="2" t="s">
        <v>12</v>
      </c>
      <c r="F67" s="2" t="s">
        <v>13</v>
      </c>
      <c r="G67" s="2" t="s">
        <v>13</v>
      </c>
      <c r="H67" s="2" t="s">
        <v>14</v>
      </c>
      <c r="I67" s="4">
        <v>0.65</v>
      </c>
      <c r="J67" s="5">
        <v>12000</v>
      </c>
      <c r="K67" s="6">
        <v>7800</v>
      </c>
      <c r="L67" s="6">
        <v>3900</v>
      </c>
      <c r="M67" s="7">
        <v>0.5</v>
      </c>
    </row>
    <row r="68" spans="2:13" x14ac:dyDescent="0.35">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35">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35">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35">
      <c r="B71" s="2" t="s">
        <v>130</v>
      </c>
      <c r="C71" s="2">
        <v>1185732</v>
      </c>
      <c r="D71" s="3">
        <v>44688</v>
      </c>
      <c r="E71" s="2" t="s">
        <v>12</v>
      </c>
      <c r="F71" s="2" t="s">
        <v>13</v>
      </c>
      <c r="G71" s="2" t="s">
        <v>13</v>
      </c>
      <c r="H71" s="2" t="s">
        <v>18</v>
      </c>
      <c r="I71" s="4">
        <v>0.65</v>
      </c>
      <c r="J71" s="5">
        <v>9000</v>
      </c>
      <c r="K71" s="6">
        <v>5850</v>
      </c>
      <c r="L71" s="6">
        <v>1755</v>
      </c>
      <c r="M71" s="7">
        <v>0.3</v>
      </c>
    </row>
    <row r="72" spans="2:13" x14ac:dyDescent="0.35">
      <c r="B72" s="2" t="s">
        <v>130</v>
      </c>
      <c r="C72" s="2">
        <v>1185732</v>
      </c>
      <c r="D72" s="3">
        <v>44760</v>
      </c>
      <c r="E72" s="2" t="s">
        <v>12</v>
      </c>
      <c r="F72" s="2" t="s">
        <v>13</v>
      </c>
      <c r="G72" s="2" t="s">
        <v>13</v>
      </c>
      <c r="H72" s="2" t="s">
        <v>19</v>
      </c>
      <c r="I72" s="4">
        <v>0.7</v>
      </c>
      <c r="J72" s="5">
        <v>10000</v>
      </c>
      <c r="K72" s="6">
        <v>7000</v>
      </c>
      <c r="L72" s="6">
        <v>1750</v>
      </c>
      <c r="M72" s="7">
        <v>0.25</v>
      </c>
    </row>
    <row r="73" spans="2:13" x14ac:dyDescent="0.35">
      <c r="B73" s="2" t="s">
        <v>130</v>
      </c>
      <c r="C73" s="2">
        <v>1197831</v>
      </c>
      <c r="D73" s="3">
        <v>44761</v>
      </c>
      <c r="E73" s="2" t="s">
        <v>12</v>
      </c>
      <c r="F73" s="2" t="s">
        <v>13</v>
      </c>
      <c r="G73" s="2" t="s">
        <v>13</v>
      </c>
      <c r="H73" s="2" t="s">
        <v>14</v>
      </c>
      <c r="I73" s="4">
        <v>0.25</v>
      </c>
      <c r="J73" s="5">
        <v>9000</v>
      </c>
      <c r="K73" s="6">
        <v>2250</v>
      </c>
      <c r="L73" s="6">
        <v>787.5</v>
      </c>
      <c r="M73" s="7">
        <v>0.35</v>
      </c>
    </row>
    <row r="74" spans="2:13" x14ac:dyDescent="0.35">
      <c r="B74" s="2" t="s">
        <v>130</v>
      </c>
      <c r="C74" s="2">
        <v>1197831</v>
      </c>
      <c r="D74" s="3">
        <v>44762</v>
      </c>
      <c r="E74" s="2" t="s">
        <v>12</v>
      </c>
      <c r="F74" s="2" t="s">
        <v>13</v>
      </c>
      <c r="G74" s="2" t="s">
        <v>13</v>
      </c>
      <c r="H74" s="2" t="s">
        <v>15</v>
      </c>
      <c r="I74" s="4">
        <v>0.35</v>
      </c>
      <c r="J74" s="5">
        <v>9000</v>
      </c>
      <c r="K74" s="6">
        <v>3150</v>
      </c>
      <c r="L74" s="6">
        <v>1102.5</v>
      </c>
      <c r="M74" s="7">
        <v>0.35</v>
      </c>
    </row>
    <row r="75" spans="2:13" x14ac:dyDescent="0.35">
      <c r="B75" s="2" t="s">
        <v>130</v>
      </c>
      <c r="C75" s="2">
        <v>1197831</v>
      </c>
      <c r="D75" s="3">
        <v>44763</v>
      </c>
      <c r="E75" s="2" t="s">
        <v>12</v>
      </c>
      <c r="F75" s="2" t="s">
        <v>13</v>
      </c>
      <c r="G75" s="2" t="s">
        <v>13</v>
      </c>
      <c r="H75" s="2" t="s">
        <v>16</v>
      </c>
      <c r="I75" s="4">
        <v>0.35</v>
      </c>
      <c r="J75" s="5">
        <v>7000</v>
      </c>
      <c r="K75" s="6">
        <v>2450</v>
      </c>
      <c r="L75" s="6">
        <v>857.5</v>
      </c>
      <c r="M75" s="7">
        <v>0.35</v>
      </c>
    </row>
    <row r="76" spans="2:13" x14ac:dyDescent="0.35">
      <c r="B76" s="2" t="s">
        <v>130</v>
      </c>
      <c r="C76" s="2">
        <v>1197831</v>
      </c>
      <c r="D76" s="3">
        <v>44764</v>
      </c>
      <c r="E76" s="2" t="s">
        <v>12</v>
      </c>
      <c r="F76" s="2" t="s">
        <v>13</v>
      </c>
      <c r="G76" s="2" t="s">
        <v>13</v>
      </c>
      <c r="H76" s="2" t="s">
        <v>17</v>
      </c>
      <c r="I76" s="4">
        <v>0.35</v>
      </c>
      <c r="J76" s="5">
        <v>7000</v>
      </c>
      <c r="K76" s="6">
        <v>2450</v>
      </c>
      <c r="L76" s="6">
        <v>1102.5</v>
      </c>
      <c r="M76" s="7">
        <v>0.45</v>
      </c>
    </row>
    <row r="77" spans="2:13" x14ac:dyDescent="0.35">
      <c r="B77" s="2" t="s">
        <v>130</v>
      </c>
      <c r="C77" s="2">
        <v>1197831</v>
      </c>
      <c r="D77" s="3">
        <v>44765</v>
      </c>
      <c r="E77" s="2" t="s">
        <v>21</v>
      </c>
      <c r="F77" s="2" t="s">
        <v>22</v>
      </c>
      <c r="G77" s="2" t="s">
        <v>23</v>
      </c>
      <c r="H77" s="2" t="s">
        <v>18</v>
      </c>
      <c r="I77" s="4">
        <v>0.4</v>
      </c>
      <c r="J77" s="5">
        <v>5500</v>
      </c>
      <c r="K77" s="6">
        <v>2200</v>
      </c>
      <c r="L77" s="6">
        <v>660</v>
      </c>
      <c r="M77" s="7">
        <v>0.3</v>
      </c>
    </row>
    <row r="78" spans="2:13" x14ac:dyDescent="0.35">
      <c r="B78" s="2" t="s">
        <v>130</v>
      </c>
      <c r="C78" s="2">
        <v>1197831</v>
      </c>
      <c r="D78" s="3">
        <v>44766</v>
      </c>
      <c r="E78" s="2" t="s">
        <v>21</v>
      </c>
      <c r="F78" s="2" t="s">
        <v>22</v>
      </c>
      <c r="G78" s="2" t="s">
        <v>23</v>
      </c>
      <c r="H78" s="2" t="s">
        <v>19</v>
      </c>
      <c r="I78" s="4">
        <v>0.35</v>
      </c>
      <c r="J78" s="5">
        <v>7000</v>
      </c>
      <c r="K78" s="6">
        <v>2450</v>
      </c>
      <c r="L78" s="6">
        <v>1225</v>
      </c>
      <c r="M78" s="7">
        <v>0.5</v>
      </c>
    </row>
    <row r="79" spans="2:13" x14ac:dyDescent="0.35">
      <c r="B79" s="2" t="s">
        <v>130</v>
      </c>
      <c r="C79" s="2">
        <v>1197831</v>
      </c>
      <c r="D79" s="3">
        <v>44767</v>
      </c>
      <c r="E79" s="2" t="s">
        <v>21</v>
      </c>
      <c r="F79" s="2" t="s">
        <v>22</v>
      </c>
      <c r="G79" s="2" t="s">
        <v>23</v>
      </c>
      <c r="H79" s="2" t="s">
        <v>14</v>
      </c>
      <c r="I79" s="4">
        <v>0.25</v>
      </c>
      <c r="J79" s="5">
        <v>8500</v>
      </c>
      <c r="K79" s="6">
        <v>2125</v>
      </c>
      <c r="L79" s="6">
        <v>743.75</v>
      </c>
      <c r="M79" s="7">
        <v>0.35</v>
      </c>
    </row>
    <row r="80" spans="2:13" x14ac:dyDescent="0.35">
      <c r="B80" s="2" t="s">
        <v>130</v>
      </c>
      <c r="C80" s="2">
        <v>1197831</v>
      </c>
      <c r="D80" s="3">
        <v>44768</v>
      </c>
      <c r="E80" s="2" t="s">
        <v>21</v>
      </c>
      <c r="F80" s="2" t="s">
        <v>22</v>
      </c>
      <c r="G80" s="2" t="s">
        <v>23</v>
      </c>
      <c r="H80" s="2" t="s">
        <v>15</v>
      </c>
      <c r="I80" s="4">
        <v>0.35</v>
      </c>
      <c r="J80" s="5">
        <v>8500</v>
      </c>
      <c r="K80" s="6">
        <v>2975</v>
      </c>
      <c r="L80" s="6">
        <v>1041.25</v>
      </c>
      <c r="M80" s="7">
        <v>0.35</v>
      </c>
    </row>
    <row r="81" spans="2:13" x14ac:dyDescent="0.35">
      <c r="B81" s="2" t="s">
        <v>130</v>
      </c>
      <c r="C81" s="2">
        <v>1197831</v>
      </c>
      <c r="D81" s="3">
        <v>44769</v>
      </c>
      <c r="E81" s="2" t="s">
        <v>21</v>
      </c>
      <c r="F81" s="2" t="s">
        <v>22</v>
      </c>
      <c r="G81" s="2" t="s">
        <v>23</v>
      </c>
      <c r="H81" s="2" t="s">
        <v>16</v>
      </c>
      <c r="I81" s="4">
        <v>0.35</v>
      </c>
      <c r="J81" s="5">
        <v>6750</v>
      </c>
      <c r="K81" s="6">
        <v>2362.5</v>
      </c>
      <c r="L81" s="6">
        <v>826.875</v>
      </c>
      <c r="M81" s="7">
        <v>0.35</v>
      </c>
    </row>
    <row r="82" spans="2:13" x14ac:dyDescent="0.35">
      <c r="B82" s="2" t="s">
        <v>130</v>
      </c>
      <c r="C82" s="2">
        <v>1197831</v>
      </c>
      <c r="D82" s="3">
        <v>44770</v>
      </c>
      <c r="E82" s="2" t="s">
        <v>21</v>
      </c>
      <c r="F82" s="2" t="s">
        <v>22</v>
      </c>
      <c r="G82" s="2" t="s">
        <v>23</v>
      </c>
      <c r="H82" s="2" t="s">
        <v>17</v>
      </c>
      <c r="I82" s="4">
        <v>0.35</v>
      </c>
      <c r="J82" s="5">
        <v>6250</v>
      </c>
      <c r="K82" s="6">
        <v>2187.5</v>
      </c>
      <c r="L82" s="6">
        <v>984.375</v>
      </c>
      <c r="M82" s="7">
        <v>0.45</v>
      </c>
    </row>
    <row r="83" spans="2:13" x14ac:dyDescent="0.35">
      <c r="B83" s="2" t="s">
        <v>130</v>
      </c>
      <c r="C83" s="2">
        <v>1197831</v>
      </c>
      <c r="D83" s="3">
        <v>44771</v>
      </c>
      <c r="E83" s="2" t="s">
        <v>21</v>
      </c>
      <c r="F83" s="2" t="s">
        <v>22</v>
      </c>
      <c r="G83" s="2" t="s">
        <v>23</v>
      </c>
      <c r="H83" s="2" t="s">
        <v>18</v>
      </c>
      <c r="I83" s="4">
        <v>0.4</v>
      </c>
      <c r="J83" s="5">
        <v>5000</v>
      </c>
      <c r="K83" s="6">
        <v>2000</v>
      </c>
      <c r="L83" s="6">
        <v>600</v>
      </c>
      <c r="M83" s="7">
        <v>0.3</v>
      </c>
    </row>
    <row r="84" spans="2:13" x14ac:dyDescent="0.35">
      <c r="B84" s="2" t="s">
        <v>130</v>
      </c>
      <c r="C84" s="2">
        <v>1197831</v>
      </c>
      <c r="D84" s="3">
        <v>44772</v>
      </c>
      <c r="E84" s="2" t="s">
        <v>21</v>
      </c>
      <c r="F84" s="2" t="s">
        <v>22</v>
      </c>
      <c r="G84" s="2" t="s">
        <v>23</v>
      </c>
      <c r="H84" s="2" t="s">
        <v>19</v>
      </c>
      <c r="I84" s="4">
        <v>0.35</v>
      </c>
      <c r="J84" s="5">
        <v>7000</v>
      </c>
      <c r="K84" s="6">
        <v>2450</v>
      </c>
      <c r="L84" s="6">
        <v>1225</v>
      </c>
      <c r="M84" s="7">
        <v>0.5</v>
      </c>
    </row>
    <row r="85" spans="2:13" x14ac:dyDescent="0.35">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35">
      <c r="B86" s="2" t="s">
        <v>130</v>
      </c>
      <c r="C86" s="2">
        <v>1197831</v>
      </c>
      <c r="D86" s="3">
        <v>44774</v>
      </c>
      <c r="E86" s="2" t="s">
        <v>21</v>
      </c>
      <c r="F86" s="2" t="s">
        <v>22</v>
      </c>
      <c r="G86" s="2" t="s">
        <v>23</v>
      </c>
      <c r="H86" s="2" t="s">
        <v>15</v>
      </c>
      <c r="I86" s="4">
        <v>0.4</v>
      </c>
      <c r="J86" s="5">
        <v>8750</v>
      </c>
      <c r="K86" s="6">
        <v>3500</v>
      </c>
      <c r="L86" s="6">
        <v>1225</v>
      </c>
      <c r="M86" s="7">
        <v>0.35</v>
      </c>
    </row>
    <row r="87" spans="2:13" x14ac:dyDescent="0.35">
      <c r="B87" s="2" t="s">
        <v>130</v>
      </c>
      <c r="C87" s="2">
        <v>1197831</v>
      </c>
      <c r="D87" s="3">
        <v>44775</v>
      </c>
      <c r="E87" s="2" t="s">
        <v>21</v>
      </c>
      <c r="F87" s="2" t="s">
        <v>22</v>
      </c>
      <c r="G87" s="2" t="s">
        <v>23</v>
      </c>
      <c r="H87" s="2" t="s">
        <v>16</v>
      </c>
      <c r="I87" s="4">
        <v>0.35</v>
      </c>
      <c r="J87" s="5">
        <v>7000</v>
      </c>
      <c r="K87" s="6">
        <v>2450</v>
      </c>
      <c r="L87" s="6">
        <v>857.5</v>
      </c>
      <c r="M87" s="7">
        <v>0.35</v>
      </c>
    </row>
    <row r="88" spans="2:13" x14ac:dyDescent="0.35">
      <c r="B88" s="2" t="s">
        <v>127</v>
      </c>
      <c r="C88" s="2">
        <v>1197831</v>
      </c>
      <c r="D88" s="3">
        <v>44776</v>
      </c>
      <c r="E88" s="2" t="s">
        <v>21</v>
      </c>
      <c r="F88" s="2" t="s">
        <v>22</v>
      </c>
      <c r="G88" s="2" t="s">
        <v>23</v>
      </c>
      <c r="H88" s="2" t="s">
        <v>17</v>
      </c>
      <c r="I88" s="4">
        <v>0.4</v>
      </c>
      <c r="J88" s="5">
        <v>6000</v>
      </c>
      <c r="K88" s="6">
        <v>2400</v>
      </c>
      <c r="L88" s="6">
        <v>1080</v>
      </c>
      <c r="M88" s="7">
        <v>0.45</v>
      </c>
    </row>
    <row r="89" spans="2:13" x14ac:dyDescent="0.35">
      <c r="B89" s="2" t="s">
        <v>127</v>
      </c>
      <c r="C89" s="2">
        <v>1197831</v>
      </c>
      <c r="D89" s="3">
        <v>44777</v>
      </c>
      <c r="E89" s="2" t="s">
        <v>21</v>
      </c>
      <c r="F89" s="2" t="s">
        <v>22</v>
      </c>
      <c r="G89" s="2" t="s">
        <v>23</v>
      </c>
      <c r="H89" s="2" t="s">
        <v>18</v>
      </c>
      <c r="I89" s="4">
        <v>0.45</v>
      </c>
      <c r="J89" s="5">
        <v>5000</v>
      </c>
      <c r="K89" s="6">
        <v>2250</v>
      </c>
      <c r="L89" s="6">
        <v>675</v>
      </c>
      <c r="M89" s="7">
        <v>0.3</v>
      </c>
    </row>
    <row r="90" spans="2:13" x14ac:dyDescent="0.35">
      <c r="B90" s="2" t="s">
        <v>127</v>
      </c>
      <c r="C90" s="2">
        <v>1197831</v>
      </c>
      <c r="D90" s="3">
        <v>44778</v>
      </c>
      <c r="E90" s="2" t="s">
        <v>21</v>
      </c>
      <c r="F90" s="2" t="s">
        <v>22</v>
      </c>
      <c r="G90" s="2" t="s">
        <v>23</v>
      </c>
      <c r="H90" s="2" t="s">
        <v>19</v>
      </c>
      <c r="I90" s="4">
        <v>0.4</v>
      </c>
      <c r="J90" s="5">
        <v>6500</v>
      </c>
      <c r="K90" s="6">
        <v>2600</v>
      </c>
      <c r="L90" s="6">
        <v>1300</v>
      </c>
      <c r="M90" s="7">
        <v>0.5</v>
      </c>
    </row>
    <row r="91" spans="2:13" x14ac:dyDescent="0.35">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35">
      <c r="B92" s="2" t="s">
        <v>127</v>
      </c>
      <c r="C92" s="2">
        <v>1197831</v>
      </c>
      <c r="D92" s="3">
        <v>44780</v>
      </c>
      <c r="E92" s="2" t="s">
        <v>21</v>
      </c>
      <c r="F92" s="2" t="s">
        <v>22</v>
      </c>
      <c r="G92" s="2" t="s">
        <v>23</v>
      </c>
      <c r="H92" s="2" t="s">
        <v>15</v>
      </c>
      <c r="I92" s="4">
        <v>0.4</v>
      </c>
      <c r="J92" s="5">
        <v>9000</v>
      </c>
      <c r="K92" s="6">
        <v>3600</v>
      </c>
      <c r="L92" s="6">
        <v>1260</v>
      </c>
      <c r="M92" s="7">
        <v>0.35</v>
      </c>
    </row>
    <row r="93" spans="2:13" x14ac:dyDescent="0.35">
      <c r="B93" s="2" t="s">
        <v>127</v>
      </c>
      <c r="C93" s="2">
        <v>1197831</v>
      </c>
      <c r="D93" s="3">
        <v>44781</v>
      </c>
      <c r="E93" s="2" t="s">
        <v>21</v>
      </c>
      <c r="F93" s="2" t="s">
        <v>22</v>
      </c>
      <c r="G93" s="2" t="s">
        <v>23</v>
      </c>
      <c r="H93" s="2" t="s">
        <v>16</v>
      </c>
      <c r="I93" s="4">
        <v>0.35</v>
      </c>
      <c r="J93" s="5">
        <v>7250</v>
      </c>
      <c r="K93" s="6">
        <v>2537.5</v>
      </c>
      <c r="L93" s="6">
        <v>888.125</v>
      </c>
      <c r="M93" s="7">
        <v>0.35</v>
      </c>
    </row>
    <row r="94" spans="2:13" x14ac:dyDescent="0.35">
      <c r="B94" s="2" t="s">
        <v>127</v>
      </c>
      <c r="C94" s="2">
        <v>1197831</v>
      </c>
      <c r="D94" s="3">
        <v>44782</v>
      </c>
      <c r="E94" s="2" t="s">
        <v>21</v>
      </c>
      <c r="F94" s="2" t="s">
        <v>22</v>
      </c>
      <c r="G94" s="2" t="s">
        <v>23</v>
      </c>
      <c r="H94" s="2" t="s">
        <v>17</v>
      </c>
      <c r="I94" s="4">
        <v>0.4</v>
      </c>
      <c r="J94" s="5">
        <v>6250</v>
      </c>
      <c r="K94" s="6">
        <v>2500</v>
      </c>
      <c r="L94" s="6">
        <v>1125</v>
      </c>
      <c r="M94" s="7">
        <v>0.45</v>
      </c>
    </row>
    <row r="95" spans="2:13" x14ac:dyDescent="0.35">
      <c r="B95" s="2" t="s">
        <v>126</v>
      </c>
      <c r="C95" s="2">
        <v>1197831</v>
      </c>
      <c r="D95" s="3">
        <v>44783</v>
      </c>
      <c r="E95" s="2" t="s">
        <v>21</v>
      </c>
      <c r="F95" s="2" t="s">
        <v>22</v>
      </c>
      <c r="G95" s="2" t="s">
        <v>23</v>
      </c>
      <c r="H95" s="2" t="s">
        <v>18</v>
      </c>
      <c r="I95" s="4">
        <v>0.45</v>
      </c>
      <c r="J95" s="5">
        <v>5250</v>
      </c>
      <c r="K95" s="6">
        <v>2362.5</v>
      </c>
      <c r="L95" s="6">
        <v>708.75</v>
      </c>
      <c r="M95" s="7">
        <v>0.3</v>
      </c>
    </row>
    <row r="96" spans="2:13" x14ac:dyDescent="0.35">
      <c r="B96" s="2" t="s">
        <v>126</v>
      </c>
      <c r="C96" s="2">
        <v>1197831</v>
      </c>
      <c r="D96" s="3">
        <v>44784</v>
      </c>
      <c r="E96" s="2" t="s">
        <v>21</v>
      </c>
      <c r="F96" s="2" t="s">
        <v>22</v>
      </c>
      <c r="G96" s="2" t="s">
        <v>23</v>
      </c>
      <c r="H96" s="2" t="s">
        <v>19</v>
      </c>
      <c r="I96" s="4">
        <v>0.4</v>
      </c>
      <c r="J96" s="5">
        <v>8000</v>
      </c>
      <c r="K96" s="6">
        <v>3200</v>
      </c>
      <c r="L96" s="6">
        <v>1600</v>
      </c>
      <c r="M96" s="7">
        <v>0.5</v>
      </c>
    </row>
    <row r="97" spans="2:13" x14ac:dyDescent="0.35">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35">
      <c r="B98" s="2" t="s">
        <v>126</v>
      </c>
      <c r="C98" s="2">
        <v>1197831</v>
      </c>
      <c r="D98" s="3">
        <v>44786</v>
      </c>
      <c r="E98" s="2" t="s">
        <v>21</v>
      </c>
      <c r="F98" s="2" t="s">
        <v>22</v>
      </c>
      <c r="G98" s="2" t="s">
        <v>23</v>
      </c>
      <c r="H98" s="2" t="s">
        <v>15</v>
      </c>
      <c r="I98" s="4">
        <v>0.4</v>
      </c>
      <c r="J98" s="5">
        <v>9250</v>
      </c>
      <c r="K98" s="6">
        <v>3700</v>
      </c>
      <c r="L98" s="6">
        <v>1295</v>
      </c>
      <c r="M98" s="7">
        <v>0.35</v>
      </c>
    </row>
    <row r="99" spans="2:13" x14ac:dyDescent="0.35">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35">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35">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35">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35">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35">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35">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35">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35">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35">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35">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35">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35">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35">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35">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35">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35">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35">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35">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35">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35">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35">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35">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35">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35">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35">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35">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35">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35">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35">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35">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35">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35">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35">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35">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35">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35">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35">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35">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35">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35">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35">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35">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35">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35">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35">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35">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35">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35">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35">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35">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35">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35">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35">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35">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35">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35">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35">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35">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35">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35">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35">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35">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35">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35">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35">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35">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35">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35">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35">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35">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35">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35">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35">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35">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35">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35">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35">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35">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35">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35">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35">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35">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35">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35">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35">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35">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35">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35">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35">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35">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35">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35">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35">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35">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35">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35">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35">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35">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35">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35">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35">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35">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35">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35">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35">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35">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35">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35">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35">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35">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35">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35">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35">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35">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35">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35">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35">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35">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35">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35">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35">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35">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35">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35">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35">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35">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35">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35">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35">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35">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35">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35">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35">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35">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35">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35">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35">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35">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35">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35">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35">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35">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35">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35">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35">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35">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35">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35">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35">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35">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35">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35">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35">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35">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35">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35">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35">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35">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35">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35">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35">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35">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35">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35">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35">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35">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35">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35">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35">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35">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35">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35">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35">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35">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35">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35">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35">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35">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35">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35">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35">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35">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35">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35">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35">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35">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35">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35">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35">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35">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35">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35">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35">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35">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35">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35">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35">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35">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35">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35">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35">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35">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35">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35">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35">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35">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35">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35">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35">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35">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35">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35">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35">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35">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35">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35">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35">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35">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35">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35">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35">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35">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35">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35">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35">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35">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35">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35">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35">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35">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35">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35">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35">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35">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35">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35">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35">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35">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35">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35">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35">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35">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35">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35">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35">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35">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35">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35">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35">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35">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35">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35">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35">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35">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35">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35">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35">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35">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35">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35">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35">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35">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35">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35">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35">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35">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35">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35">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35">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35">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35">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35">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35">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35">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35">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35">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35">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35">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35">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35">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35">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35">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35">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35">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35">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35">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35">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35">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35">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35">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35">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35">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35">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35">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35">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35">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35">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35">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35">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35">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35">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35">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35">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35">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35">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35">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35">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35">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35">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35">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35">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35">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35">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35">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35">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35">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35">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35">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35">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35">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35">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35">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35">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35">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35">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35">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35">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35">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35">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35">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35">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35">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35">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35">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35">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35">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35">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35">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35">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35">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35">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35">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35">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35">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35">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35">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35">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35">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35">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35">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35">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35">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35">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35">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35">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35">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35">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35">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35">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35">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35">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35">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35">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35">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35">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35">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35">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35">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35">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35">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35">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35">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35">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35">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35">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35">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35">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35">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35">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35">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35">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35">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35">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35">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35">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35">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35">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35">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35">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35">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35">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35">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35">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35">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35">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35">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35">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35">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35">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35">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35">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35">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35">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35">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35">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35">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35">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35">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35">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35">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35">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35">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35">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35">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35">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35">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35">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35">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35">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35">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35">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35">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35">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35">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35">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35">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35">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35">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35">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35">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35">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35">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35">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35">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35">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35">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35">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35">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35">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35">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35">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35">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35">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35">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35">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35">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35">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35">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35">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35">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35">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35">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35">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35">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35">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35">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35">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35">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35">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35">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35">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35">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35">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35">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35">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35">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35">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35">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35">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35">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35">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35">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35">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35">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35">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35">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35">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35">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35">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35">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35">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35">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35">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35">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35">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35">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35">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35">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35">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35">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35">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35">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35">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35">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35">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35">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35">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35">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35">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35">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35">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35">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35">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35">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35">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35">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35">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35">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35">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35">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35">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35">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35">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35">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35">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35">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35">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35">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35">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35">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35">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35">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35">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35">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35">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35">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35">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35">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35">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35">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35">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35">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35">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35">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35">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35">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35">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35">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35">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35">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35">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35">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35">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35">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35">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35">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35">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35">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35">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35">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35">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35">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35">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35">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35">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35">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35">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35">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35">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35">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35">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35">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35">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35">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35">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35">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35">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35">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35">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35">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35">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35">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35">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35">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35">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35">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35">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35">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35">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35">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35">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35">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35">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35">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35">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35">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35">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35">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35">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35">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35">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35">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35">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35">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35">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35">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35">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35">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35">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35">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35">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35">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35">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35">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35">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35">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35">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35">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35">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35">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35">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35">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35">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35">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35">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35">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35">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35">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35">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35">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35">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35">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35">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35">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35">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35">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35">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35">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35">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35">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35">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35">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35">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35">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35">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35">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35">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35">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35">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35">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35">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35">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35">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35">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35">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35">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35">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35">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35">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35">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35">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35">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35">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35">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35">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35">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35">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35">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35">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35">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35">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35">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35">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35">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35">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35">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35">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35">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35">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35">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35">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35">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35">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35">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35">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35">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35">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35">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35">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35">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35">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35">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35">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35">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35">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35">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35">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35">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35">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35">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35">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35">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35">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35">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35">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35">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35">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35">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35">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35">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35">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35">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35">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35">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35">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35">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35">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35">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35">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35">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35">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35">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35">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35">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35">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35">
      <c r="B815" s="2" t="s">
        <v>20</v>
      </c>
      <c r="C815" s="2">
        <v>1185732</v>
      </c>
      <c r="D815" s="3">
        <v>44873</v>
      </c>
      <c r="E815" s="2" t="s">
        <v>28</v>
      </c>
      <c r="F815" s="2" t="s">
        <v>43</v>
      </c>
      <c r="G815" s="2" t="s">
        <v>44</v>
      </c>
      <c r="H815" s="2" t="s">
        <v>18</v>
      </c>
      <c r="I815" s="4">
        <v>0.5</v>
      </c>
      <c r="J815" s="5">
        <v>500</v>
      </c>
      <c r="K815" s="6">
        <v>250</v>
      </c>
      <c r="L815" s="6">
        <v>75</v>
      </c>
      <c r="M815" s="7">
        <v>0.3</v>
      </c>
    </row>
    <row r="816" spans="2:13" x14ac:dyDescent="0.35">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35">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35">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35">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35">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35">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35">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35">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35">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35">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35">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35">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35">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35">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35">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35">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35">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35">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35">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35">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35">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35">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35">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35">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35">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35">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35">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35">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35">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35">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35">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35">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35">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35">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35">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35">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35">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35">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35">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35">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35">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35">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35">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35">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35">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35">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35">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35">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35">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35">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35">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35">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35">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35">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35">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35">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35">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35">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35">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35">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35">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35">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35">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35">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35">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35">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35">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35">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35">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35">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35">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35">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35">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35">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35">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35">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35">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35">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35">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35">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35">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35">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35">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35">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35">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35">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35">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35">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35">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35">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35">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35">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35">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35">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35">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35">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35">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35">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35">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35">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35">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35">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35">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35">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35">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35">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35">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35">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35">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35">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35">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35">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35">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35">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35">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35">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35">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35">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35">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35">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35">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35">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35">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35">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35">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35">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35">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35">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35">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35">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35">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35">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35">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35">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35">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35">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35">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35">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35">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35">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35">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35">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35">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35">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35">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35">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35">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35">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35">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35">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35">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35">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35">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35">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35">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35">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35">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35">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35">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35">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35">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35">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35">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35">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35">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35">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35">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35">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35">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35">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35">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35">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35">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35">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35">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35">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35">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35">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35">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35">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35">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35">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35">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35">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35">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35">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35">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35">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35">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35">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35">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35">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35">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35">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35">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35">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35">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35">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35">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35">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35">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35">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35">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35">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35">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35">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35">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35">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35">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35">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35">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35">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35">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35">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35">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35">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35">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35">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35">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35">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35">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35">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35">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35">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35">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35">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35">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35">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35">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35">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35">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35">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35">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35">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35">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35">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35">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35">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35">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35">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35">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35">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35">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35">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35">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35">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35">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35">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35">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35">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35">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35">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35">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35">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35">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35">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35">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35">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35">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35">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35">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35">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35">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35">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35">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35">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35">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35">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35">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35">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35">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35">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35">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35">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35">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35">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35">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35">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35">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35">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35">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35">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35">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35">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35">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35">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35">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35">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35">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35">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35">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35">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35">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35">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35">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35">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35">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35">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35">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35">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35">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35">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35">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35">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35">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35">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35">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35">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35">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35">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35">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35">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35">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35">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35">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35">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35">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35">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35">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35">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35">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35">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35">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35">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35">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35">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35">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35">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35">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35">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35">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35">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35">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35">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35">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35">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35">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35">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35">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35">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35">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35">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35">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35">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35">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35">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35">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35">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35">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35">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35">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35">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35">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35">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35">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35">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35">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35">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35">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35">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35">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35">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35">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35">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35">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35">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35">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35">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35">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35">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35">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35">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35">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35">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35">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35">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35">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35">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35">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35">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35">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35">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35">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35">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35">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35">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35">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35">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35">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35">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35">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35">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35">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35">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35">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35">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35">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35">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35">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35">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35">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35">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35">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35">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35">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35">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35">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35">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35">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35">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35">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35">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35">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35">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35">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35">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35">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35">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35">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35">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35">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35">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35">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35">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35">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35">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35">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35">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35">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35">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35">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35">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35">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35">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35">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35">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35">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35">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35">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35">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35">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35">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35">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35">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35">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35">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35">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35">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35">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35">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35">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35">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35">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35">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35">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35">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35">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35">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35">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35">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35">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35">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35">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35">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35">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35">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35">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35">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35">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35">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35">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35">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35">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35">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35">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35">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35">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35">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35">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35">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35">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35">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35">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35">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35">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35">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35">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35">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35">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35">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35">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35">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35">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35">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35">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35">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35">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35">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35">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35">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35">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35">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35">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35">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35">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35">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35">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35">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35">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35">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35">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35">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35">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35">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35">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35">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35">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35">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35">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35">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35">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35">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35">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35">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35">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35">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35">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35">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35">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35">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35">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35">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35">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35">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35">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35">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35">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35">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35">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35">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35">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35">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35">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35">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35">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35">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35">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35">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35">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35">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35">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35">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35">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35">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35">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35">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35">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35">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35">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35">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35">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35">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35">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35">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35">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35">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35">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35">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35">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35">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35">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35">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35">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35">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35">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35">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35">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35">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35">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35">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35">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35">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35">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35">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35">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35">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35">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35">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35">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35">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35">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35">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35">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35">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35">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35">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35">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35">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35">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35">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35">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35">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35">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35">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35">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35">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35">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35">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35">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35">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35">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35">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35">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35">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35">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35">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35">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35">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35">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35">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35">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35">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35">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35">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35">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35">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35">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35">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35">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35">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35">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35">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35">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35">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35">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35">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35">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35">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35">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35">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35">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35">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35">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35">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35">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35">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35">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35">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35">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35">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35">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35">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35">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35">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35">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35">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35">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35">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35">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35">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35">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35">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35">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35">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35">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35">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35">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35">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35">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35">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35">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35">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35">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35">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35">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35">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35">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35">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35">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35">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35">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35">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35">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35">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35">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35">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35">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35">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35">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35">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35">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35">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35">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35">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35">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35">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35">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35">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35">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35">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35">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35">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35">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35">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35">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35">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35">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35">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35">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35">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35">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35">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35">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35">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35">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35">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35">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35">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35">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35">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35">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35">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35">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35">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35">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35">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35">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35">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35">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35">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35">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35">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35">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35">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35">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35">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35">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35">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35">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35">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35">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35">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35">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35">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35">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35">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35">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35">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35">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35">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35">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35">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35">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35">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35">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35">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35">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35">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35">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35">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35">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35">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35">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35">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35">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35">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35">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35">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35">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35">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35">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35">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35">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35">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35">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35">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35">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35">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35">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35">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35">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35">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35">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35">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35">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35">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35">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35">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35">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35">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35">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35">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35">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35">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35">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35">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35">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35">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35">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35">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35">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35">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35">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35">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35">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35">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35">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35">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35">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35">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35">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35">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35">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35">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35">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35">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35">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35">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35">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35">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35">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35">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35">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35">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35">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35">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35">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35">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35">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35">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35">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35">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35">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35">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35">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35">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35">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35">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35">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35">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35">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35">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35">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35">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35">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35">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35">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35">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35">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35">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35">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35">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35">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35">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35">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35">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35">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35">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35">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35">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35">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35">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35">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35">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35">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35">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35">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35">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35">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35">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35">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35">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35">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35">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35">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35">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35">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35">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35">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35">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35">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35">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35">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35">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35">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35">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35">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35">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35">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35">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35">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35">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35">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35">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35">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35">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35">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35">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35">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35">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35">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35">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35">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35">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35">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35">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35">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35">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35">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35">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35">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35">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35">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35">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35">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35">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35">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35">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35">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35">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35">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35">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35">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35">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35">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35">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35">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35">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35">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35">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35">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35">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35">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35">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35">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35">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35">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35">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35">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35">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35">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35">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35">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35">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35">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35">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35">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35">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35">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35">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35">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35">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35">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35">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35">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35">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35">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35">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35">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35">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35">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35">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35">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35">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35">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35">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35">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35">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35">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35">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35">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35">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35">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35">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35">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35">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35">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35">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35">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35">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35">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35">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35">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35">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35">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35">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35">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35">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35">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35">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35">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35">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35">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35">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35">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35">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35">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35">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35">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35">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35">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35">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35">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35">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35">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35">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35">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35">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35">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35">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35">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35">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35">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35">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35">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35">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35">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35">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35">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35">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35">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35">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35">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35">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35">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35">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35">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35">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35">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35">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35">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35">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35">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35">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35">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35">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35">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35">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35">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35">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35">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35">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35">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35">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35">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35">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35">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35">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35">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35">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35">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35">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35">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35">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35">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35">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35">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35">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35">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35">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35">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35">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35">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35">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35">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35">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35">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35">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35">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35">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35">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35">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35">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35">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35">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35">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35">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35">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35">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35">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35">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35">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35">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35">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35">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35">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35">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35">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35">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35">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35">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35">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35">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35">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35">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35">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35">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35">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35">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35">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35">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35">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35">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35">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35">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35">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35">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35">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35">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35">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35">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35">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35">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35">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35">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35">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35">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35">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35">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35">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35">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35">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35">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35">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35">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35">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35">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35">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35">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35">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35">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35">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35">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35">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35">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35">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35">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35">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35">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35">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35">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35">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35">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35">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35">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35">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35">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35">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35">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35">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35">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35">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35">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35">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35">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35">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35">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35">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35">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35">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35">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35">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35">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35">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35">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35">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35">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35">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35">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35">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35">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35">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35">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35">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35">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35">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35">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35">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35">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35">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35">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35">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35">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35">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35">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35">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35">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35">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35">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35">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35">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35">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35">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35">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35">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35">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35">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35">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35">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35">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35">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35">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35">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35">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35">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35">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35">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35">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35">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35">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35">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35">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35">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35">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35">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35">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35">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35">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35">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35">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35">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35">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35">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35">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35">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35">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35">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35">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35">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35">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35">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35">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35">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35">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35">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35">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35">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35">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35">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35">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35">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35">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35">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35">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35">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35">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35">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35">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35">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35">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35">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35">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35">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35">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35">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35">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35">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35">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35">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35">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35">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35">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35">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35">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35">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35">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35">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35">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35">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35">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35">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35">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35">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35">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35">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35">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35">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35">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35">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35">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35">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35">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35">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35">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35">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35">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35">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35">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35">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35">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35">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35">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35">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35">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35">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35">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35">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35">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35">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35">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35">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35">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35">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35">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35">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35">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35">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35">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35">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35">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35">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35">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35">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35">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35">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35">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35">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35">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35">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35">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35">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35">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35">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35">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35">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35">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35">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35">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35">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35">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35">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35">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35">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35">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35">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35">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35">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35">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35">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35">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35">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35">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35">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35">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35">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35">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35">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35">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35">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35">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35">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35">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35">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35">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35">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35">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35">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35">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35">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35">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35">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35">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35">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35">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35">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35">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35">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35">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35">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35">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35">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35">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35">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35">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35">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35">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35">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35">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35">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35">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35">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35">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35">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35">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35">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35">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35">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35">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35">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35">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35">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35">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35">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35">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35">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35">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35">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35">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35">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35">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35">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35">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35">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35">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35">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35">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35">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35">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35">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35">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35">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35">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35">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35">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35">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35">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35">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35">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35">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35">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35">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35">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35">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35">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35">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35">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35">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35">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35">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35">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35">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35">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35">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35">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35">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35">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35">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35">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35">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35">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35">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35">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35">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35">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35">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35">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35">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35">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35">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35">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35">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35">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35">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35">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35">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35">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35">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35">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35">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35">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35">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35">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35">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35">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35">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35">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35">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35">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35">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35">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35">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35">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35">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35">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35">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35">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35">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35">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35">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35">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35">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35">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35">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35">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35">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35">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35">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35">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35">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35">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35">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35">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35">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35">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35">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35">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35">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35">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35">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35">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35">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35">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35">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35">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35">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35">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35">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35">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35">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35">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35">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35">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35">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35">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35">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35">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35">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35">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35">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35">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35">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35">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35">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35">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35">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35">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35">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35">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35">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35">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35">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35">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35">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35">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35">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35">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35">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35">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35">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35">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35">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35">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35">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35">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35">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35">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35">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35">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35">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35">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35">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35">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35">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35">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35">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35">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35">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35">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35">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35">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35">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35">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35">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35">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35">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35">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35">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35">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35">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35">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35">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35">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35">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35">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35">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35">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35">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35">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35">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35">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35">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35">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35">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35">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35">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35">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35">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35">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35">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35">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35">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35">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35">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35">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35">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35">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35">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35">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35">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35">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35">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35">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35">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35">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35">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35">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35">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35">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35">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35">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35">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35">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35">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35">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35">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35">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35">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35">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35">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35">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35">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35">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35">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35">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35">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35">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35">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35">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35">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35">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35">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35">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35">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35">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35">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35">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35">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35">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35">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35">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35">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35">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35">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35">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35">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35">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35">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35">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35">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35">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35">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35">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35">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35">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35">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35">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35">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35">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35">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35">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35">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35">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35">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35">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35">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35">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35">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35">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35">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35">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35">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35">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35">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35">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35">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35">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35">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35">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35">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35">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35">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35">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35">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35">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35">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35">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35">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35">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35">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35">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35">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35">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35">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35">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35">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35">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35">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35">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35">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35">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35">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35">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35">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35">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35">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35">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35">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35">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35">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35">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35">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35">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35">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35">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35">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35">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35">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35">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35">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35">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35">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35">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35">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35">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35">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35">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35">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35">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35">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35">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35">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35">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35">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35">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35">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35">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35">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35">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35">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35">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35">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35">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35">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35">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35">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35">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35">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35">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35">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35">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35">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35">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35">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35">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35">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35">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35">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35">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35">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35">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35">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35">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35">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35">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35">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35">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35">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35">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35">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35">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35">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35">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35">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35">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35">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35">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35">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35">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35">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35">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35">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35">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35">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35">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35">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35">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35">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35">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35">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35">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35">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35">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35">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35">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35">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35">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35">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35">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35">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35">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35">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35">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35">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35">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35">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35">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35">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35">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35">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35">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35">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35">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35">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35">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35">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35">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35">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35">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35">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35">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35">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35">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35">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35">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35">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35">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35">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35">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35">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35">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35">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35">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35">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35">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35">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35">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35">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35">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35">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35">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35">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35">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35">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35">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35">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35">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35">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35">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35">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35">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35">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35">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35">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35">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35">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35">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35">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35">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35">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35">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35">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35">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35">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35">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35">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35">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35">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35">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35">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35">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35">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35">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35">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35">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35">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35">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35">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35">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35">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35">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35">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35">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35">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35">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35">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35">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35">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35">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35">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35">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35">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35">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35">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35">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35">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35">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35">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35">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35">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35">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35">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35">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35">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35">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35">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35">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35">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35">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35">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35">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35">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35">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35">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35">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35">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35">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35">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35">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35">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35">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35">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35">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35">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35">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35">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35">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35">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35">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35">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35">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35">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35">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35">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35">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35">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35">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35">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35">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35">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35">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35">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35">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35">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35">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35">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35">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35">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35">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35">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35">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35">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35">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35">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35">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35">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35">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35">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35">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35">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35">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35">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35">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35">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35">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35">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35">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35">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35">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35">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35">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35">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35">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35">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35">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35">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35">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35">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35">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35">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35">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35">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35">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35">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35">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35">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35">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35">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35">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35">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35">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35">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35">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35">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35">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35">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35">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35">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35">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35">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35">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35">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35">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35">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35">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35">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35">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35">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35">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35">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35">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35">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35">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35">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35">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35">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35">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35">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35">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35">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35">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35">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35">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35">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35">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35">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35">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35">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35">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35">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35">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35">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35">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35">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35">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35">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35">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35">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35">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35">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35">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35">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35">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35">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35">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35">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35">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35">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35">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35">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35">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35">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35">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35">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35">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35">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35">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35">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35">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35">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35">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35">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35">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35">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35">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35">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35">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35">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35">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35">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35">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35">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35">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35">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35">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35">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35">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35">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35">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35">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35">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35">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35">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35">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35">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35">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35">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35">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35">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35">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35">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35">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35">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35">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35">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35">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35">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35">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35">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35">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35">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35">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35">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35">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35">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35">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35">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35">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35">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35">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35">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35">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35">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35">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35">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35">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35">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35">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35">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35">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35">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35">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35">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35">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35">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35">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35">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35">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35">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35">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35">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35">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35">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35">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35">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35">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35">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35">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35">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35">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35">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35">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35">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35">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35">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35">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35">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35">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35">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35">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35">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35">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35">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35">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35">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35">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35">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35">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35">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35">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35">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35">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35">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35">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35">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35">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35">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35">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35">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35">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35">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35">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35">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35">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35">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35">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35">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35">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35">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35">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35">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35">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35">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35">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35">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35">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35">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35">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35">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35">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35">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35">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35">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35">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35">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35">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35">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35">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35">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35">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35">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35">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35">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35">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35">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35">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35">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35">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35">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35">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35">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35">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35">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35">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35">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35">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35">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35">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35">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35">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35">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35">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35">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35">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35">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35">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35">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35">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35">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35">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35">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35">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35">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35">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35">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35">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35">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35">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35">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35">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35">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35">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35">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35">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35">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35">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35">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35">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35">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35">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35">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35">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35">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35">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35">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35">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35">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35">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35">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35">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35">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35">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35">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35">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35">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35">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35">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35">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35">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35">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35">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35">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35">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35">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35">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35">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35">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35">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35">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35">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35">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35">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35">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35">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35">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35">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35">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35">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35">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35">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35">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35">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35">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35">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35">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35">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35">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35">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35">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35">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35">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35">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35">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35">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35">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35">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35">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35">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35">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35">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35">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35">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35">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35">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35">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35">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35">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35">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35">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35">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35">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35">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35">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35">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35">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35">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35">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35">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35">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35">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35">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35">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35">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35">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35">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35">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35">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35">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35">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35">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35">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35">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35">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35">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35">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35">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35">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35">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35">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35">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35">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35">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35">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35">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35">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35">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35">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35">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35">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35">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35">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35">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35">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35">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35">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35">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35">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35">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35">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35">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35">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35">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35">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35">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35">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35">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35">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35">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35">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35">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35">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35">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35">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35">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35">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35">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35">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35">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35">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35">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35">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35">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35">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35">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35">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35">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35">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35">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35">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35">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35">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35">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35">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35">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35">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35">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35">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35">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35">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35">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35">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35">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35">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35">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35">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35">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35">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35">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35">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35">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35">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35">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35">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35">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35">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35">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35">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35">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35">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35">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35">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35">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35">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35">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35">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35">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35">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35">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35">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35">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35">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35">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35">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35">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35">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35">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35">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35">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35">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35">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35">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35">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35">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35">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35">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35">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35">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35">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35">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35">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35">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35">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35">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35">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35">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35">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35">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35">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35">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35">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35">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35">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35">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35">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35">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35">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35">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35">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35">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35">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35">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35">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35">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35">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35">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35">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35">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35">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35">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35">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35">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35">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35">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35">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35">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35">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35">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35">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35">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35">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35">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35">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35">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35">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35">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35">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35">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35">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35">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35">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35">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35">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35">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35">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35">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35">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35">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35">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35">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35">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35">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35">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35">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35">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35">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35">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35">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35">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35">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35">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35">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35">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35">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35">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35">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35">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35">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35">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35">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35">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35">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35">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35">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35">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35">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35">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35">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35">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35">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35">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35">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35">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35">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35">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35">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35">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35">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35">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35">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35">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35">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35">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35">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35">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35">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35">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35">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35">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35">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35">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35">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35">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35">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35">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35">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35">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35">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35">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35">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35">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35">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35">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35">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35">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35">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35">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35">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35">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35">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35">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35">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35">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35">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35">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35">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35">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35">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35">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35">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35">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35">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35">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35">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35">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35">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35">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35">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35">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35">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35">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35">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35">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35">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35">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35">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35">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35">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35">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35">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35">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35">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35">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35">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35">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35">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35">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35">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35">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35">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35">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35">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35">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35">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35">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35">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35">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35">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35">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35">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35">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35">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35">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35">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35">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35">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35">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35">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35">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35">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35">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35">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35">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35">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35">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35">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35">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35">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35">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35">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35">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35">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35">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35">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35">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35">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35">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35">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35">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35">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35">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35">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35">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35">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35">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35">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35">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35">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35">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35">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35">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35">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35">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35">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35">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35">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35">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35">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35">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35">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35">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35">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35">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35">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35">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35">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35">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35">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35">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35">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35">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35">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35">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35">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35">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35">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35">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35">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35">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35">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35">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35">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35">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35">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35">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35">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35">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35">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35">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35">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35">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35">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35">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35">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35">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35">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35">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35">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35">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35">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35">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35">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35">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35">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35">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35">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35">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35">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35">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35">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35">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35">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35">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35">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35">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35">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35">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35">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35">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35">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35">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35">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35">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35">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35">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35">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35">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35">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35">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35">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35">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35">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35">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35">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35">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35">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35">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35">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35">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35">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35">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35">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35">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35">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35">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35">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35">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35">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35">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35">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35">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35">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35">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35">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35">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35">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35">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35">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35">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35">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35">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35">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35">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35">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35">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35">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35">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35">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35">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35">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35">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35">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35">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35">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35">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35">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35">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35">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35">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35">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35">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35">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35">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35">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35">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35">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35">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35">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35">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35">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35">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35">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35">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35">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35">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35">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35">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35">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35">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35">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35">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35">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35">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35">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35">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35">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35">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35">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35">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35">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35">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35">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35">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35">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35">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35">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35">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35">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35">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35">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35">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35">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35">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35">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35">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35">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35">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35">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35">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35">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35">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35">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35">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35">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35">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35">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35">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35">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35">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35">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35">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35">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35">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35">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35">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35">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35">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35">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35">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35">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35">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35">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35">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35">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35">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35">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35">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35">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35">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35">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35">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35">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35">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35">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35">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35">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35">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35">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35">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35">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35">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35">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35">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35">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35">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35">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35">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35">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35">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35">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35">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35">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35">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35">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35">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35">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35">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35">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35">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35">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35">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35">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35">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35">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35">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35">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35">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35">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35">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35">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35">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35">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35">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35">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35">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35">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35">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35">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35">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35">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35">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35">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35">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35">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35">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35">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35">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35">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35">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35">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35">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35">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35">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35">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35">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35">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35">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35">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35">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35">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35">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35">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35">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35">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35">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35">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35">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35">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35">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35">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35">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35">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35">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35">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35">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35">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35">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35">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35">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35">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35">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35">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35">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35">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35">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35">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35">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35">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35">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35">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35">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35">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35">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35">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35">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35">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35">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35">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35">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35">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35">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35">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35">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35">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35">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35">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35">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35">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35">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35">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35">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35">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35">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35">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35">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35">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35">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35">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35">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35">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35">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35">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35">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35">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35">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35">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35">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35">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35">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35">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35">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35">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35">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35">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35">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35">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35">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35">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35">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35">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35">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35">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35">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35">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35">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35">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35">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35">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35">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35">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35">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35">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35">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35">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35">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35">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35">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35">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35">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35">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35">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35">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35">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35">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35">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35">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35">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35">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35">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35">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35">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35">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35">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35">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35">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35">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35">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35">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35">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35">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35">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35">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35">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35">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35">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35">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35">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35">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35">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35">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35">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35">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35">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35">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35">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35">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35">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35">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35">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35">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35">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35">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35">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35">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35">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35">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35">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35">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35">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35">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35">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35">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35">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35">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35">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35">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35">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35">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35">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35">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35">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35">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35">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35">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35">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35">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35">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35">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35">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35">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35">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35">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35">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35">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35">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35">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35">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35">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35">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35">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35">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35">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35">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35">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35">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35">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35">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35">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35">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35">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35">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35">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35">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35">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35">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35">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35">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35">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35">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35">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35">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35">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35">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35">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35">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35">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35">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35">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35">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35">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35">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35">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35">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35">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35">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35">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35">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35">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35">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35">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35">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35">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35">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35">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35">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35">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35">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35">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35">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35">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35">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35">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35">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35">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35">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35">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35">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35">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35">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35">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35">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35">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35">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35">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35">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35">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35">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35">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35">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35">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35">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35">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35">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35">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35">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35">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35">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35">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35">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35">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35">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35">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35">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35">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35">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35">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35">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35">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35">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35">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35">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35">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35">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35">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35">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35">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35">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35">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35">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35">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35">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35">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35">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35">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35">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35">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35">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35">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35">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35">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35">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35">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35">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35">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35">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35">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35">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35">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35">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35">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35">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35">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35">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35">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35">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35">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35">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35">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35">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35">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35">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35">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35">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35">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35">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35">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35">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35">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35">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35">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35">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35">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35">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35">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35">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35">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35">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35">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35">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35">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35">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35">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35">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35">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35">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35">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35">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35">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35">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35">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35">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35">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35">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35">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35">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35">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35">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35">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35">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35">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35">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35">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35">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35">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35">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35">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35">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35">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35">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35">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35">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35">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35">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35">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35">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35">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35">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35">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35">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35">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35">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35">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35">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35">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35">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35">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35">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35">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35">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35">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35">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35">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35">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35">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35">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35">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35">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35">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35">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35">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35">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35">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35">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35">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35">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35">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35">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35">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35">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35">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35">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35">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35">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35">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35">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35">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35">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35">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35">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35">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35">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35">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35">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35">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35">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35">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35">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35">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35">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35">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35">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35">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35">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35">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35">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35">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35">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35">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35">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35">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35">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35">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35">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35">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35">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35">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35">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35">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35">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35">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35">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35">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35">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35">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35">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35">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35">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35">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35">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35">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35">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35">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35">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35">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35">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35">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35">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35">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35">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35">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35">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35">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35">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35">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35">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35">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35">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35">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35">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35">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35">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35">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35">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35">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35">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35">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35">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35">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35">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35">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35">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35">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35">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35">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35">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35">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35">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35">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35">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35">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35">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35">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35">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35">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35">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35">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35">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35">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35">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35">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35">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35">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35">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35">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35">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35">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35">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35">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35">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35">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35">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35">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35">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35">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35">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35">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35">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35">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35">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35">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35">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35">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35">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35">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35">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35">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35">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35">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35">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35">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35">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35">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35">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35">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35">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35">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35">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35">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35">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35">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35">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35">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35">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35">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35">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35">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35">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35">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35">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35">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35">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35">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35">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35">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35">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35">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35">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35">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35">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35">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35">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35">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35">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35">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35">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35">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35">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35">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35">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35">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35">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35">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35">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35">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35">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35">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35">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35">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35">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35">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35">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35">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35">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35">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35">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35">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35">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35">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35">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35">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35">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35">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35">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35">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35">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35">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35">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35">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35">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35">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35">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35">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35">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35">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35">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35">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35">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35">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35">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35">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35">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35">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35">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35">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35">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35">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35">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35">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35">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35">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35">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35">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35">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35">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35">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35">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35">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35">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35">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35">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35">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35">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35">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35">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35">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35">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35">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35">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35">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35">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35">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35">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35">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35">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35">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35">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35">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35">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35">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35">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35">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35">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35">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35">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35">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35">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35">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35">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35">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35">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35">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35">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35">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35">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35">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35">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35">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35">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35">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35">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35">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35">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35">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35">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35">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35">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35">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35">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35">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35">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35">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35">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35">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35">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35">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35">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35">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35">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35">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35">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35">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35">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35">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35">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35">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35">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35">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35">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35">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35">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35">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35">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35">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35">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35">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35">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35">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35">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35">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35">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35">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35">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35">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35">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35">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35">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35">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35">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35">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35">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35">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35">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35">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35">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35">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35">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35">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35">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35">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35">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35">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35">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35">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35">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35">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35">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35">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35">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35">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35">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35">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35">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35">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35">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35">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35">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35">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35">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35">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35">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35">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35">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35">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35">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35">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35">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35">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35">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35">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35">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35">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35">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35">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35">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35">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35">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35">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35">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35">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35">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35">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35">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35">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35">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35">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35">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35">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35">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35">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35">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35">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35">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35">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35">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35">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35">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35">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35">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35">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35">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35">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35">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35">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35">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35">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35">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35">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35">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35">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35">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35">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35">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35">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35">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35">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35">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35">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35">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35">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35">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35">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35">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35">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35">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35">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35">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35">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35">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35">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35">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35">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35">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35">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35">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35">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35">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35">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35">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35">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35">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35">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35">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35">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35">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35">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35">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35">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35">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35">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35">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35">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35">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35">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35">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35">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35">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35">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35">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35">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35">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35">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35">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35">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35">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35">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35">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35">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35">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35">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35">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35">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35">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35">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35">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35">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35">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35">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35">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35">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35">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35">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35">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35">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35">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35">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35">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35">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35">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35">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35">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35">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35">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35">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35">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35">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35">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35">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35">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35">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35">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35">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35">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35">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35">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35">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35">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35">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35">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35">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35">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35">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35">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35">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35">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35">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35">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35">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35">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35">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35">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35">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35">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35">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35">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35">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35">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35">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35">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35">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35">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35">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35">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35">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35">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35">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35">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35">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35">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35">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35">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35">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35">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35">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35">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35">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35">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35">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35">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35">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35">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35">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35">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35">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35">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35">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35">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35">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35">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35">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35">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35">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35">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35">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35">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35">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35">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35">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35">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35">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35">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35">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35">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35">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35">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35">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35">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35">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35">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35">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35">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35">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35">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35">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35">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35">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35">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35">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35">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35">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35">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35">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35">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35">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35">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35">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35">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35">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35">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35">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35">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35">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35">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35">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35">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35">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35">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35">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35">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35">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35">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35">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35">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35">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35">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35">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35">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35">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35">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35">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35">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35">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35">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35">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35">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35">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35">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35">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35">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35">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35">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35">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35">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35">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35">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35">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35">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35">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35">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35">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35">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35">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35">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35">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35">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35">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35">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35">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35">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35">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35">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35">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35">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35">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35">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35">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35">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35">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35">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35">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35">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35">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35">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35">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35">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35">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35">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35">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35">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35">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35">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35">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35">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35">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35">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35">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35">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35">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35">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35">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35">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35">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35">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35">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35">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35">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35">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35">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35">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35">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35">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35">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35">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35">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35">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35">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35">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35">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35">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35">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35">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35">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35">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35">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35">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35">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35">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35">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35">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35">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35">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35">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35">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35">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35">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35">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35">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35">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35">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35">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35">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35">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35">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35">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35">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35">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35">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35">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35">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35">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35">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35">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35">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35">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35">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35">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35">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35">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35">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35">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35">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35">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35">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35">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35">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35">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35">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35">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35">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35">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35">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35">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35">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35">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35">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35">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35">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35">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35">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35">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35">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35">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35">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35">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35">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35">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35">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35">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35">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35">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35">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35">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35">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35">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35">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35">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35">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35">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35">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35">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35">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35">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35">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35">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35">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35">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35">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35">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35">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35">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35">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35">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35">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35">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35">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35">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35">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35">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35">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35">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35">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35">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35">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35">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35">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35">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35">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35">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35">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35">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35">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35">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35">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35">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35">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35">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35">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35">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35">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35">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35">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35">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35">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35">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35">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35">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35">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35">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35">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35">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35">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35">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35">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35">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35">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35">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35">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35">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35">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35">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35">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35">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35">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35">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35">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35">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35">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35">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35">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35">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35">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35">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35">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35">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35">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35">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35">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35">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35">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35">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35">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35">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35">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35">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35">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35">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35">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35">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35">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35">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35">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35">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35">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35">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35">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35">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35">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35">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35">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35">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35">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35">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35">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35">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35">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35">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35">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35">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35">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35">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35">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35">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35">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35">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35">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35">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35">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35">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35">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35">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35">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35">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35">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35">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35">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35">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35">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35">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35">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35">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35">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35">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35">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35">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35">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35">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35">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35">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35">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35">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35">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35">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35">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35">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35">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35">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35">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35">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35">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35">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35">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35">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35">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35">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35">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35">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35">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35">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35">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35">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35">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35">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35">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35">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35">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35">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35">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35">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35">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35">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35">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35">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35">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35">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35">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35">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35">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35">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35">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35">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35">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35">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35">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35">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35">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35">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35">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35">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35">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35">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35">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35">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35">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35">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35">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35">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35">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35">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35">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35">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35">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35">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35">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35">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35">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35">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35">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35">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35">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35">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35">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35">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35">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35">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35">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35">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35">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35">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35">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35">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35">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35">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35">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35">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35">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35">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35">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35">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35">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35">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35">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35">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35">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35">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35">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35">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35">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35">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35">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35">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35">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35">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35">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35">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35">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35">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35">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35">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35">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35">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35">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35">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35">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35">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35">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35">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35">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35">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35">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35">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35">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35">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35">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35">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35">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35">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35">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35">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35">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35">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35">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35">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35">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35">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35">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35">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35">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35">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35">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35">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35">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35">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35">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35">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35">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35">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35">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35">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35">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35">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35">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35">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35">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35">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35">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35">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35">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35">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35">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35">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35">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35">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35">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35">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35">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35">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35">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35">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35">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35">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35">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35">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35">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35">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35">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35">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35">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35">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35">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35">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35">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35">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35">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35">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35">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35">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35">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35">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35">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35">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35">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35">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35">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35">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35">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35">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35">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35">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35">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35">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35">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35">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35">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35">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35">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35">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35">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35">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35">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35">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35">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35">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35">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35">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35">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35">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35">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35">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35">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35">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35">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35">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35">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35">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35">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35">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35">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35">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35">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35">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35">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35">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35">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35">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35">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35">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35">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35">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35">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35">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35">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35">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35">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35">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35">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35">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35">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35">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35">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35">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35">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35">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35">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35">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35">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35">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35">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35">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35">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35">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35">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35">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35">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35">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35">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35">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35">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35">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35">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35">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35">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35">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35">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35">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35">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35">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35">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35">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35">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35">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35">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35">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35">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35">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35">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35">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35">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35">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35">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35">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35">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35">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35">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35">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35">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35">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35">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35">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35">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35">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35">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35">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35">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35">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35">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35">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35">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35">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35">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35">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35">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35">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35">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35">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35">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35">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35">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35">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35">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35">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35">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35">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35">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35">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35">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35">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35">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35">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35">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35">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35">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35">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35">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35">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35">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35">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35">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35">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35">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35">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35">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35">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35">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35">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35">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35">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35">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35">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35">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35">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35">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35">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35">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35">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35">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35">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35">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35">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35">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35">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35">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35">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35">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35">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35">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35">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35">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35">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35">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35">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35">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35">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35">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35">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35">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35">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35">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35">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35">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35">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35">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35">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35">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35">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35">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35">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35">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35">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35">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35">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35">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35">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35">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35">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35">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35">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35">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35">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35">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35">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35">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35">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35">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35">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35">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35">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35">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35">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35">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35">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35">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35">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35">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35">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35">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35">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35">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35">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35">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35">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35">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35">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35">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35">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35">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35">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35">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35">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35">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35">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35">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35">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35">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35">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35">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35">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35">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35">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35">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35">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35">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35">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35">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35">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35">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35">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35">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35">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35">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35">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35">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35">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35">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35">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35">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35">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35">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35">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35">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35">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35">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35">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35">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35">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35">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35">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35">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35">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35">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35">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35">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35">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35">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35">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35">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35">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35">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35">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35">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35">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35">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35">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35">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35">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35">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35">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35">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35">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35">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35">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35">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35">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35">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35">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35">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35">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35">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35">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35">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35">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35">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35">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35">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35">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35">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35">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35">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35">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35">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35">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35">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35">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35">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35">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35">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35">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35">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35">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35">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35">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35">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35">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35">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35">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35">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35">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35">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35">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35">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35">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35">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35">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35">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35">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35">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35">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35">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35">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35">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35">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35">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35">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35">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35">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35">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35">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35">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35">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35">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35">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35">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35">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35">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35">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35">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35">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35">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35">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35">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35">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35">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35">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35">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35">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35">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35">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35">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35">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35">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35">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35">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35">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35">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35">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35">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35">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35">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35">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35">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35">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35">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35">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35">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35">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35">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35">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35">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35">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35">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35">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35">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35">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35">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35">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35">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35">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35">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35">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35">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35">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35">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35">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35">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35">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35">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35">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35">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35">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35">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35">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35">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35">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35">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35">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35">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35">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35">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35">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35">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35">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35">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35">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35">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35">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35">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35">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35">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35">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35">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35">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35">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35">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35">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35">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35">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35">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35">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35">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35">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35">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35">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35">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35">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35">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35">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35">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35">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35">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35">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35">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35">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35">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35">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35">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35">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35">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35">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35">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35">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35">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35">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35">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35">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35">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35">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35">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35">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35">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35">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35">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35">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35">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35">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35">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35">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35">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35">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35">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35">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35">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35">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35">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35">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35">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35">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35">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35">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35">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35">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35">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35">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35">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35">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35">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35">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35">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35">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35">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35">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35">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35">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35">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35">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35">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35">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35">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35">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35">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35">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35">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35">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35">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35">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35">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35">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35">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35">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35">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35">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35">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35">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35">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35">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35">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35">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35">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35">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35">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35">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35">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35">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35">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35">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35">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35">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35">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35">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35">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35">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35">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35">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35">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35">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35">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35">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35">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35">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35">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35">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35">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35">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35">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35">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35">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35">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35">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35">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35">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35">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35">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35">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35">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35">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35">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35">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35">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35">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35">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35">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35">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35">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35">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35">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35">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35">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35">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35">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35">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35">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35">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35">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35">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35">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35">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35">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35">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35">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35">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35">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35">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35">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35">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35">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35">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35">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35">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35">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35">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35">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35">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35">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35">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35">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35">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35">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35">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35">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35">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35">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35">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35">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35">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35">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35">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35">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35">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35">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35">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35">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35">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35">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35">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35">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35">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35">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35">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35">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35">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35">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35">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35">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35">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35">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35">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35">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35">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35">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35">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35">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35">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35">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35">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35">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35">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35">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35">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35">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35">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35">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35">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35">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35">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35">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35">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35">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35">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35">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35">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35">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35">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35">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35">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35">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35">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35">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35">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35">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35">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35">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35">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35">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35">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35">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35">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35">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35">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35">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35">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35">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35">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35">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35">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35">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35">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35">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35">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35">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35">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35">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35">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35">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35">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35">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35">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35">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35">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35">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35">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35">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35">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35">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35">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35">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35">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35">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35">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35">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35">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35">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35">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35">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35">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35">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35">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35">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35">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35">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35">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35">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35">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35">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35">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35">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35">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35">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35">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35">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35">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35">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35">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35">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35">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35">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35">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35">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35">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35">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35">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35">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35">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35">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35">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35">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35">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35">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35">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35">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35">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35">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35">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35">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35">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35">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35">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35">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35">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35">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35">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35">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35">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35">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35">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35">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35">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35">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35">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35">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35">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35">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35">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35">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35">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35">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35">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35">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35">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35">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35">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35">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35">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35">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35">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35">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35">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35">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35">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35">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35">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35">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35">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35">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35">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35">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35">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35">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35">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35">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35">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35">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35">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35">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35">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35">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35">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35">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35">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35">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35">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35">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35">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35">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35">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35">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35">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35">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35">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35">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35">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35">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35">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35">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35">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35">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35">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35">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35">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35">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35">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35">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35">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35">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35">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35">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35">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35">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35">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35">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35">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35">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35">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35">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35">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35">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35">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35">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35">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35">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35">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35">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35">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35">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35">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35">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35">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35">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35">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35">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35">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35">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35">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35">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35">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35">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35">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35">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35">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35">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35">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35">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35">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35">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35">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35">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35">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35">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35">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35">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35">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35">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35">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35">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35">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35">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35">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35">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35">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35">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35">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35">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35">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35">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35">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35">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35">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35">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35">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35">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35">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35">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35">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35">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35">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35">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35">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35">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35">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35">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35">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35">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35">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35">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35">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35">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35">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35">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35">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35">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35">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35">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35">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35">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35">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35">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35">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35">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35">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35">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35">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35">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35">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35">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35">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35">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35">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35">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35">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35">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35">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35">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35">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35">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35">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35">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35">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35">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35">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35">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35">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35">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35">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35">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35">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35">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35">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35">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35">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35">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35">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35">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35">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35">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35">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35">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35">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35">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35">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35">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35">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35">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35">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35">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35">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35">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35">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35">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35">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35">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35">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35">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35">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35">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35">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35">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35">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35">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35">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35">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35">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35">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35">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35">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35">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35">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35">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35">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35">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35">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35">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35">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35">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35">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35">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35">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35">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35">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35">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35">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35">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35">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35">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35">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35">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35">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35">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35">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35">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35">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35">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35">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35">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35">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35">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35">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35">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35">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35">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35">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35">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35">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35">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35">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35">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35">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35">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35">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35">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35">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35">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35">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35">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35">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35">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35">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35">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35">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35">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35">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35">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35">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35">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35">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35">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35">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35">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35">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35">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35">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35">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35">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35">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35">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35">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35">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35">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35">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35">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35">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35">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35">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35">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35">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35">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35">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35">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35">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35">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35">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35">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35">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35">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35">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35">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35">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35">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35">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35">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35">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35">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35">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35">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35">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35">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35">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35">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35">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35">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35">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35">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35">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35">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35">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35">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35">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35">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35">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35">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35">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35">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35">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35">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35">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35">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35">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35">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35">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35">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35">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35">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35">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35">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35">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35">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35">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35">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35">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35">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35">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35">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35">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35">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35">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35">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35">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35">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35">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35">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35">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35">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35">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35">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35">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35">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35">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35">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35">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35">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35">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35">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35">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35">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35">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35">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35">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35">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35">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35">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35">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35">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35">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35">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35">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35">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35">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35">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35">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35">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35">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35">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35">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35">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35">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35">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35">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35">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35">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35">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35">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35">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35">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35">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35">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35">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35">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35">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35">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35">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35">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35">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35">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35">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35">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35">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35">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35">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35">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35">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35">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35">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35">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35">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35">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35">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35">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35">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35">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35">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35">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35">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35">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35">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35">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35">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35">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35">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35">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35">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35">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35">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35">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35">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35">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35">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35">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35">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35">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35">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35">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35">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35">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35">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35">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35">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35">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35">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35">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35">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35">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35">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35">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35">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35">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35">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35">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35">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35">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35">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35">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35">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35">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35">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35">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35">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35">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35">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35">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35">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35">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35">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35">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35">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35">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35">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35">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35">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35">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35">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35">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35">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35">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35">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35">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35">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35">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35">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35">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35">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35">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35">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35">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35">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35">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35">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35">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35">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35">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35">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35">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35">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35">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35">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35">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35">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35">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35">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35">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35">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35">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35">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35">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35">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35">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35">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35">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35">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35">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35">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35">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35">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35">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35">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35">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35">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35">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35">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35">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35">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35">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35">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35">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35">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35">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35">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35">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35">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35">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35">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35">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35">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35">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35">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35">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35">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35">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35">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35">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35">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35">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35">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35">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35">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35">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35">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35">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35">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35">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35">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35">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35">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35">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35">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35">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35">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35">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35">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35">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35">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35">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35">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35">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35">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35">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35">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35">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35">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35">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35">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35">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35">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35">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35">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35">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35">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35">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35">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35">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35">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35">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35">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35">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35">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35">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35">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35">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35">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35">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35">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35">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35">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35">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35">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35">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35">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35">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35">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35">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35">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35">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35">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35">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35">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35">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35">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35">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35">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35">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35">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35">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35">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35">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35">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35">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35">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35">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35">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35">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35">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35">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35">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35">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35">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35">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35">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35">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35">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35">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35">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35">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35">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35">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35">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35">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35">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35">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35">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35">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35">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35">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35">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35">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35">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35">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35">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35">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35">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35">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35">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35">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35">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35">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35">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35">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35">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35">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35">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35">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35">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35">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35">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35">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35">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35">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35">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35">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35">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35">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35">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35">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35">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35">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35">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35">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35">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35">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35">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35">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35">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35">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35">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35">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35">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35">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35">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35">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35">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35">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35">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35">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35">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35">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35">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35">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35">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35">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35">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35">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35">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35">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35">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35">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35">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35">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35">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35">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35">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35">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35">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35">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35">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35">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35">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35">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35">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35">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35">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35">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35">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35">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35">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35">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35">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35">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35">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35">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35">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35">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35">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35">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35">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35">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35">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35">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35">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35">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35">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35">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35">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35">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35">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35">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35">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35">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35">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35">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35">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35">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35">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35">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35">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35">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35">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35">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35">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35">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35">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35">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35">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35">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35">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35">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35">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35">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35">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35">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35">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35">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35">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35">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35">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35">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35">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35">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35">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35">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35">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35">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35">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35">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35">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35">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35">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35">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35">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35">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35">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35">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35">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35">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35">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35">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35">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35">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35">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35">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35">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35">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35">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35">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35">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35">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35">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35">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35">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35">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35">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35">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35">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35">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35">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35">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35">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35">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35">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35">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35">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35">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35">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35">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35">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35">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35">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35">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35">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35">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35">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35">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35">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35">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35">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35">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35">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35">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35">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35">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35">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35">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35">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35">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35">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35">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35">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35">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35">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35">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35">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35">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35">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35">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35">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35">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35">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35">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35">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35">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35">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35">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35">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35">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35">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35">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35">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35">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35">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35">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35">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35">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35">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35">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35">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35">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35">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35">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35">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35">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35">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35">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35">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35">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35">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35">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35">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35">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35">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35">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35">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35">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35">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35">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35">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35">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35">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35">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35">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35">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35">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35">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35">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35">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35">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35">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35">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35">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35">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35">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35">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35">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35">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35">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35">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35">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35">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35">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35">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35">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35">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35">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35">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35">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35">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35">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35">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35">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35">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35">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35">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35">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35">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35">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35">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35">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35">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35">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35">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35">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35">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35">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35">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35">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35">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35">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35">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35">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35">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35">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35">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35">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35">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35">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35">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35">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35">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35">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35">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35">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35">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35">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35">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35">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35">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35">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35">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35">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35">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35">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35">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35">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35">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35">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35">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35">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35">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35">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35">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35">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35">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35">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35">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35">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35">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35">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35">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35">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35">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35">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35">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35">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35">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35">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35">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35">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35">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35">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35">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35">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35">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35">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35">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35">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35">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35">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35">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35">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35">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35">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35">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35">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35">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35">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35">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35">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35">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35">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35">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35">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35">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35">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35">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35">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35">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35">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35">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35">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35">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35">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35">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35">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35">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35">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35">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35">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35">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35">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35">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35">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35">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35">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35">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35">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35">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35">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35">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35">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35">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35">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35">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35">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35">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35">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35">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35">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35">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35">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35">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35">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35">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35">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35">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35">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35">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35">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35">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35">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35">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35">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35">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35">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35">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35">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35">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35">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35">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35">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35">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35">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35">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35">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35">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35">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35">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35">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35">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35">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35">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35">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35">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35">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35">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35">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35">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35">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35">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35">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35">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35">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35">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35">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35">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35">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35">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35">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35">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35">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35">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35">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35">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35">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35">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35">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35">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35">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35">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35">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35">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35">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35">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35">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35">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35">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35">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35">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35">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35">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35">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35">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35">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35">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35">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35">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35">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35">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35">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35">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35">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35">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35">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35">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35">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35">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35">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35">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35">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35">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35">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35">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35">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35">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35">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35">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35">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35">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35">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35">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35">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35">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35">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35">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35">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35">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35">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35">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35">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35">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35">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35">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35">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35">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35">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35">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35">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35">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35">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35">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35">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35">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35">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35">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35">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35">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35">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35">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35">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35">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35">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35">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35">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35">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35">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35">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35">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35">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35">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35">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35">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35">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35">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35">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35">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35">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35">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35">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35">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35">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35">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35">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35">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35">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35">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35">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35">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35">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35">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35">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35">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35">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35">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35">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35">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35">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35">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35">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35">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35">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35">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35">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35">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35">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35">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35">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35">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35">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35">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35">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35">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35">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35">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35">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35">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35">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35">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35">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35">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35">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35">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35">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35">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35">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35">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35">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35">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35">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35">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35">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35">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35">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35">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35">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35">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35">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35">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35">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35">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35">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35">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35">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35">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35">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35">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35">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35">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35">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35">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35">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35">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35">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35">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35">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35">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35">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35">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35">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35">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35">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35">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35">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35">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35">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35">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35">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35">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35">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35">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35">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35">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35">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35">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35">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35">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35">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35">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35">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35">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35">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35">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35">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35">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35">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35">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35">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35">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35">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35">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35">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35">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35">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35">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35">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35">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35">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35">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35">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35">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35">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35">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35">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35">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35">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35">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35">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35">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35">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35">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35">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35">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35">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35">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35">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35">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35">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35">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35">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35">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35">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35">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35">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35">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35">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35">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35">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35">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35">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35">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35">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35">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35">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35">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35">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35">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35">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35">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35">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35">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35">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35">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35">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35">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35">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35">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35">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35">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35">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35">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35">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35">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35">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35">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35">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35">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35">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35">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35">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35">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35">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35">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35">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35">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35">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35">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35">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35">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35">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35">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35">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35">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35">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35">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35">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35">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35">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35">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35">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35">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35">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35">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35">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35">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35">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35">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35">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35">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35">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35">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35">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35">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35">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35">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35">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35">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35">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35">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35">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35">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35">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35">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35">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35">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35">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35">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35">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35">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35">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35">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35">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35">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35">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35">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35">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35">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35">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35">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35">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35">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35">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35">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35">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35">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35">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35">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35">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35">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35">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35">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35">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35">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35">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35">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35">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35">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35">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35">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35">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35">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35">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35">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35">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35">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35">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35">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35">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35">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35">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35">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35">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35">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35">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35">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35">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35">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35">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35">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35">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35">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35">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35">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35">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35">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35">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35">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35">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35">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35">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35">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35">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35">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35">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35">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35">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35">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35">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35">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35">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35">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35">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35">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35">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35">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35">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35">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35">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35">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35">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35">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35">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35">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35">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35">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35">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35">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35">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35">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35">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35">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35">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35">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35">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35">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35">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35">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35">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35">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35">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35">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35">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35">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35">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35">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35">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35">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35">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35">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35">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35">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35">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35">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35">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35">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35">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35">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35">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35">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35">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35">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35">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35">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35">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35">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35">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35">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35">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35">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35">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35">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35">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35">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35">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35">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35">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35">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35">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35">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35">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35">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35">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35">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35">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35">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35">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35">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35">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35">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35">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35">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35">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35">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35">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35">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35">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35">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35">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35">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35">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35">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35">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35">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35">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35">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35">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35">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35">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35">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35">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35">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35">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35">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35">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35">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35">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35">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35">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35">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35">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35">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35">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35">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35">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35">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35">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35">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35">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35">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35">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35">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35">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35">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35">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35">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35">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35">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35">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35">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35">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35">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35">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35">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35">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35">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35">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35">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35">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35">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35">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35">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35">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35">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35">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35">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35">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35">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35">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35">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35">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35">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35">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35">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35">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35">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35">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35">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35">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35">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35">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35">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35">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35">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35">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35">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35">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35">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35">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35">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35">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35">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35">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35">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35">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35">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35">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35">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35">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35">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35">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35">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35">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35">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35">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35">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35">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35">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35">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35">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35">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35">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35">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35">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35">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35">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35">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35">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35">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35">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35">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35">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35">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35">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35">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35">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35">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35">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35">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35">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35">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35">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35">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35">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35">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35">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35">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35">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35">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35">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35">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35">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35">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35">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35">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35">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35">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35">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35">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35">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35">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35">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35">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35">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35">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35">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35">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35">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35">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35">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35">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35">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35">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35">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35">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35">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35">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35">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35">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35">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35">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35">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35">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35">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35">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35">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35">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35">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35">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35">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35">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35">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35">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35">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35">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35">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35">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35">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35">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35">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35">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35">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35">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35">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35">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35">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35">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35">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35">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35">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35">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35">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35">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35">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35">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35">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35">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35">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35">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35">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35">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35">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35">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35">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35">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35">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35">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35">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35">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35">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35">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35">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35">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35">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35">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35">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35">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35">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35">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35">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35">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35">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35">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35">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35">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35">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35">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35">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35">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35">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35">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35">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35">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35">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35">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35">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35">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35">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35">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35">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35">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35">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35">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35">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35">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35">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35">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35">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35">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35">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35">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35">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35">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35">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35">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35">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35">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35">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35">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35">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35">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35">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35">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35">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35">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35">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35">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35">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35">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35">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35">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35">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35">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35">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35">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35">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35">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35">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35">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35">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35">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35">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35">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35">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35">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35">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35">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35">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35">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35">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35">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35">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35">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35">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35">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35">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35">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35">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35">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35">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35">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35">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35">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35">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35">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35">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35">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35">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35">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35">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35">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35">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35">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35">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35">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35">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35">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35">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35">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35">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35">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35">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35">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35">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35">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35">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35">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35">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35">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35">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35">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35">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35">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35">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35">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35">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35">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35">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35">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35">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35">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35">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35">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35">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35">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35">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35">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35">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35">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35">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35">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35">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35">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35">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35">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35">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35">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35">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35">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35">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35">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35">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35">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35">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35">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35">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35">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35">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35">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35">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35">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35">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35">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35">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35">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35">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35">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35">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35">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35">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35">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35">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35">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35">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35">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35">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35">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35">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35">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35">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35">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35">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35">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35">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35">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35">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35">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35">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35">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35">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35">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35">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35">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35">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35">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35">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35">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35">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35">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35">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35">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35">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35">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35">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35">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35">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35">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35">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35">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35">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35">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35">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35">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35">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35">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35">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35">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35">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35">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35">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35">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35">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35">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35">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35">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35">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35">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35">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35">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35">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35">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35">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35">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35">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35">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35">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35">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35">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35">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35">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35">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35">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35">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35">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35">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35">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35">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35">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35">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35">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35">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35">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35">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35">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35">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35">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35">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35">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35">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35">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35">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35">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35">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35">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35">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35">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35">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35">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35">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35">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35">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35">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35">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35">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35">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35">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35">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35">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35">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35">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35">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35">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35">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35">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35">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35">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35">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35">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35">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35">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35">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35">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35">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35">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35">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35">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35">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35">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35">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35">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35">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35">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35">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35">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35">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35">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35">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35">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35">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35">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35">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35">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35">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35">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35">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35">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35">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35">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35">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35">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35">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35">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35">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35">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35">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35">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35">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35">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35">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35">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35">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35">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35">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35">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35">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35">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35">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35">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35">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35">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35">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35">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35">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35">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35">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35">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35">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35">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35">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35">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35">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35">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35">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35">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35">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35">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35">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35">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35">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35">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35">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35">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35">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35">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35">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35">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35">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35">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35">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35">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35">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35">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35">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35">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35">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35">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35">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35">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35">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35">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35">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35">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35">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35">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35">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35">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35">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35">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35">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35">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35">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35">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35">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35">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35">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35">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35">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35">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35">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35">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35">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35">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35">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35">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35">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35">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35">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35">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35">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35">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35">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35">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35">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35">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35">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35">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35">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35">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35">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35">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35">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35">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35">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35">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35">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35">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35">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35">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35">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35">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35">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35">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35">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35">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35">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35">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35">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35">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35">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35">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35">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35">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35">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35">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35">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35">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35">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35">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35">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35">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35">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35">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35">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35">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35">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35">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35">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35">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35">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35">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35">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35">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35">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35">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35">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35">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35">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35">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35">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35">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35">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35">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35">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35">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35">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35">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35">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35">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35">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35">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35">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35">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35">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35">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35">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35">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35">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35">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35">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35">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35">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35">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35">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35">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35">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35">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35">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35">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35">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35">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35">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35">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35">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35">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35">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35">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35">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35">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35">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35">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35">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35">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35">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35">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35">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35">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35">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35">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35">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35">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35">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35">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35">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35">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35">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35">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35">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35">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35">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35">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35">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35">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35">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35">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35">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35">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35">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35">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35">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35">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35">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35">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35">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35">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35">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35">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35">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35">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35">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35">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35">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35">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35">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35">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35">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35">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35">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35">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35">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35">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35">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35">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35">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35">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35">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35">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35">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35">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35">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35">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35">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35">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35">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35">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35">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35">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35">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35">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35">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35">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35">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35">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35">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35">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35">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35">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35">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35">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35">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35">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35">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35">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35">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35">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35">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35">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35">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35">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35">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35">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35">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35">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35">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35">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35">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35">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35">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35">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35">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35">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35">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35">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35">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35">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35">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35">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35">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35">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35">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35">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35">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35">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35">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35">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35">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35">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35">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35">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35">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35">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35">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35">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35">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35">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35">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35">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35">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35">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35">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35">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35">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35">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35">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35">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35">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35">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35">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35">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35">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35">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35">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35">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35">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35">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35">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35">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35">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35">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35">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35">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35">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35">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35">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35">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35">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35">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35">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35">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35">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35">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35">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35">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35">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35">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35">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35">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35">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35">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35">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35">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35">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35">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35">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35">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35">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35">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35">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35">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35">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35">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35">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35">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35">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35">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35">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35">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35">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35">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35">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35">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35">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35">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35">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35">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35">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35">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35">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35">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35">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35">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35">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35">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35">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35">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35">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35">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35">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35">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35">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35">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35">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35">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35">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35">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35">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35">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35">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35">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35">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35">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35">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35">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35">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35">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35">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35">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35">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35">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35">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35">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35">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35">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35">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35">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35">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35">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35">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35">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35">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35">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35">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35">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35">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35">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35">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35">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35">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35">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35">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35">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35">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35">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35">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35">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35">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35">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35">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35">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35">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35">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35">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35">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35">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35">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35">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35">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35">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35">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35">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35">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35">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35">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35">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35">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35">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35">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35">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35">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35">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35">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35">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35">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35">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35">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35">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35">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35">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35">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35">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35">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35">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35">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35">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35">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35">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35">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35">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35">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35">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35">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35">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35">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35">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35">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35">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35">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35">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35">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35">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35">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35">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35">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35">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35">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35">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35">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35">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35">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35">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35">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35">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35">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35">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35">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35">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35">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35">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35">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35">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35">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35">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35">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35">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35">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35">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35">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35">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35">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35">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35">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35">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35">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35">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35">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35">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35">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35">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35">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35">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35">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35">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35">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35">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35">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35">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35">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35">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35">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35">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35">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35">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35">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35">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35">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35">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35">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35">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35">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35">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35">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35">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35">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35">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35">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35">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35">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35">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35">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35">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35">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35">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35">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35">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35">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35">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35">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35">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35">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35">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35">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35">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35">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35">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35">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35">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35">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35">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35">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35">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35">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35">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35">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35">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35">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35">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35">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35">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35">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35">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35">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35">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35">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35">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35">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35">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35">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35">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35">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35">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35">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35">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35">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35">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35">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35">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35">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35">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35">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35">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35">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35">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35">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35">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35">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35">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35">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35">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35">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35">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35">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35">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35">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35">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35">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35">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35">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35">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35">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35">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35">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35">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35">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35">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35">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35">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35">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35">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35">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35">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35">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35">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35">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35">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35">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35">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35">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35">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35">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35">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35">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35">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35">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35">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35">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35">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35">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35">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35">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35">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35">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35">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35">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35">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35">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35">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35">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35">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35">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35">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35">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35">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35">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35">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35">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35">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35">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35">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35">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35">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35">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35">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35">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35">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35">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35">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35">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35">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35">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35">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35">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35">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35">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35">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35">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35">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35">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35">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35">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35">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35">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35">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35">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35">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35">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35">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35">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35">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35">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35">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35">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35">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35">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35">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35">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35">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35">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35">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35">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35">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35">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35">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35">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35">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35">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35">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35">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35">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35">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35">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35">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35">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35">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35">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35">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35">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35">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35">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35">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35">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35">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35">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35">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35">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35">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35">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35">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35">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35">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35">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35">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35">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35">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35">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35">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35">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35">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35">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35">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35">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35">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35">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35">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35">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35">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35">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35">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35">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35">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35">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35">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35">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35">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35">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35">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35">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35">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35">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35">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35">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35">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35">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35">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35">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35">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35">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35">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35">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35">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35">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35">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35">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35">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35">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35">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35">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35">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35">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35">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35">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35">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35">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35">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35">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35">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35">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35">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35">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35">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35">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35">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35">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35">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35">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35">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35">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35">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35">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35">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35">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35">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35">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35">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35">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35">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35">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35">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35">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35">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35">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35">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35">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35">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35">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35">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35">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35">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35">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35">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35">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35">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35">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35">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35">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35">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35">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35">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35">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35">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35">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35">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35">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35">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35">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35">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35">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35">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35">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35">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35">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35">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35">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35">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35">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35">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35">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35">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35">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35">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35">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35">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35">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35">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35">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35">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35">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35">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35">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35">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35">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35">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35">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35">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35">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35">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35">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35">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35">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35">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35">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35">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35">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35">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35">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35">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35">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35">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35">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35">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35">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35">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35">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35">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35">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35">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35">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35">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35">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35">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35">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35">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35">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35">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35">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35">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35">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35">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35">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35">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35">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35">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35">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35">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35">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35">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35">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35">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35">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35">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35">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35">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35">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35">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35">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35">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35">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35">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35">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35">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35">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35">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35">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35">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35">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35">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35">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35">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35">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35">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35">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35">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35">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35">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35">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35">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35">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35">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35">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35">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35">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35">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35">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35">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35">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35">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35">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35">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35">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35">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35">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35">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35">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35">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35">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35">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35">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35">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35">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35">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35">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35">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35">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35">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35">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35">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35">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35">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35">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35">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35">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35">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35">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35">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35">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35">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35">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35">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35">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35">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35">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35">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35">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35">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35">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35">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35">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35">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35">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35">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35">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35">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35">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35">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35">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35">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35">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35">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35">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35">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35">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35">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35">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35">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35">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35">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35">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35">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35">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35">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35">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35">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35">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35">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35">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35">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35">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35">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35">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35">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35">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35">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35">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35">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35">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35">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35">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35">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35">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35">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35">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35">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35">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35">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35">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35">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35">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35">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35">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35">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35">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35">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35">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35">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35">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35">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35">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35">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35">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35">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35">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35">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35">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35">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35">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35">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35">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35">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35">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35">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35">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35">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35">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35">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35">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35">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35">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35">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35">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35">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35">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35">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35">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35">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35">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35">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35">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35">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35">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35">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35">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35">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35">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35">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35">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35">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35">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35">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35">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35">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35">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35">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35">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35">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35">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35">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35">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35">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35">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35">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35">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35">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35">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35">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35">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35">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35">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35">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35">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35">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35">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35">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35">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35">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35">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35">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35">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35">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35">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35">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35">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35">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35">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35">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35">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35">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35">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35">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35">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35">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35">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35">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35">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35">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35">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35">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35">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35">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35">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35">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35">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35">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35">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35">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35">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35">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35">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35">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35">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35">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35">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35">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35">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35">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35">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35">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35">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35">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35">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35">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35">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35">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35">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35">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35">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35">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35">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35">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35">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35">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35">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35">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35">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35">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35">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35">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35">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35">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35">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35">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35">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35">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35">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35">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35">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35">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35">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35">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35">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35">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35">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35">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35">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35">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35">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35">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35">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35">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35">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35">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35">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35">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35">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35">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35">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35">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35">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35">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35">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35">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35">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35">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35">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35">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35">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35">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35">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35">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35">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35">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35">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35">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35">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35">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35">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35">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35">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35">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35">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35">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35">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35">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35">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35">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35">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35">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35">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35">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35">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35">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35">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35">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35">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35">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35">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35">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35">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35">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35">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35">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35">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35">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35">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35">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35">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35">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35">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35">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35">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35">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35">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35">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35">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35">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35">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35">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35">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35">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35">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35">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35">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35">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35">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35">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35">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35">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35">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35">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35">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35">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35">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35">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35">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35">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35">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35">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35">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35">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35">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35">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35">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35">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35">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35">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35">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35">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35">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35">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35">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35">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35">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35">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35">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35">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35">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35">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35">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35">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35">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35">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35">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35">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35">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35">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35">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35">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35">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35">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35">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35">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35">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35">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35">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35">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35">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35">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35">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35">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35">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35">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35">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35">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35">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35">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35">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35">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35">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35">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35">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35">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35">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35">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35">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35">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35">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35">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35">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35">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35">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35">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35">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35">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35">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35">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35">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35">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35">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35">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35">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35">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35">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35">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35">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35">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35">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35">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35">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35">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35">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35">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35">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35">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35">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35">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35">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35">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35">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35">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35">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35">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35">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35">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35">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35">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35">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35">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35">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35">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35">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35">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35">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35">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35">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35">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35">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35">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35">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35">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35">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35">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35">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35">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35">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35">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35">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35">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35">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35">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35">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35">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35">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35">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35">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35">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35">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35">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35">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35">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35">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35">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35">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35">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35">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35">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56C54-22CE-4073-A6A5-4F9B3206DD31}">
  <dimension ref="A1"/>
  <sheetViews>
    <sheetView workbookViewId="0"/>
  </sheetViews>
  <sheetFormatPr defaultColWidth="8.83203125" defaultRowHeight="15.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10:K20"/>
  <sheetViews>
    <sheetView showGridLines="0" tabSelected="1" topLeftCell="A9" workbookViewId="0">
      <selection activeCell="E9" sqref="E9"/>
    </sheetView>
  </sheetViews>
  <sheetFormatPr defaultColWidth="11.1640625" defaultRowHeight="15.5" x14ac:dyDescent="0.35"/>
  <cols>
    <col min="1" max="1" width="18.6640625" style="10" customWidth="1"/>
  </cols>
  <sheetData>
    <row r="10" spans="3:11" x14ac:dyDescent="0.35">
      <c r="C10" s="10" t="s">
        <v>131</v>
      </c>
      <c r="D10" s="10"/>
      <c r="E10" s="10"/>
      <c r="F10" s="10"/>
      <c r="H10" s="11" t="s">
        <v>132</v>
      </c>
      <c r="I10" s="11"/>
      <c r="J10" s="11"/>
      <c r="K10" s="11"/>
    </row>
    <row r="11" spans="3:11" x14ac:dyDescent="0.35">
      <c r="C11" s="10" t="s">
        <v>133</v>
      </c>
      <c r="D11" s="10" t="s">
        <v>134</v>
      </c>
      <c r="E11" s="10" t="s">
        <v>135</v>
      </c>
      <c r="F11" s="10" t="s">
        <v>136</v>
      </c>
      <c r="H11" s="11" t="s">
        <v>133</v>
      </c>
      <c r="I11" s="11" t="s">
        <v>134</v>
      </c>
      <c r="J11" s="11" t="s">
        <v>135</v>
      </c>
      <c r="K11" s="11" t="s">
        <v>136</v>
      </c>
    </row>
    <row r="12" spans="3:11" x14ac:dyDescent="0.35">
      <c r="C12" t="str">
        <f>Analyze_level1!A9</f>
        <v>Coca-Cola</v>
      </c>
      <c r="D12">
        <f>Analyze_level1!B9</f>
        <v>119252.90000000001</v>
      </c>
      <c r="E12">
        <f>Analyze_level1!C9</f>
        <v>564879.49999999988</v>
      </c>
      <c r="H12" t="str">
        <f>Analyze_level1!A19</f>
        <v>Amazon</v>
      </c>
      <c r="I12">
        <f>Analyze_level1!B19</f>
        <v>248885</v>
      </c>
      <c r="J12">
        <f>Analyze_level1!C19</f>
        <v>499884</v>
      </c>
      <c r="K12">
        <f>Analyze_level1!D19</f>
        <v>748769</v>
      </c>
    </row>
    <row r="13" spans="3:11" x14ac:dyDescent="0.35">
      <c r="C13" t="str">
        <f>Analyze_level1!A10</f>
        <v>Dasani Water</v>
      </c>
      <c r="D13">
        <f>Analyze_level1!B10</f>
        <v>114618.59999999999</v>
      </c>
      <c r="E13">
        <f>Analyze_level1!C10</f>
        <v>389902.19999999995</v>
      </c>
      <c r="F13">
        <f>E13-D13</f>
        <v>275283.59999999998</v>
      </c>
      <c r="H13" t="str">
        <f>Analyze_level1!A20</f>
        <v>BevCo</v>
      </c>
      <c r="I13">
        <f>Analyze_level1!B20</f>
        <v>250381.09999999995</v>
      </c>
      <c r="J13">
        <f>Analyze_level1!C20</f>
        <v>540683.80000000005</v>
      </c>
      <c r="K13">
        <f>Analyze_level1!D20</f>
        <v>791064.9</v>
      </c>
    </row>
    <row r="14" spans="3:11" x14ac:dyDescent="0.35">
      <c r="C14" t="str">
        <f>Analyze_level1!A11</f>
        <v>Diet Coke</v>
      </c>
      <c r="D14">
        <f>Analyze_level1!B11</f>
        <v>93165.1</v>
      </c>
      <c r="E14">
        <f>Analyze_level1!C11</f>
        <v>296421.10000000009</v>
      </c>
      <c r="F14">
        <f t="shared" ref="F14:F18" si="0">E14-D14</f>
        <v>203256.00000000009</v>
      </c>
      <c r="H14" t="str">
        <f>Analyze_level1!A21</f>
        <v>FizzyCo</v>
      </c>
      <c r="I14">
        <f>Analyze_level1!B21</f>
        <v>5066.2000000000007</v>
      </c>
      <c r="J14">
        <f>Analyze_level1!C21</f>
        <v>325111</v>
      </c>
      <c r="K14">
        <f>Analyze_level1!D21</f>
        <v>330177.2</v>
      </c>
    </row>
    <row r="15" spans="3:11" x14ac:dyDescent="0.35">
      <c r="C15" t="str">
        <f>Analyze_level1!A12</f>
        <v>Fanta</v>
      </c>
      <c r="D15">
        <f>Analyze_level1!B12</f>
        <v>75959.89999999998</v>
      </c>
      <c r="E15">
        <f>Analyze_level1!C12</f>
        <v>190841.4</v>
      </c>
      <c r="F15">
        <f t="shared" si="0"/>
        <v>114881.50000000001</v>
      </c>
      <c r="H15" t="str">
        <f>Analyze_level1!A22</f>
        <v>Target</v>
      </c>
      <c r="I15">
        <f>Analyze_level1!B22</f>
        <v>0</v>
      </c>
      <c r="J15">
        <f>Analyze_level1!C22</f>
        <v>172321.8</v>
      </c>
      <c r="K15">
        <f>Analyze_level1!D22</f>
        <v>172321.8</v>
      </c>
    </row>
    <row r="16" spans="3:11" x14ac:dyDescent="0.35">
      <c r="C16" t="str">
        <f>Analyze_level1!A13</f>
        <v>Powerade</v>
      </c>
      <c r="D16">
        <f>Analyze_level1!B13</f>
        <v>97841.599999999991</v>
      </c>
      <c r="E16">
        <f>Analyze_level1!C13</f>
        <v>249662.10000000006</v>
      </c>
      <c r="F16">
        <f t="shared" si="0"/>
        <v>151820.50000000006</v>
      </c>
      <c r="H16" t="str">
        <f>Analyze_level1!A23</f>
        <v>Walmart</v>
      </c>
      <c r="I16">
        <f>Analyze_level1!B23</f>
        <v>66350.5</v>
      </c>
      <c r="J16">
        <f>Analyze_level1!C23</f>
        <v>0</v>
      </c>
      <c r="K16">
        <f>Analyze_level1!D23</f>
        <v>66350.5</v>
      </c>
    </row>
    <row r="17" spans="3:11" x14ac:dyDescent="0.35">
      <c r="C17" t="str">
        <f>Analyze_level1!A14</f>
        <v>Sprite</v>
      </c>
      <c r="D17">
        <f>Analyze_level1!B14</f>
        <v>80287.800000000032</v>
      </c>
      <c r="E17">
        <f>Analyze_level1!C14</f>
        <v>234994.49999999994</v>
      </c>
      <c r="F17">
        <f t="shared" si="0"/>
        <v>154706.6999999999</v>
      </c>
      <c r="H17" t="str">
        <f>Analyze_level1!A24</f>
        <v>West Soda</v>
      </c>
      <c r="I17">
        <f>Analyze_level1!B24</f>
        <v>10443.1</v>
      </c>
      <c r="J17">
        <f>Analyze_level1!C24</f>
        <v>388700.20000000013</v>
      </c>
      <c r="K17">
        <f>Analyze_level1!D24</f>
        <v>399143.3000000001</v>
      </c>
    </row>
    <row r="18" spans="3:11" x14ac:dyDescent="0.35">
      <c r="C18" s="21" t="str">
        <f>Analyze_level1!A15</f>
        <v>Grand Total</v>
      </c>
      <c r="D18" s="21">
        <f>Analyze_level1!B15</f>
        <v>581125.89999999991</v>
      </c>
      <c r="E18" s="21">
        <f>Analyze_level1!C15</f>
        <v>1926700.7999999998</v>
      </c>
      <c r="F18" s="21">
        <f t="shared" si="0"/>
        <v>1345574.9</v>
      </c>
      <c r="H18" s="21" t="str">
        <f>Analyze_level1!A25</f>
        <v>Grand Total</v>
      </c>
      <c r="I18" s="21">
        <f>Analyze_level1!B25</f>
        <v>581125.9</v>
      </c>
      <c r="J18" s="21">
        <f>Analyze_level1!C25</f>
        <v>1926700.8000000003</v>
      </c>
      <c r="K18" s="21">
        <f>Analyze_level1!D25</f>
        <v>2507826.7000000002</v>
      </c>
    </row>
    <row r="20" spans="3:11" x14ac:dyDescent="0.35">
      <c r="C20" s="10" t="s">
        <v>137</v>
      </c>
      <c r="D20" s="10"/>
      <c r="E20" s="10"/>
      <c r="F20" s="10"/>
      <c r="G20" s="10"/>
      <c r="H20" s="10"/>
      <c r="I20" s="10"/>
      <c r="J20" s="10"/>
      <c r="K20" s="10"/>
    </row>
  </sheetData>
  <conditionalFormatting sqref="F12:F18">
    <cfRule type="dataBar" priority="1">
      <dataBar>
        <cfvo type="min"/>
        <cfvo type="max"/>
        <color rgb="FFFF555A"/>
      </dataBar>
      <extLst>
        <ext xmlns:x14="http://schemas.microsoft.com/office/spreadsheetml/2009/9/main" uri="{B025F937-C7B1-47D3-B67F-A62EFF666E3E}">
          <x14:id>{488756A2-4DC9-4894-900D-469FB3D4C53A}</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488756A2-4DC9-4894-900D-469FB3D4C53A}">
            <x14:dataBar minLength="0" maxLength="100" border="1" negativeBarBorderColorSameAsPositive="0">
              <x14:cfvo type="autoMin"/>
              <x14:cfvo type="autoMax"/>
              <x14:borderColor rgb="FFFF555A"/>
              <x14:negativeFillColor rgb="FFFF0000"/>
              <x14:negativeBorderColor rgb="FFFF0000"/>
              <x14:axisColor rgb="FF000000"/>
            </x14:dataBar>
          </x14:cfRule>
          <xm:sqref>F12:F18</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Analyze_level1</vt: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Amrita Helwade</cp:lastModifiedBy>
  <dcterms:created xsi:type="dcterms:W3CDTF">2023-12-18T11:08:00Z</dcterms:created>
  <dcterms:modified xsi:type="dcterms:W3CDTF">2025-07-08T09:07:24Z</dcterms:modified>
</cp:coreProperties>
</file>