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3725" windowHeight="9150"/>
  </bookViews>
  <sheets>
    <sheet name="予算実績計算書" sheetId="3" r:id="rId1"/>
    <sheet name="計算" sheetId="4" r:id="rId2"/>
  </sheets>
  <calcPr calcId="145621"/>
</workbook>
</file>

<file path=xl/calcChain.xml><?xml version="1.0" encoding="utf-8"?>
<calcChain xmlns="http://schemas.openxmlformats.org/spreadsheetml/2006/main">
  <c r="P30" i="3" l="1"/>
  <c r="R9" i="3"/>
  <c r="F17" i="4" l="1"/>
  <c r="R20" i="3"/>
  <c r="R18" i="3"/>
  <c r="R16" i="3"/>
  <c r="R23" i="3"/>
  <c r="P23" i="3"/>
  <c r="F15" i="4"/>
  <c r="D9" i="4"/>
  <c r="R30" i="3" l="1"/>
  <c r="D22" i="4"/>
  <c r="F22" i="4" s="1"/>
  <c r="H22" i="4" s="1"/>
  <c r="P17" i="3" s="1"/>
  <c r="P18" i="3" s="1"/>
  <c r="F18" i="4"/>
  <c r="P19" i="3"/>
  <c r="P20" i="3" s="1"/>
  <c r="D20" i="4"/>
  <c r="F20" i="4" s="1"/>
  <c r="H20" i="4" l="1"/>
  <c r="P9" i="3" s="1"/>
  <c r="P16" i="3" s="1"/>
</calcChain>
</file>

<file path=xl/sharedStrings.xml><?xml version="1.0" encoding="utf-8"?>
<sst xmlns="http://schemas.openxmlformats.org/spreadsheetml/2006/main" count="118" uniqueCount="73">
  <si>
    <t>システムエンジニア人件費</t>
    <rPh sb="9" eb="12">
      <t>ジンケンヒ</t>
    </rPh>
    <phoneticPr fontId="2"/>
  </si>
  <si>
    <t>内訳</t>
    <rPh sb="0" eb="2">
      <t>ウチワケ</t>
    </rPh>
    <phoneticPr fontId="2"/>
  </si>
  <si>
    <t>コンピュータ利用費</t>
    <rPh sb="6" eb="8">
      <t>リヨウ</t>
    </rPh>
    <rPh sb="8" eb="9">
      <t>ヒ</t>
    </rPh>
    <phoneticPr fontId="2"/>
  </si>
  <si>
    <t>⑥コンピュータ利用費用</t>
    <rPh sb="7" eb="9">
      <t>リヨウ</t>
    </rPh>
    <rPh sb="9" eb="11">
      <t>ヒヨウ</t>
    </rPh>
    <phoneticPr fontId="2"/>
  </si>
  <si>
    <t>人月</t>
    <rPh sb="0" eb="1">
      <t>ニン</t>
    </rPh>
    <rPh sb="1" eb="2">
      <t>ゲツ</t>
    </rPh>
    <phoneticPr fontId="2"/>
  </si>
  <si>
    <t>時間</t>
    <rPh sb="0" eb="2">
      <t>ジカン</t>
    </rPh>
    <phoneticPr fontId="2"/>
  </si>
  <si>
    <t>円</t>
    <rPh sb="0" eb="1">
      <t>エン</t>
    </rPh>
    <phoneticPr fontId="2"/>
  </si>
  <si>
    <t>人</t>
    <rPh sb="0" eb="1">
      <t>ニン</t>
    </rPh>
    <phoneticPr fontId="2"/>
  </si>
  <si>
    <t>予算・実績計算項目</t>
    <rPh sb="0" eb="2">
      <t>ヨサン</t>
    </rPh>
    <rPh sb="3" eb="5">
      <t>ジッセキ</t>
    </rPh>
    <rPh sb="5" eb="7">
      <t>ケイサン</t>
    </rPh>
    <rPh sb="7" eb="9">
      <t>コウモク</t>
    </rPh>
    <phoneticPr fontId="2"/>
  </si>
  <si>
    <t>その他</t>
    <rPh sb="0" eb="3">
      <t>ソノタ</t>
    </rPh>
    <phoneticPr fontId="2"/>
  </si>
  <si>
    <t>①作業時間</t>
    <rPh sb="1" eb="3">
      <t>サギョウ</t>
    </rPh>
    <rPh sb="3" eb="5">
      <t>ジカン</t>
    </rPh>
    <phoneticPr fontId="2"/>
  </si>
  <si>
    <t>②費用</t>
    <rPh sb="1" eb="3">
      <t>ヒヨウ</t>
    </rPh>
    <phoneticPr fontId="2"/>
  </si>
  <si>
    <t>③作業時間</t>
    <rPh sb="1" eb="3">
      <t>サギョウ</t>
    </rPh>
    <rPh sb="3" eb="5">
      <t>ジカン</t>
    </rPh>
    <phoneticPr fontId="2"/>
  </si>
  <si>
    <t>④費用</t>
    <rPh sb="1" eb="3">
      <t>ヒヨウ</t>
    </rPh>
    <phoneticPr fontId="2"/>
  </si>
  <si>
    <t>⑦消耗品費</t>
    <rPh sb="1" eb="3">
      <t>ショウモウ</t>
    </rPh>
    <rPh sb="3" eb="4">
      <t>ヒン</t>
    </rPh>
    <rPh sb="4" eb="5">
      <t>ヒ</t>
    </rPh>
    <phoneticPr fontId="2"/>
  </si>
  <si>
    <t>⑨出張費・交通費</t>
    <rPh sb="1" eb="4">
      <t>シュッチョウヒ</t>
    </rPh>
    <rPh sb="5" eb="8">
      <t>コウツウヒ</t>
    </rPh>
    <phoneticPr fontId="2"/>
  </si>
  <si>
    <t>出張目的と人数</t>
    <rPh sb="0" eb="2">
      <t>シュッチョウヒ</t>
    </rPh>
    <rPh sb="2" eb="4">
      <t>モクテキ</t>
    </rPh>
    <rPh sb="5" eb="7">
      <t>ニンズウ</t>
    </rPh>
    <phoneticPr fontId="2"/>
  </si>
  <si>
    <t>予算（Ａ）</t>
    <rPh sb="0" eb="2">
      <t>ヨサン</t>
    </rPh>
    <phoneticPr fontId="2"/>
  </si>
  <si>
    <t>グループ名</t>
    <rPh sb="4" eb="5">
      <t>メイ</t>
    </rPh>
    <phoneticPr fontId="2"/>
  </si>
  <si>
    <t>作成日</t>
    <rPh sb="0" eb="3">
      <t>サクセイビ</t>
    </rPh>
    <phoneticPr fontId="2"/>
  </si>
  <si>
    <t>担当者</t>
    <rPh sb="0" eb="2">
      <t>タントウ</t>
    </rPh>
    <rPh sb="2" eb="3">
      <t>シャ</t>
    </rPh>
    <phoneticPr fontId="2"/>
  </si>
  <si>
    <t>承認印</t>
    <rPh sb="0" eb="2">
      <t>ショウニン</t>
    </rPh>
    <rPh sb="2" eb="3">
      <t>イン</t>
    </rPh>
    <phoneticPr fontId="2"/>
  </si>
  <si>
    <t>クラス名</t>
    <rPh sb="3" eb="4">
      <t>メイ</t>
    </rPh>
    <phoneticPr fontId="2"/>
  </si>
  <si>
    <t>実績（Ｂ）</t>
    <rPh sb="0" eb="2">
      <t>ジッセキ</t>
    </rPh>
    <phoneticPr fontId="2"/>
  </si>
  <si>
    <t>プロジェクト管理</t>
    <rPh sb="6" eb="8">
      <t>カンリ</t>
    </rPh>
    <phoneticPr fontId="2"/>
  </si>
  <si>
    <t>円</t>
    <rPh sb="0" eb="1">
      <t>エン</t>
    </rPh>
    <phoneticPr fontId="2"/>
  </si>
  <si>
    <t>実装</t>
    <rPh sb="0" eb="2">
      <t>ジッソウ</t>
    </rPh>
    <phoneticPr fontId="2"/>
  </si>
  <si>
    <t>開発支援</t>
    <rPh sb="0" eb="2">
      <t>カイハツ</t>
    </rPh>
    <rPh sb="2" eb="4">
      <t>シエン</t>
    </rPh>
    <phoneticPr fontId="2"/>
  </si>
  <si>
    <t>プロジェクト予算・実績計算書</t>
    <rPh sb="6" eb="8">
      <t>ヨサン</t>
    </rPh>
    <rPh sb="9" eb="11">
      <t>ジッセキ</t>
    </rPh>
    <rPh sb="11" eb="13">
      <t>ケイサン</t>
    </rPh>
    <rPh sb="13" eb="14">
      <t>ショ</t>
    </rPh>
    <phoneticPr fontId="2"/>
  </si>
  <si>
    <t xml:space="preserve">⑤コンピュータ
　　　　　延べ利用時間
</t>
    <rPh sb="13" eb="14">
      <t>ノ</t>
    </rPh>
    <rPh sb="15" eb="16">
      <t>リ</t>
    </rPh>
    <rPh sb="16" eb="17">
      <t>ヨウ</t>
    </rPh>
    <rPh sb="17" eb="19">
      <t>ジカン</t>
    </rPh>
    <phoneticPr fontId="2"/>
  </si>
  <si>
    <t>プログラマー人件費</t>
    <rPh sb="6" eb="9">
      <t>ジンケンヒ</t>
    </rPh>
    <phoneticPr fontId="2"/>
  </si>
  <si>
    <t>⑧印刷・複写費</t>
    <rPh sb="1" eb="3">
      <t>インサツ</t>
    </rPh>
    <rPh sb="4" eb="6">
      <t>フクシャ</t>
    </rPh>
    <rPh sb="6" eb="7">
      <t>ヒ</t>
    </rPh>
    <phoneticPr fontId="2"/>
  </si>
  <si>
    <t>顧客ヒアリング</t>
    <rPh sb="0" eb="2">
      <t>コキャク</t>
    </rPh>
    <phoneticPr fontId="2"/>
  </si>
  <si>
    <t>人</t>
    <rPh sb="0" eb="1">
      <t>ニン</t>
    </rPh>
    <phoneticPr fontId="2"/>
  </si>
  <si>
    <t>台日</t>
    <rPh sb="0" eb="1">
      <t>ダイ</t>
    </rPh>
    <rPh sb="1" eb="2">
      <t>ビ</t>
    </rPh>
    <phoneticPr fontId="2"/>
  </si>
  <si>
    <t>原価総額</t>
    <rPh sb="0" eb="2">
      <t>ゲンカ</t>
    </rPh>
    <rPh sb="2" eb="4">
      <t>ソウガク</t>
    </rPh>
    <phoneticPr fontId="2"/>
  </si>
  <si>
    <t>開発予算</t>
    <rPh sb="0" eb="2">
      <t>カイハツ</t>
    </rPh>
    <rPh sb="2" eb="4">
      <t>ヨサン</t>
    </rPh>
    <phoneticPr fontId="2"/>
  </si>
  <si>
    <t>※網掛け部分は記入不要です。</t>
    <rPh sb="1" eb="3">
      <t>アミカ</t>
    </rPh>
    <rPh sb="4" eb="6">
      <t>ブブン</t>
    </rPh>
    <rPh sb="7" eb="9">
      <t>キニュウ</t>
    </rPh>
    <rPh sb="9" eb="11">
      <t>フヨウ</t>
    </rPh>
    <phoneticPr fontId="2"/>
  </si>
  <si>
    <t>差異（B/A*100）</t>
    <rPh sb="0" eb="2">
      <t>サイ</t>
    </rPh>
    <phoneticPr fontId="2"/>
  </si>
  <si>
    <t>%</t>
    <phoneticPr fontId="2"/>
  </si>
  <si>
    <t>%</t>
    <phoneticPr fontId="2"/>
  </si>
  <si>
    <t>分析
（要求分析/仕様分析）</t>
    <rPh sb="0" eb="2">
      <t>ブンセキ</t>
    </rPh>
    <rPh sb="4" eb="6">
      <t>ヨウキュウ</t>
    </rPh>
    <rPh sb="6" eb="8">
      <t>ブンセキ</t>
    </rPh>
    <rPh sb="9" eb="11">
      <t>シヨウ</t>
    </rPh>
    <rPh sb="11" eb="13">
      <t>ブンセキ</t>
    </rPh>
    <phoneticPr fontId="2"/>
  </si>
  <si>
    <t>設計
（方式設計/詳細設計）</t>
    <rPh sb="0" eb="2">
      <t>セッケイ</t>
    </rPh>
    <rPh sb="4" eb="6">
      <t>ホウシキ</t>
    </rPh>
    <rPh sb="6" eb="8">
      <t>セッケイ</t>
    </rPh>
    <rPh sb="9" eb="11">
      <t>ショウサイ</t>
    </rPh>
    <rPh sb="11" eb="13">
      <t>セッケイ</t>
    </rPh>
    <phoneticPr fontId="2"/>
  </si>
  <si>
    <t>テスト
（結合/システム）</t>
    <rPh sb="5" eb="7">
      <t>ケツゴウ</t>
    </rPh>
    <phoneticPr fontId="2"/>
  </si>
  <si>
    <t>中間レビュー</t>
    <phoneticPr fontId="2"/>
  </si>
  <si>
    <t>納品</t>
    <phoneticPr fontId="2"/>
  </si>
  <si>
    <t>システムテストレビュー</t>
    <phoneticPr fontId="2"/>
  </si>
  <si>
    <t>台日</t>
    <rPh sb="0" eb="1">
      <t>ダイ</t>
    </rPh>
    <rPh sb="1" eb="2">
      <t>ニチ</t>
    </rPh>
    <phoneticPr fontId="2"/>
  </si>
  <si>
    <t>プロジェクト体制</t>
    <rPh sb="6" eb="8">
      <t>タイセイ</t>
    </rPh>
    <phoneticPr fontId="2"/>
  </si>
  <si>
    <t>プロジェクトサブリーダー</t>
    <phoneticPr fontId="2"/>
  </si>
  <si>
    <t>プロジェクトリーダー</t>
    <phoneticPr fontId="2"/>
  </si>
  <si>
    <t>テクニカルリーダー</t>
    <phoneticPr fontId="2"/>
  </si>
  <si>
    <t>人数</t>
    <rPh sb="0" eb="2">
      <t>ニンズウ</t>
    </rPh>
    <phoneticPr fontId="2"/>
  </si>
  <si>
    <t>ライブラリーリーダー</t>
    <phoneticPr fontId="2"/>
  </si>
  <si>
    <t>合計</t>
    <rPh sb="0" eb="2">
      <t>ゴウケイ</t>
    </rPh>
    <phoneticPr fontId="2"/>
  </si>
  <si>
    <t>役割</t>
    <rPh sb="0" eb="2">
      <t>ヤクワリ</t>
    </rPh>
    <phoneticPr fontId="2"/>
  </si>
  <si>
    <t>時間</t>
    <rPh sb="0" eb="2">
      <t>ジカン</t>
    </rPh>
    <phoneticPr fontId="2"/>
  </si>
  <si>
    <t>作業時間</t>
    <rPh sb="0" eb="2">
      <t>サギョウ</t>
    </rPh>
    <rPh sb="2" eb="4">
      <t>ジカン</t>
    </rPh>
    <phoneticPr fontId="2"/>
  </si>
  <si>
    <t>①１日の作業時間</t>
    <rPh sb="2" eb="3">
      <t>ニチ</t>
    </rPh>
    <rPh sb="4" eb="6">
      <t>サギョウ</t>
    </rPh>
    <rPh sb="6" eb="8">
      <t>ジカン</t>
    </rPh>
    <phoneticPr fontId="2"/>
  </si>
  <si>
    <t>②開発期間の日数</t>
    <rPh sb="1" eb="3">
      <t>カイハツ</t>
    </rPh>
    <rPh sb="3" eb="5">
      <t>キカン</t>
    </rPh>
    <rPh sb="6" eb="8">
      <t>ニッスウ</t>
    </rPh>
    <phoneticPr fontId="2"/>
  </si>
  <si>
    <t>③一人当たりの作業時間トータル</t>
    <rPh sb="1" eb="3">
      <t>ヒトリ</t>
    </rPh>
    <rPh sb="3" eb="4">
      <t>ア</t>
    </rPh>
    <rPh sb="7" eb="9">
      <t>サギョウ</t>
    </rPh>
    <rPh sb="9" eb="11">
      <t>ジカン</t>
    </rPh>
    <phoneticPr fontId="2"/>
  </si>
  <si>
    <t>④実装期間</t>
    <rPh sb="1" eb="3">
      <t>ジッソウ</t>
    </rPh>
    <rPh sb="3" eb="5">
      <t>キカン</t>
    </rPh>
    <phoneticPr fontId="2"/>
  </si>
  <si>
    <t>日</t>
    <rPh sb="0" eb="1">
      <t>ニチ</t>
    </rPh>
    <phoneticPr fontId="2"/>
  </si>
  <si>
    <t>⑤一人当たりの実装作業時間トータル</t>
    <rPh sb="1" eb="3">
      <t>ヒトリ</t>
    </rPh>
    <rPh sb="3" eb="4">
      <t>ア</t>
    </rPh>
    <rPh sb="7" eb="9">
      <t>ジッソウ</t>
    </rPh>
    <rPh sb="9" eb="11">
      <t>サギョウ</t>
    </rPh>
    <rPh sb="11" eb="13">
      <t>ジカン</t>
    </rPh>
    <phoneticPr fontId="2"/>
  </si>
  <si>
    <t>⑥一人あたりのSE作業時間トータル</t>
    <rPh sb="1" eb="3">
      <t>ヒトリ</t>
    </rPh>
    <rPh sb="9" eb="11">
      <t>サギョウ</t>
    </rPh>
    <rPh sb="11" eb="13">
      <t>ジカン</t>
    </rPh>
    <phoneticPr fontId="2"/>
  </si>
  <si>
    <t>ＳＥ作業時間</t>
    <rPh sb="2" eb="4">
      <t>サギョウ</t>
    </rPh>
    <rPh sb="4" eb="6">
      <t>ジカン</t>
    </rPh>
    <phoneticPr fontId="2"/>
  </si>
  <si>
    <t>PG人件費</t>
    <rPh sb="2" eb="5">
      <t>ジンケンヒ</t>
    </rPh>
    <phoneticPr fontId="2"/>
  </si>
  <si>
    <t>人月</t>
    <rPh sb="0" eb="2">
      <t>ニンゲツ</t>
    </rPh>
    <phoneticPr fontId="2"/>
  </si>
  <si>
    <t>品質リーダー</t>
    <rPh sb="0" eb="2">
      <t>ヒンシツ</t>
    </rPh>
    <phoneticPr fontId="2"/>
  </si>
  <si>
    <t>上級</t>
    <rPh sb="0" eb="2">
      <t>ジョウキュウ</t>
    </rPh>
    <phoneticPr fontId="2"/>
  </si>
  <si>
    <t>5_FGO</t>
    <phoneticPr fontId="2"/>
  </si>
  <si>
    <t>仕様分析レビュー</t>
    <rPh sb="0" eb="2">
      <t>シヨウ</t>
    </rPh>
    <rPh sb="2" eb="4">
      <t>ブンセキ</t>
    </rPh>
    <phoneticPr fontId="2"/>
  </si>
  <si>
    <t>駒木</t>
    <rPh sb="0" eb="2">
      <t>コマキ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</si>
</sst>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¥&quot;#,##0;[Red]&quot;¥&quot;\-#,##0"/>
    <numFmt numFmtId="176" formatCode="0.0%"/>
    <numFmt numFmtId="177" formatCode="#,##0_ "/>
    <numFmt numFmtId="178" formatCode="0.0_ "/>
    <numFmt numFmtId="179" formatCode="0.0000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6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indent="15"/>
    </xf>
    <xf numFmtId="0" fontId="3" fillId="0" borderId="0" xfId="0" applyFont="1" applyAlignment="1">
      <alignment horizontal="left" vertical="center" indent="15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176" fontId="3" fillId="0" borderId="0" xfId="1" applyNumberFormat="1" applyFont="1" applyFill="1" applyBorder="1" applyAlignment="1">
      <alignment horizontal="left" vertical="top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9" fontId="1" fillId="0" borderId="0" xfId="1" applyFont="1" applyBorder="1" applyAlignment="1">
      <alignment horizontal="center" vertical="center"/>
    </xf>
    <xf numFmtId="9" fontId="5" fillId="0" borderId="0" xfId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177" fontId="3" fillId="0" borderId="8" xfId="2" applyNumberFormat="1" applyFont="1" applyBorder="1" applyAlignment="1">
      <alignment horizontal="right"/>
    </xf>
    <xf numFmtId="177" fontId="3" fillId="0" borderId="6" xfId="0" applyNumberFormat="1" applyFont="1" applyBorder="1" applyAlignment="1">
      <alignment horizontal="right"/>
    </xf>
    <xf numFmtId="177" fontId="3" fillId="0" borderId="7" xfId="0" applyNumberFormat="1" applyFont="1" applyBorder="1" applyAlignment="1">
      <alignment horizontal="right"/>
    </xf>
    <xf numFmtId="177" fontId="3" fillId="0" borderId="8" xfId="0" applyNumberFormat="1" applyFont="1" applyBorder="1" applyAlignment="1">
      <alignment horizontal="right"/>
    </xf>
    <xf numFmtId="177" fontId="3" fillId="0" borderId="9" xfId="0" applyNumberFormat="1" applyFont="1" applyBorder="1" applyAlignment="1">
      <alignment horizontal="right"/>
    </xf>
    <xf numFmtId="178" fontId="3" fillId="0" borderId="6" xfId="0" applyNumberFormat="1" applyFont="1" applyBorder="1" applyAlignment="1">
      <alignment horizontal="right"/>
    </xf>
    <xf numFmtId="177" fontId="3" fillId="0" borderId="13" xfId="0" applyNumberFormat="1" applyFont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right"/>
    </xf>
    <xf numFmtId="0" fontId="3" fillId="2" borderId="1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0" fontId="3" fillId="0" borderId="7" xfId="0" applyFont="1" applyBorder="1" applyAlignment="1"/>
    <xf numFmtId="0" fontId="3" fillId="0" borderId="3" xfId="0" applyFont="1" applyFill="1" applyBorder="1" applyAlignment="1">
      <alignment horizontal="left" vertical="top"/>
    </xf>
    <xf numFmtId="0" fontId="3" fillId="0" borderId="15" xfId="0" applyFont="1" applyFill="1" applyBorder="1" applyAlignment="1">
      <alignment horizontal="left" vertical="top"/>
    </xf>
    <xf numFmtId="0" fontId="3" fillId="0" borderId="16" xfId="0" applyFont="1" applyFill="1" applyBorder="1" applyAlignment="1">
      <alignment horizontal="left" vertical="top"/>
    </xf>
    <xf numFmtId="179" fontId="0" fillId="0" borderId="0" xfId="0" applyNumberFormat="1"/>
    <xf numFmtId="177" fontId="3" fillId="3" borderId="8" xfId="2" applyNumberFormat="1" applyFont="1" applyFill="1" applyBorder="1" applyAlignment="1"/>
    <xf numFmtId="0" fontId="3" fillId="3" borderId="8" xfId="0" applyFont="1" applyFill="1" applyBorder="1" applyAlignment="1"/>
    <xf numFmtId="0" fontId="0" fillId="4" borderId="0" xfId="0" applyFill="1"/>
    <xf numFmtId="0" fontId="0" fillId="4" borderId="17" xfId="0" applyFill="1" applyBorder="1"/>
    <xf numFmtId="2" fontId="0" fillId="0" borderId="0" xfId="0" applyNumberFormat="1"/>
    <xf numFmtId="0" fontId="3" fillId="0" borderId="0" xfId="0" applyFont="1" applyFill="1" applyBorder="1" applyAlignment="1">
      <alignment vertical="top" wrapText="1"/>
    </xf>
    <xf numFmtId="0" fontId="3" fillId="0" borderId="13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center" vertical="top" textRotation="255"/>
    </xf>
    <xf numFmtId="0" fontId="3" fillId="0" borderId="15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left" vertical="top" wrapText="1"/>
    </xf>
    <xf numFmtId="0" fontId="3" fillId="0" borderId="19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2" xfId="0" applyFont="1" applyFill="1" applyBorder="1" applyAlignment="1">
      <alignment horizontal="left" vertical="top" wrapText="1"/>
    </xf>
    <xf numFmtId="0" fontId="3" fillId="0" borderId="23" xfId="0" applyFont="1" applyFill="1" applyBorder="1" applyAlignment="1">
      <alignment horizontal="left" vertical="top"/>
    </xf>
    <xf numFmtId="0" fontId="3" fillId="0" borderId="19" xfId="0" applyFont="1" applyFill="1" applyBorder="1" applyAlignment="1">
      <alignment horizontal="left" vertical="top"/>
    </xf>
    <xf numFmtId="0" fontId="3" fillId="0" borderId="20" xfId="0" applyFont="1" applyFill="1" applyBorder="1" applyAlignment="1">
      <alignment horizontal="left" vertical="top"/>
    </xf>
    <xf numFmtId="0" fontId="3" fillId="0" borderId="13" xfId="0" applyFont="1" applyFill="1" applyBorder="1" applyAlignment="1">
      <alignment horizontal="center" vertical="top" textRotation="255"/>
    </xf>
    <xf numFmtId="0" fontId="3" fillId="0" borderId="10" xfId="0" applyFont="1" applyFill="1" applyBorder="1" applyAlignment="1">
      <alignment horizontal="center" vertical="top" textRotation="255"/>
    </xf>
    <xf numFmtId="0" fontId="3" fillId="0" borderId="24" xfId="0" applyFont="1" applyFill="1" applyBorder="1" applyAlignment="1">
      <alignment horizontal="left" vertical="top" wrapText="1"/>
    </xf>
    <xf numFmtId="0" fontId="3" fillId="0" borderId="22" xfId="0" applyFont="1" applyFill="1" applyBorder="1" applyAlignment="1">
      <alignment horizontal="left" vertical="top"/>
    </xf>
    <xf numFmtId="0" fontId="3" fillId="0" borderId="11" xfId="0" applyFont="1" applyFill="1" applyBorder="1" applyAlignment="1">
      <alignment horizontal="center" vertical="top" textRotation="255" shrinkToFit="1"/>
    </xf>
    <xf numFmtId="0" fontId="3" fillId="0" borderId="25" xfId="0" applyFont="1" applyFill="1" applyBorder="1" applyAlignment="1">
      <alignment horizontal="center" vertical="top" textRotation="255" shrinkToFit="1"/>
    </xf>
    <xf numFmtId="0" fontId="3" fillId="0" borderId="9" xfId="0" applyFont="1" applyFill="1" applyBorder="1" applyAlignment="1">
      <alignment horizontal="center" vertical="top" textRotation="255" shrinkToFit="1"/>
    </xf>
    <xf numFmtId="0" fontId="3" fillId="0" borderId="15" xfId="0" applyFont="1" applyFill="1" applyBorder="1" applyAlignment="1">
      <alignment horizontal="left" vertical="top"/>
    </xf>
    <xf numFmtId="0" fontId="3" fillId="0" borderId="16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left" vertical="top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top" wrapText="1" shrinkToFit="1"/>
    </xf>
    <xf numFmtId="0" fontId="0" fillId="0" borderId="26" xfId="0" applyBorder="1"/>
    <xf numFmtId="0" fontId="0" fillId="0" borderId="2" xfId="0" applyBorder="1"/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14" fontId="3" fillId="0" borderId="17" xfId="0" applyNumberFormat="1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top" textRotation="255"/>
    </xf>
  </cellXfs>
  <cellStyles count="3">
    <cellStyle name="パーセント" xfId="1" builtinId="5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2"/>
  <sheetViews>
    <sheetView showGridLines="0" tabSelected="1" topLeftCell="A14" zoomScaleNormal="100" workbookViewId="0">
      <selection activeCell="R31" sqref="R31"/>
    </sheetView>
  </sheetViews>
  <sheetFormatPr defaultRowHeight="12"/>
  <cols>
    <col min="1" max="14" width="2.625" style="3" customWidth="1"/>
    <col min="15" max="15" width="5.625" style="3" customWidth="1"/>
    <col min="16" max="16" width="10.625" style="3" customWidth="1"/>
    <col min="17" max="17" width="5.5" style="3" customWidth="1"/>
    <col min="18" max="18" width="10.625" style="3" customWidth="1"/>
    <col min="19" max="19" width="6.375" style="3" customWidth="1"/>
    <col min="20" max="20" width="10.625" style="3" customWidth="1"/>
    <col min="21" max="21" width="5.875" style="3" customWidth="1"/>
    <col min="22" max="32" width="2.625" style="3" customWidth="1"/>
    <col min="33" max="37" width="2.625" style="5" customWidth="1"/>
    <col min="38" max="16384" width="9" style="1"/>
  </cols>
  <sheetData>
    <row r="1" spans="1:37" ht="9.75" customHeight="1">
      <c r="T1" s="28"/>
      <c r="U1" s="27"/>
      <c r="Y1" s="20"/>
    </row>
    <row r="2" spans="1:37" ht="13.5" hidden="1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9"/>
      <c r="U2" s="27"/>
      <c r="Y2" s="21"/>
    </row>
    <row r="3" spans="1:37" ht="21" customHeight="1">
      <c r="A3" s="1"/>
      <c r="B3" s="17"/>
      <c r="C3" s="17"/>
      <c r="D3" s="17"/>
      <c r="E3" s="17"/>
      <c r="F3" s="17"/>
      <c r="G3" s="17"/>
      <c r="H3" s="17"/>
      <c r="I3" s="17"/>
      <c r="J3" s="22" t="s">
        <v>28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37" ht="9.7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6"/>
      <c r="T4" s="4"/>
      <c r="U4" s="4"/>
    </row>
    <row r="5" spans="1:37" s="14" customFormat="1" ht="18.75" customHeight="1">
      <c r="A5" s="87" t="s">
        <v>22</v>
      </c>
      <c r="B5" s="87"/>
      <c r="C5" s="87"/>
      <c r="D5" s="87"/>
      <c r="E5" s="87" t="s">
        <v>18</v>
      </c>
      <c r="F5" s="87"/>
      <c r="G5" s="87"/>
      <c r="H5" s="87"/>
      <c r="I5" s="87"/>
      <c r="J5" s="87"/>
      <c r="K5" s="87"/>
      <c r="L5" s="87"/>
      <c r="M5" s="87"/>
      <c r="N5" s="87"/>
      <c r="O5" s="87"/>
      <c r="P5" s="87" t="s">
        <v>19</v>
      </c>
      <c r="Q5" s="87"/>
      <c r="R5" s="87" t="s">
        <v>20</v>
      </c>
      <c r="S5" s="87"/>
      <c r="T5" s="87" t="s">
        <v>21</v>
      </c>
      <c r="U5" s="87"/>
    </row>
    <row r="6" spans="1:37" s="14" customFormat="1" ht="32.25" customHeight="1">
      <c r="A6" s="87" t="s">
        <v>69</v>
      </c>
      <c r="B6" s="87"/>
      <c r="C6" s="87"/>
      <c r="D6" s="87"/>
      <c r="E6" s="87" t="s">
        <v>70</v>
      </c>
      <c r="F6" s="87"/>
      <c r="G6" s="87"/>
      <c r="H6" s="87"/>
      <c r="I6" s="87"/>
      <c r="J6" s="87"/>
      <c r="K6" s="87"/>
      <c r="L6" s="87"/>
      <c r="M6" s="87"/>
      <c r="N6" s="87"/>
      <c r="O6" s="87"/>
      <c r="P6" s="95">
        <v>42914</v>
      </c>
      <c r="Q6" s="87"/>
      <c r="R6" s="87" t="s">
        <v>72</v>
      </c>
      <c r="S6" s="87"/>
      <c r="T6" s="87"/>
      <c r="U6" s="87"/>
    </row>
    <row r="7" spans="1:37" ht="7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37" ht="20.25" customHeight="1">
      <c r="A8" s="93" t="s">
        <v>8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87" t="s">
        <v>17</v>
      </c>
      <c r="Q8" s="87"/>
      <c r="R8" s="87" t="s">
        <v>23</v>
      </c>
      <c r="S8" s="87"/>
      <c r="T8" s="89" t="s">
        <v>38</v>
      </c>
      <c r="U8" s="89"/>
    </row>
    <row r="9" spans="1:37" s="2" customFormat="1" ht="30" customHeight="1">
      <c r="A9" s="76" t="s">
        <v>0</v>
      </c>
      <c r="B9" s="76"/>
      <c r="C9" s="76"/>
      <c r="D9" s="76"/>
      <c r="E9" s="76"/>
      <c r="F9" s="76"/>
      <c r="G9" s="76"/>
      <c r="H9" s="76"/>
      <c r="I9" s="76" t="s">
        <v>10</v>
      </c>
      <c r="J9" s="76"/>
      <c r="K9" s="76"/>
      <c r="L9" s="76"/>
      <c r="M9" s="76"/>
      <c r="N9" s="76"/>
      <c r="O9" s="76"/>
      <c r="P9" s="23">
        <f>計算!H20</f>
        <v>2.25</v>
      </c>
      <c r="Q9" s="10" t="s">
        <v>4</v>
      </c>
      <c r="R9" s="23">
        <f>SUM(R10:R15)</f>
        <v>2.3490000000000002</v>
      </c>
      <c r="S9" s="10" t="s">
        <v>4</v>
      </c>
      <c r="T9" s="23"/>
      <c r="U9" s="10" t="s">
        <v>39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6"/>
      <c r="AH9" s="6"/>
      <c r="AI9" s="6"/>
      <c r="AJ9" s="6"/>
      <c r="AK9" s="6"/>
    </row>
    <row r="10" spans="1:37" s="2" customFormat="1" ht="30" customHeight="1">
      <c r="A10" s="75"/>
      <c r="B10" s="75"/>
      <c r="C10" s="75"/>
      <c r="D10" s="75"/>
      <c r="E10" s="75"/>
      <c r="F10" s="75"/>
      <c r="G10" s="75"/>
      <c r="H10" s="75"/>
      <c r="I10" s="96" t="s">
        <v>1</v>
      </c>
      <c r="J10" s="69" t="s">
        <v>41</v>
      </c>
      <c r="K10" s="75"/>
      <c r="L10" s="75"/>
      <c r="M10" s="75"/>
      <c r="N10" s="75"/>
      <c r="O10" s="75"/>
      <c r="P10" s="42"/>
      <c r="Q10" s="43"/>
      <c r="R10" s="25">
        <v>0.92500000000000004</v>
      </c>
      <c r="S10" s="11" t="s">
        <v>5</v>
      </c>
      <c r="T10" s="42"/>
      <c r="U10" s="4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6"/>
      <c r="AH10" s="6"/>
      <c r="AI10" s="6"/>
      <c r="AJ10" s="6"/>
      <c r="AK10" s="6"/>
    </row>
    <row r="11" spans="1:37" s="2" customFormat="1" ht="30" customHeight="1">
      <c r="A11" s="75"/>
      <c r="B11" s="75"/>
      <c r="C11" s="75"/>
      <c r="D11" s="75"/>
      <c r="E11" s="75"/>
      <c r="F11" s="75"/>
      <c r="G11" s="75"/>
      <c r="H11" s="75"/>
      <c r="I11" s="96"/>
      <c r="J11" s="69" t="s">
        <v>42</v>
      </c>
      <c r="K11" s="75"/>
      <c r="L11" s="75"/>
      <c r="M11" s="75"/>
      <c r="N11" s="75"/>
      <c r="O11" s="75"/>
      <c r="P11" s="42"/>
      <c r="Q11" s="43"/>
      <c r="R11" s="25">
        <v>0.51400000000000001</v>
      </c>
      <c r="S11" s="11" t="s">
        <v>5</v>
      </c>
      <c r="T11" s="42"/>
      <c r="U11" s="4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6"/>
      <c r="AH11" s="6"/>
      <c r="AI11" s="6"/>
      <c r="AJ11" s="6"/>
      <c r="AK11" s="6"/>
    </row>
    <row r="12" spans="1:37" s="2" customFormat="1" ht="30" customHeight="1">
      <c r="A12" s="75"/>
      <c r="B12" s="75"/>
      <c r="C12" s="75"/>
      <c r="D12" s="75"/>
      <c r="E12" s="75"/>
      <c r="F12" s="75"/>
      <c r="G12" s="75"/>
      <c r="H12" s="75"/>
      <c r="I12" s="96"/>
      <c r="J12" s="86" t="s">
        <v>26</v>
      </c>
      <c r="K12" s="75"/>
      <c r="L12" s="75"/>
      <c r="M12" s="75"/>
      <c r="N12" s="75"/>
      <c r="O12" s="75"/>
      <c r="P12" s="42"/>
      <c r="Q12" s="43"/>
      <c r="R12" s="40">
        <v>0.3</v>
      </c>
      <c r="S12" s="41" t="s">
        <v>5</v>
      </c>
      <c r="T12" s="42"/>
      <c r="U12" s="4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6"/>
      <c r="AH12" s="6"/>
      <c r="AI12" s="6"/>
      <c r="AJ12" s="6"/>
      <c r="AK12" s="6"/>
    </row>
    <row r="13" spans="1:37" s="2" customFormat="1" ht="30" customHeight="1">
      <c r="A13" s="75"/>
      <c r="B13" s="75"/>
      <c r="C13" s="75"/>
      <c r="D13" s="75"/>
      <c r="E13" s="75"/>
      <c r="F13" s="75"/>
      <c r="G13" s="75"/>
      <c r="H13" s="75"/>
      <c r="I13" s="96"/>
      <c r="J13" s="69" t="s">
        <v>43</v>
      </c>
      <c r="K13" s="75"/>
      <c r="L13" s="75"/>
      <c r="M13" s="75"/>
      <c r="N13" s="75"/>
      <c r="O13" s="75"/>
      <c r="P13" s="42"/>
      <c r="Q13" s="43"/>
      <c r="R13" s="25">
        <v>0.2</v>
      </c>
      <c r="S13" s="11" t="s">
        <v>5</v>
      </c>
      <c r="T13" s="42"/>
      <c r="U13" s="4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6"/>
      <c r="AH13" s="6"/>
      <c r="AI13" s="6"/>
      <c r="AJ13" s="6"/>
      <c r="AK13" s="6"/>
    </row>
    <row r="14" spans="1:37" s="2" customFormat="1" ht="30" customHeight="1">
      <c r="A14" s="75"/>
      <c r="B14" s="75"/>
      <c r="C14" s="75"/>
      <c r="D14" s="75"/>
      <c r="E14" s="75"/>
      <c r="F14" s="75"/>
      <c r="G14" s="75"/>
      <c r="H14" s="75"/>
      <c r="I14" s="96"/>
      <c r="J14" s="86" t="s">
        <v>27</v>
      </c>
      <c r="K14" s="75"/>
      <c r="L14" s="75"/>
      <c r="M14" s="75"/>
      <c r="N14" s="75"/>
      <c r="O14" s="75"/>
      <c r="P14" s="42"/>
      <c r="Q14" s="43"/>
      <c r="R14" s="25">
        <v>0.06</v>
      </c>
      <c r="S14" s="11" t="s">
        <v>5</v>
      </c>
      <c r="T14" s="42"/>
      <c r="U14" s="4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6"/>
      <c r="AH14" s="6"/>
      <c r="AI14" s="6"/>
      <c r="AJ14" s="6"/>
      <c r="AK14" s="6"/>
    </row>
    <row r="15" spans="1:37" s="2" customFormat="1" ht="30" customHeight="1">
      <c r="A15" s="75"/>
      <c r="B15" s="75"/>
      <c r="C15" s="75"/>
      <c r="D15" s="75"/>
      <c r="E15" s="75"/>
      <c r="F15" s="75"/>
      <c r="G15" s="75"/>
      <c r="H15" s="75"/>
      <c r="I15" s="96"/>
      <c r="J15" s="86" t="s">
        <v>24</v>
      </c>
      <c r="K15" s="75"/>
      <c r="L15" s="75"/>
      <c r="M15" s="75"/>
      <c r="N15" s="75"/>
      <c r="O15" s="75"/>
      <c r="P15" s="42"/>
      <c r="Q15" s="43"/>
      <c r="R15" s="25">
        <v>0.35</v>
      </c>
      <c r="S15" s="11" t="s">
        <v>5</v>
      </c>
      <c r="T15" s="42"/>
      <c r="U15" s="4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6"/>
      <c r="AH15" s="6"/>
      <c r="AI15" s="6"/>
      <c r="AJ15" s="6"/>
      <c r="AK15" s="6"/>
    </row>
    <row r="16" spans="1:37" ht="30" customHeight="1">
      <c r="A16" s="80"/>
      <c r="B16" s="80"/>
      <c r="C16" s="80"/>
      <c r="D16" s="80"/>
      <c r="E16" s="80"/>
      <c r="F16" s="80"/>
      <c r="G16" s="80"/>
      <c r="H16" s="80"/>
      <c r="I16" s="80" t="s">
        <v>11</v>
      </c>
      <c r="J16" s="80"/>
      <c r="K16" s="80"/>
      <c r="L16" s="80"/>
      <c r="M16" s="80"/>
      <c r="N16" s="80"/>
      <c r="O16" s="80"/>
      <c r="P16" s="35">
        <f>P9*1000000</f>
        <v>2250000</v>
      </c>
      <c r="Q16" s="12" t="s">
        <v>6</v>
      </c>
      <c r="R16" s="35">
        <f>R9*1000000</f>
        <v>2349000</v>
      </c>
      <c r="S16" s="12" t="s">
        <v>6</v>
      </c>
      <c r="T16" s="24"/>
      <c r="U16" s="12" t="s">
        <v>40</v>
      </c>
    </row>
    <row r="17" spans="1:23" ht="30" customHeight="1">
      <c r="A17" s="76" t="s">
        <v>30</v>
      </c>
      <c r="B17" s="76"/>
      <c r="C17" s="76"/>
      <c r="D17" s="76"/>
      <c r="E17" s="76"/>
      <c r="F17" s="76"/>
      <c r="G17" s="76"/>
      <c r="H17" s="76"/>
      <c r="I17" s="76" t="s">
        <v>12</v>
      </c>
      <c r="J17" s="76"/>
      <c r="K17" s="76"/>
      <c r="L17" s="76"/>
      <c r="M17" s="76"/>
      <c r="N17" s="76"/>
      <c r="O17" s="76"/>
      <c r="P17" s="38">
        <f>計算!H22</f>
        <v>0.32</v>
      </c>
      <c r="Q17" s="10" t="s">
        <v>4</v>
      </c>
      <c r="R17" s="23">
        <v>0.432</v>
      </c>
      <c r="S17" s="10" t="s">
        <v>4</v>
      </c>
      <c r="T17" s="23"/>
      <c r="U17" s="10" t="s">
        <v>40</v>
      </c>
    </row>
    <row r="18" spans="1:23" ht="30" customHeight="1">
      <c r="A18" s="80"/>
      <c r="B18" s="80"/>
      <c r="C18" s="80"/>
      <c r="D18" s="80"/>
      <c r="E18" s="80"/>
      <c r="F18" s="80"/>
      <c r="G18" s="80"/>
      <c r="H18" s="80"/>
      <c r="I18" s="80" t="s">
        <v>13</v>
      </c>
      <c r="J18" s="80"/>
      <c r="K18" s="80"/>
      <c r="L18" s="80"/>
      <c r="M18" s="80"/>
      <c r="N18" s="80"/>
      <c r="O18" s="80"/>
      <c r="P18" s="35">
        <f>P17*750000</f>
        <v>240000</v>
      </c>
      <c r="Q18" s="12" t="s">
        <v>6</v>
      </c>
      <c r="R18" s="35">
        <f>R17*750000</f>
        <v>324000</v>
      </c>
      <c r="S18" s="12" t="s">
        <v>6</v>
      </c>
      <c r="T18" s="24"/>
      <c r="U18" s="12" t="s">
        <v>40</v>
      </c>
    </row>
    <row r="19" spans="1:23" ht="33" customHeight="1">
      <c r="A19" s="70" t="s">
        <v>2</v>
      </c>
      <c r="B19" s="70"/>
      <c r="C19" s="70"/>
      <c r="D19" s="70"/>
      <c r="E19" s="70"/>
      <c r="F19" s="70"/>
      <c r="G19" s="70"/>
      <c r="H19" s="70"/>
      <c r="I19" s="90" t="s">
        <v>29</v>
      </c>
      <c r="J19" s="91"/>
      <c r="K19" s="91"/>
      <c r="L19" s="91"/>
      <c r="M19" s="91"/>
      <c r="N19" s="91"/>
      <c r="O19" s="92"/>
      <c r="P19" s="23">
        <f>計算!D9*計算!F14</f>
        <v>60</v>
      </c>
      <c r="Q19" s="10" t="s">
        <v>34</v>
      </c>
      <c r="R19" s="23">
        <v>80</v>
      </c>
      <c r="S19" s="10" t="s">
        <v>47</v>
      </c>
      <c r="T19" s="23"/>
      <c r="U19" s="10" t="s">
        <v>39</v>
      </c>
    </row>
    <row r="20" spans="1:23" ht="30" customHeight="1">
      <c r="A20" s="71"/>
      <c r="B20" s="71"/>
      <c r="C20" s="71"/>
      <c r="D20" s="71"/>
      <c r="E20" s="71"/>
      <c r="F20" s="71"/>
      <c r="G20" s="71"/>
      <c r="H20" s="71"/>
      <c r="I20" s="88" t="s">
        <v>3</v>
      </c>
      <c r="J20" s="88"/>
      <c r="K20" s="88"/>
      <c r="L20" s="88"/>
      <c r="M20" s="88"/>
      <c r="N20" s="88"/>
      <c r="O20" s="88"/>
      <c r="P20" s="36">
        <f>P19*1000</f>
        <v>60000</v>
      </c>
      <c r="Q20" s="11" t="s">
        <v>6</v>
      </c>
      <c r="R20" s="36">
        <f>R19*1000</f>
        <v>80000</v>
      </c>
      <c r="S20" s="11" t="s">
        <v>6</v>
      </c>
      <c r="T20" s="25"/>
      <c r="U20" s="11" t="s">
        <v>40</v>
      </c>
    </row>
    <row r="21" spans="1:23" ht="30" customHeight="1">
      <c r="A21" s="73"/>
      <c r="B21" s="73"/>
      <c r="C21" s="73"/>
      <c r="D21" s="73"/>
      <c r="E21" s="73"/>
      <c r="F21" s="73"/>
      <c r="G21" s="73"/>
      <c r="H21" s="73"/>
      <c r="I21" s="80" t="s">
        <v>14</v>
      </c>
      <c r="J21" s="80"/>
      <c r="K21" s="80"/>
      <c r="L21" s="80"/>
      <c r="M21" s="80"/>
      <c r="N21" s="80"/>
      <c r="O21" s="80"/>
      <c r="P21" s="35">
        <v>20000</v>
      </c>
      <c r="Q21" s="12" t="s">
        <v>6</v>
      </c>
      <c r="R21" s="24">
        <v>25000</v>
      </c>
      <c r="S21" s="12" t="s">
        <v>6</v>
      </c>
      <c r="T21" s="24"/>
      <c r="U21" s="12" t="s">
        <v>39</v>
      </c>
    </row>
    <row r="22" spans="1:23" ht="30" customHeight="1">
      <c r="A22" s="70" t="s">
        <v>9</v>
      </c>
      <c r="B22" s="70"/>
      <c r="C22" s="70"/>
      <c r="D22" s="70"/>
      <c r="E22" s="70"/>
      <c r="F22" s="70"/>
      <c r="G22" s="70"/>
      <c r="H22" s="70"/>
      <c r="I22" s="76" t="s">
        <v>31</v>
      </c>
      <c r="J22" s="76"/>
      <c r="K22" s="76"/>
      <c r="L22" s="76"/>
      <c r="M22" s="76"/>
      <c r="N22" s="76"/>
      <c r="O22" s="76"/>
      <c r="P22" s="34">
        <v>5000</v>
      </c>
      <c r="Q22" s="10" t="s">
        <v>6</v>
      </c>
      <c r="R22" s="23">
        <v>4000</v>
      </c>
      <c r="S22" s="10" t="s">
        <v>6</v>
      </c>
      <c r="T22" s="23"/>
      <c r="U22" s="10" t="s">
        <v>40</v>
      </c>
    </row>
    <row r="23" spans="1:23" ht="30" customHeight="1">
      <c r="A23" s="71"/>
      <c r="B23" s="71"/>
      <c r="C23" s="71"/>
      <c r="D23" s="71"/>
      <c r="E23" s="71"/>
      <c r="F23" s="71"/>
      <c r="G23" s="71"/>
      <c r="H23" s="71"/>
      <c r="I23" s="75" t="s">
        <v>15</v>
      </c>
      <c r="J23" s="75"/>
      <c r="K23" s="75"/>
      <c r="L23" s="75"/>
      <c r="M23" s="75"/>
      <c r="N23" s="75"/>
      <c r="O23" s="75"/>
      <c r="P23" s="33">
        <f>(P24+P25+P26+P27+P28)*5000</f>
        <v>85000</v>
      </c>
      <c r="Q23" s="11" t="s">
        <v>6</v>
      </c>
      <c r="R23" s="33">
        <f>(R24+R25+R26+R27+R28)*5000</f>
        <v>60000</v>
      </c>
      <c r="S23" s="11" t="s">
        <v>6</v>
      </c>
      <c r="T23" s="25"/>
      <c r="U23" s="11" t="s">
        <v>40</v>
      </c>
    </row>
    <row r="24" spans="1:23" ht="30" customHeight="1">
      <c r="A24" s="71"/>
      <c r="B24" s="71"/>
      <c r="C24" s="71"/>
      <c r="D24" s="71"/>
      <c r="E24" s="71"/>
      <c r="F24" s="71"/>
      <c r="G24" s="71"/>
      <c r="H24" s="71"/>
      <c r="I24" s="81" t="s">
        <v>16</v>
      </c>
      <c r="J24" s="84" t="s">
        <v>32</v>
      </c>
      <c r="K24" s="85"/>
      <c r="L24" s="85"/>
      <c r="M24" s="85"/>
      <c r="N24" s="85"/>
      <c r="O24" s="86"/>
      <c r="P24" s="57">
        <v>5</v>
      </c>
      <c r="Q24" s="11" t="s">
        <v>33</v>
      </c>
      <c r="R24" s="25">
        <v>5</v>
      </c>
      <c r="S24" s="11" t="s">
        <v>33</v>
      </c>
      <c r="T24" s="42"/>
      <c r="U24" s="43"/>
    </row>
    <row r="25" spans="1:23" ht="30" customHeight="1">
      <c r="A25" s="71"/>
      <c r="B25" s="71"/>
      <c r="C25" s="71"/>
      <c r="D25" s="71"/>
      <c r="E25" s="71"/>
      <c r="F25" s="71"/>
      <c r="G25" s="71"/>
      <c r="H25" s="71"/>
      <c r="I25" s="82"/>
      <c r="J25" s="74" t="s">
        <v>71</v>
      </c>
      <c r="K25" s="75"/>
      <c r="L25" s="75"/>
      <c r="M25" s="75"/>
      <c r="N25" s="75"/>
      <c r="O25" s="75"/>
      <c r="P25" s="58">
        <v>3</v>
      </c>
      <c r="Q25" s="11" t="s">
        <v>7</v>
      </c>
      <c r="R25" s="25">
        <v>2</v>
      </c>
      <c r="S25" s="11" t="s">
        <v>7</v>
      </c>
      <c r="T25" s="42"/>
      <c r="U25" s="43"/>
    </row>
    <row r="26" spans="1:23" ht="30" customHeight="1">
      <c r="A26" s="71"/>
      <c r="B26" s="71"/>
      <c r="C26" s="71"/>
      <c r="D26" s="71"/>
      <c r="E26" s="71"/>
      <c r="F26" s="71"/>
      <c r="G26" s="71"/>
      <c r="H26" s="71"/>
      <c r="I26" s="82"/>
      <c r="J26" s="74" t="s">
        <v>44</v>
      </c>
      <c r="K26" s="75"/>
      <c r="L26" s="75"/>
      <c r="M26" s="75"/>
      <c r="N26" s="75"/>
      <c r="O26" s="75"/>
      <c r="P26" s="58">
        <v>3</v>
      </c>
      <c r="Q26" s="11" t="s">
        <v>7</v>
      </c>
      <c r="R26" s="25">
        <v>2</v>
      </c>
      <c r="S26" s="11" t="s">
        <v>7</v>
      </c>
      <c r="T26" s="42"/>
      <c r="U26" s="43"/>
    </row>
    <row r="27" spans="1:23" ht="30" customHeight="1">
      <c r="A27" s="71"/>
      <c r="B27" s="71"/>
      <c r="C27" s="71"/>
      <c r="D27" s="71"/>
      <c r="E27" s="71"/>
      <c r="F27" s="71"/>
      <c r="G27" s="71"/>
      <c r="H27" s="71"/>
      <c r="I27" s="82"/>
      <c r="J27" s="54" t="s">
        <v>46</v>
      </c>
      <c r="K27" s="55"/>
      <c r="L27" s="55"/>
      <c r="M27" s="55"/>
      <c r="N27" s="55"/>
      <c r="O27" s="53"/>
      <c r="P27" s="58">
        <v>3</v>
      </c>
      <c r="Q27" s="11" t="s">
        <v>7</v>
      </c>
      <c r="R27" s="25">
        <v>2</v>
      </c>
      <c r="S27" s="11" t="s">
        <v>7</v>
      </c>
      <c r="T27" s="42"/>
      <c r="U27" s="43"/>
    </row>
    <row r="28" spans="1:23" ht="30" customHeight="1">
      <c r="A28" s="72"/>
      <c r="B28" s="72"/>
      <c r="C28" s="72"/>
      <c r="D28" s="72"/>
      <c r="E28" s="72"/>
      <c r="F28" s="72"/>
      <c r="G28" s="72"/>
      <c r="H28" s="72"/>
      <c r="I28" s="82"/>
      <c r="J28" s="67" t="s">
        <v>45</v>
      </c>
      <c r="K28" s="68"/>
      <c r="L28" s="68"/>
      <c r="M28" s="68"/>
      <c r="N28" s="68"/>
      <c r="O28" s="69"/>
      <c r="P28" s="58">
        <v>3</v>
      </c>
      <c r="Q28" s="11" t="s">
        <v>7</v>
      </c>
      <c r="R28" s="31">
        <v>1</v>
      </c>
      <c r="S28" s="32" t="s">
        <v>33</v>
      </c>
      <c r="T28" s="44"/>
      <c r="U28" s="45"/>
    </row>
    <row r="29" spans="1:23" ht="30" customHeight="1">
      <c r="A29" s="73"/>
      <c r="B29" s="73"/>
      <c r="C29" s="73"/>
      <c r="D29" s="73"/>
      <c r="E29" s="73"/>
      <c r="F29" s="73"/>
      <c r="G29" s="73"/>
      <c r="H29" s="73"/>
      <c r="I29" s="83"/>
      <c r="J29" s="79"/>
      <c r="K29" s="80"/>
      <c r="L29" s="80"/>
      <c r="M29" s="80"/>
      <c r="N29" s="80"/>
      <c r="O29" s="80"/>
      <c r="P29" s="52"/>
      <c r="Q29" s="12" t="s">
        <v>7</v>
      </c>
      <c r="R29" s="24"/>
      <c r="S29" s="12" t="s">
        <v>7</v>
      </c>
      <c r="T29" s="46"/>
      <c r="U29" s="47"/>
    </row>
    <row r="30" spans="1:23" ht="30" customHeight="1">
      <c r="A30" s="63" t="s">
        <v>35</v>
      </c>
      <c r="B30" s="64"/>
      <c r="C30" s="64"/>
      <c r="D30" s="64"/>
      <c r="E30" s="64"/>
      <c r="F30" s="64"/>
      <c r="G30" s="64"/>
      <c r="H30" s="65"/>
      <c r="I30" s="77"/>
      <c r="J30" s="66"/>
      <c r="K30" s="66"/>
      <c r="L30" s="66"/>
      <c r="M30" s="66"/>
      <c r="N30" s="66"/>
      <c r="O30" s="78"/>
      <c r="P30" s="37">
        <f>P16+P18+P20+P21+P22+P23</f>
        <v>2660000</v>
      </c>
      <c r="Q30" s="13" t="s">
        <v>6</v>
      </c>
      <c r="R30" s="37">
        <f>SUM(R23,R22,R21,R20,R18,R16)</f>
        <v>2842000</v>
      </c>
      <c r="S30" s="13" t="s">
        <v>6</v>
      </c>
      <c r="T30" s="26"/>
      <c r="U30" s="13" t="s">
        <v>40</v>
      </c>
    </row>
    <row r="31" spans="1:23" ht="28.5" customHeight="1">
      <c r="A31" s="63" t="s">
        <v>36</v>
      </c>
      <c r="B31" s="64"/>
      <c r="C31" s="64"/>
      <c r="D31" s="64"/>
      <c r="E31" s="64"/>
      <c r="F31" s="64"/>
      <c r="G31" s="64"/>
      <c r="H31" s="65"/>
      <c r="I31" s="66"/>
      <c r="J31" s="66"/>
      <c r="K31" s="66"/>
      <c r="L31" s="66"/>
      <c r="M31" s="66"/>
      <c r="N31" s="66"/>
      <c r="O31" s="66"/>
      <c r="P31" s="39"/>
      <c r="Q31" s="30" t="s">
        <v>25</v>
      </c>
      <c r="R31" s="49"/>
      <c r="S31" s="50"/>
      <c r="T31" s="48"/>
      <c r="U31" s="51"/>
      <c r="V31" s="18"/>
      <c r="W31" s="19"/>
    </row>
    <row r="32" spans="1:23" ht="16.5" customHeight="1">
      <c r="A32" s="62" t="s">
        <v>37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8"/>
      <c r="S32" s="8"/>
    </row>
    <row r="33" spans="1:15" ht="9.75" customHeight="1">
      <c r="A33" s="8"/>
      <c r="B33" s="8"/>
      <c r="C33" s="8"/>
      <c r="D33" s="8"/>
      <c r="E33" s="7"/>
      <c r="F33" s="7"/>
      <c r="G33" s="7"/>
      <c r="H33" s="7"/>
      <c r="I33" s="7"/>
      <c r="J33" s="7"/>
      <c r="K33" s="9"/>
      <c r="L33" s="7"/>
      <c r="M33" s="7"/>
      <c r="N33" s="7"/>
      <c r="O33" s="7"/>
    </row>
    <row r="34" spans="1:15" ht="20.25" customHeight="1">
      <c r="A34" s="8"/>
      <c r="B34" s="8"/>
      <c r="C34" s="8"/>
      <c r="D34" s="8"/>
      <c r="E34" s="7"/>
      <c r="F34" s="7"/>
      <c r="G34" s="7"/>
      <c r="H34" s="7"/>
      <c r="I34" s="7"/>
      <c r="J34" s="7"/>
      <c r="K34" s="9"/>
      <c r="L34" s="7"/>
      <c r="M34" s="7"/>
      <c r="N34" s="7"/>
      <c r="O34" s="7"/>
    </row>
    <row r="35" spans="1:15" ht="20.25" customHeight="1">
      <c r="A35" s="8"/>
      <c r="B35" s="8"/>
      <c r="C35" s="8"/>
      <c r="D35" s="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ht="20.25" customHeight="1">
      <c r="A36" s="8"/>
      <c r="B36" s="8"/>
      <c r="C36" s="8"/>
      <c r="D36" s="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ht="20.25" customHeight="1">
      <c r="A37" s="8"/>
      <c r="B37" s="8"/>
      <c r="C37" s="8"/>
      <c r="D37" s="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ht="20.25" customHeight="1">
      <c r="A38" s="8"/>
      <c r="B38" s="8"/>
      <c r="C38" s="8"/>
      <c r="D38" s="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ht="20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9"/>
      <c r="L39" s="7"/>
      <c r="M39" s="7"/>
      <c r="N39" s="7"/>
      <c r="O39" s="7"/>
    </row>
    <row r="40" spans="1:15" ht="20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ht="20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ht="20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ht="20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ht="20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ht="20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ht="20.25" customHeight="1"/>
    <row r="47" spans="1:15" ht="20.25" customHeight="1"/>
    <row r="48" spans="1:15" ht="20.25" customHeight="1"/>
    <row r="49" ht="20.25" customHeight="1"/>
    <row r="50" ht="20.25" customHeight="1"/>
    <row r="51" ht="20.25" customHeight="1"/>
    <row r="52" ht="20.25" customHeight="1"/>
  </sheetData>
  <mergeCells count="45">
    <mergeCell ref="P5:Q5"/>
    <mergeCell ref="P6:Q6"/>
    <mergeCell ref="A9:H16"/>
    <mergeCell ref="A17:H18"/>
    <mergeCell ref="I10:I15"/>
    <mergeCell ref="J10:O10"/>
    <mergeCell ref="A5:D5"/>
    <mergeCell ref="A6:D6"/>
    <mergeCell ref="E5:O5"/>
    <mergeCell ref="E6:O6"/>
    <mergeCell ref="J11:O11"/>
    <mergeCell ref="J12:O12"/>
    <mergeCell ref="J13:O13"/>
    <mergeCell ref="J14:O14"/>
    <mergeCell ref="J15:O15"/>
    <mergeCell ref="R5:S5"/>
    <mergeCell ref="T5:U5"/>
    <mergeCell ref="T6:U6"/>
    <mergeCell ref="R6:S6"/>
    <mergeCell ref="A19:H21"/>
    <mergeCell ref="I20:O20"/>
    <mergeCell ref="I21:O21"/>
    <mergeCell ref="T8:U8"/>
    <mergeCell ref="P8:Q8"/>
    <mergeCell ref="R8:S8"/>
    <mergeCell ref="I18:O18"/>
    <mergeCell ref="I19:O19"/>
    <mergeCell ref="A8:O8"/>
    <mergeCell ref="I9:O9"/>
    <mergeCell ref="I16:O16"/>
    <mergeCell ref="I17:O17"/>
    <mergeCell ref="A32:Q32"/>
    <mergeCell ref="A31:H31"/>
    <mergeCell ref="I31:O31"/>
    <mergeCell ref="J28:O28"/>
    <mergeCell ref="A22:H29"/>
    <mergeCell ref="J26:O26"/>
    <mergeCell ref="I22:O22"/>
    <mergeCell ref="I23:O23"/>
    <mergeCell ref="A30:H30"/>
    <mergeCell ref="I30:O30"/>
    <mergeCell ref="J29:O29"/>
    <mergeCell ref="I24:I29"/>
    <mergeCell ref="J24:O24"/>
    <mergeCell ref="J25:O25"/>
  </mergeCells>
  <phoneticPr fontId="2"/>
  <pageMargins left="0.78740157480314965" right="0.39370078740157483" top="0.27559055118110237" bottom="0.47244094488188981" header="0.19685039370078741" footer="0.51181102362204722"/>
  <pageSetup paperSize="9" orientation="portrait" horizontalDpi="300" verticalDpi="300" r:id="rId1"/>
  <headerFooter alignWithMargins="0">
    <oddFooter xml:space="preserve">&amp;C&amp;"Arial,標準"&amp;10 5-9&amp;R&amp;"Arial,標準"&amp;10© &amp;"ＭＳ Ｐゴシック,標準"富士通ラーニングメディア&amp;"Arial,標準"&amp;8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workbookViewId="0">
      <selection activeCell="F13" sqref="F13"/>
    </sheetView>
  </sheetViews>
  <sheetFormatPr defaultRowHeight="13.5"/>
  <cols>
    <col min="6" max="6" width="6.375" customWidth="1"/>
  </cols>
  <sheetData>
    <row r="2" spans="1:7">
      <c r="A2" t="s">
        <v>48</v>
      </c>
    </row>
    <row r="3" spans="1:7">
      <c r="B3" t="s">
        <v>55</v>
      </c>
      <c r="D3" t="s">
        <v>52</v>
      </c>
    </row>
    <row r="4" spans="1:7">
      <c r="B4" t="s">
        <v>50</v>
      </c>
      <c r="D4" s="59">
        <v>1</v>
      </c>
    </row>
    <row r="5" spans="1:7">
      <c r="B5" t="s">
        <v>49</v>
      </c>
      <c r="D5" s="59">
        <v>1</v>
      </c>
    </row>
    <row r="6" spans="1:7">
      <c r="B6" t="s">
        <v>51</v>
      </c>
      <c r="D6" s="59">
        <v>1</v>
      </c>
    </row>
    <row r="7" spans="1:7">
      <c r="B7" t="s">
        <v>53</v>
      </c>
      <c r="D7" s="59">
        <v>1</v>
      </c>
    </row>
    <row r="8" spans="1:7">
      <c r="B8" t="s">
        <v>68</v>
      </c>
      <c r="D8" s="60">
        <v>1</v>
      </c>
    </row>
    <row r="9" spans="1:7">
      <c r="B9" t="s">
        <v>54</v>
      </c>
      <c r="D9">
        <f>SUM(D4:D8)</f>
        <v>5</v>
      </c>
    </row>
    <row r="12" spans="1:7">
      <c r="A12" t="s">
        <v>57</v>
      </c>
    </row>
    <row r="13" spans="1:7">
      <c r="B13" t="s">
        <v>58</v>
      </c>
      <c r="F13" s="59">
        <v>6</v>
      </c>
      <c r="G13" t="s">
        <v>56</v>
      </c>
    </row>
    <row r="14" spans="1:7">
      <c r="B14" t="s">
        <v>59</v>
      </c>
      <c r="F14" s="59">
        <v>12</v>
      </c>
      <c r="G14" t="s">
        <v>62</v>
      </c>
    </row>
    <row r="15" spans="1:7">
      <c r="B15" t="s">
        <v>60</v>
      </c>
      <c r="F15">
        <f>F13*F14</f>
        <v>72</v>
      </c>
      <c r="G15" t="s">
        <v>56</v>
      </c>
    </row>
    <row r="16" spans="1:7">
      <c r="B16" t="s">
        <v>61</v>
      </c>
      <c r="F16" s="60">
        <v>2.5</v>
      </c>
      <c r="G16" t="s">
        <v>62</v>
      </c>
    </row>
    <row r="17" spans="2:8">
      <c r="B17" t="s">
        <v>63</v>
      </c>
      <c r="F17">
        <f>F13*F16</f>
        <v>15</v>
      </c>
      <c r="G17" t="s">
        <v>56</v>
      </c>
    </row>
    <row r="18" spans="2:8">
      <c r="B18" t="s">
        <v>64</v>
      </c>
      <c r="F18">
        <f>F15-F17</f>
        <v>57</v>
      </c>
      <c r="G18" t="s">
        <v>56</v>
      </c>
    </row>
    <row r="20" spans="2:8">
      <c r="B20" t="s">
        <v>65</v>
      </c>
      <c r="D20">
        <f>F15*2+F18*(D9-2)</f>
        <v>315</v>
      </c>
      <c r="E20" t="s">
        <v>56</v>
      </c>
      <c r="F20" s="56">
        <f>D20/140</f>
        <v>2.25</v>
      </c>
      <c r="G20" t="s">
        <v>67</v>
      </c>
      <c r="H20" s="61">
        <f>ROUND(F20,2)</f>
        <v>2.25</v>
      </c>
    </row>
    <row r="21" spans="2:8">
      <c r="F21" s="56"/>
    </row>
    <row r="22" spans="2:8">
      <c r="B22" t="s">
        <v>66</v>
      </c>
      <c r="D22">
        <f>F17*(D9-2)</f>
        <v>45</v>
      </c>
      <c r="F22" s="56">
        <f>D22/140</f>
        <v>0.32142857142857145</v>
      </c>
      <c r="G22" t="s">
        <v>67</v>
      </c>
      <c r="H22" s="61">
        <f>ROUND(F22,2)</f>
        <v>0.32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予算実績計算書</vt:lpstr>
      <vt:lpstr>計算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プロジェクト予算・実績計算書</dc:title>
  <dc:creator>富士通ラーニングメディア</dc:creator>
  <cp:lastModifiedBy>正規ユーザー</cp:lastModifiedBy>
  <cp:lastPrinted>2017-06-28T00:54:12Z</cp:lastPrinted>
  <dcterms:created xsi:type="dcterms:W3CDTF">1997-01-08T22:48:59Z</dcterms:created>
  <dcterms:modified xsi:type="dcterms:W3CDTF">2017-06-28T00:56:09Z</dcterms:modified>
</cp:coreProperties>
</file>