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nsa\Création d'entreprise\"/>
    </mc:Choice>
  </mc:AlternateContent>
  <bookViews>
    <workbookView xWindow="0" yWindow="0" windowWidth="21600" windowHeight="9045"/>
  </bookViews>
  <sheets>
    <sheet name="CPC PREV" sheetId="1" r:id="rId1"/>
    <sheet name="Feuil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2" i="2" l="1"/>
  <c r="C62" i="2"/>
  <c r="D54" i="2"/>
  <c r="C54" i="2"/>
  <c r="D53" i="2"/>
  <c r="E52" i="2"/>
  <c r="F52" i="2" s="1"/>
  <c r="J52" i="2" s="1"/>
  <c r="A52" i="2"/>
  <c r="E51" i="2"/>
  <c r="F51" i="2" s="1"/>
  <c r="J51" i="2" s="1"/>
  <c r="A51" i="2"/>
  <c r="E50" i="2"/>
  <c r="F50" i="2" s="1"/>
  <c r="J50" i="2" s="1"/>
  <c r="A50" i="2"/>
  <c r="E49" i="2"/>
  <c r="F49" i="2" s="1"/>
  <c r="J49" i="2" s="1"/>
  <c r="A49" i="2"/>
  <c r="E48" i="2"/>
  <c r="F48" i="2" s="1"/>
  <c r="J48" i="2" s="1"/>
  <c r="A48" i="2"/>
  <c r="E47" i="2"/>
  <c r="F47" i="2" s="1"/>
  <c r="J47" i="2" s="1"/>
  <c r="A47" i="2"/>
  <c r="E46" i="2"/>
  <c r="F46" i="2" s="1"/>
  <c r="J46" i="2" s="1"/>
  <c r="A46" i="2"/>
  <c r="E45" i="2"/>
  <c r="F45" i="2" s="1"/>
  <c r="J45" i="2" s="1"/>
  <c r="A45" i="2"/>
  <c r="E44" i="2"/>
  <c r="F44" i="2" s="1"/>
  <c r="J44" i="2" s="1"/>
  <c r="A44" i="2"/>
  <c r="E43" i="2"/>
  <c r="F43" i="2" s="1"/>
  <c r="A43" i="2"/>
  <c r="G35" i="2"/>
  <c r="F33" i="2"/>
  <c r="H33" i="2" s="1"/>
  <c r="A33" i="2"/>
  <c r="F32" i="2"/>
  <c r="H32" i="2" s="1"/>
  <c r="A32" i="2"/>
  <c r="H31" i="2"/>
  <c r="F31" i="2"/>
  <c r="A31" i="2"/>
  <c r="F30" i="2"/>
  <c r="H30" i="2" s="1"/>
  <c r="A30" i="2"/>
  <c r="H29" i="2"/>
  <c r="F29" i="2"/>
  <c r="A29" i="2"/>
  <c r="F28" i="2"/>
  <c r="H28" i="2" s="1"/>
  <c r="A28" i="2"/>
  <c r="H27" i="2"/>
  <c r="F27" i="2"/>
  <c r="A27" i="2"/>
  <c r="F26" i="2"/>
  <c r="H26" i="2" s="1"/>
  <c r="D26" i="2"/>
  <c r="A26" i="2"/>
  <c r="F25" i="2"/>
  <c r="H25" i="2" s="1"/>
  <c r="D25" i="2"/>
  <c r="A25" i="2"/>
  <c r="F24" i="2"/>
  <c r="F35" i="2" s="1"/>
  <c r="D24" i="2"/>
  <c r="D35" i="2" s="1"/>
  <c r="A24" i="2"/>
  <c r="C16" i="2"/>
  <c r="F54" i="2" l="1"/>
  <c r="J43" i="2"/>
  <c r="J54" i="2" s="1"/>
  <c r="E54" i="2"/>
  <c r="H24" i="2"/>
  <c r="H35" i="2" s="1"/>
  <c r="D36" i="2" s="1"/>
  <c r="G78" i="2" l="1"/>
  <c r="D78" i="2"/>
  <c r="D74" i="2"/>
  <c r="D72" i="2"/>
  <c r="D75" i="2"/>
  <c r="D73" i="2"/>
  <c r="D77" i="2"/>
  <c r="F76" i="2"/>
  <c r="D76" i="2"/>
  <c r="F77" i="2"/>
  <c r="E76" i="2"/>
  <c r="F72" i="2"/>
  <c r="F78" i="2"/>
  <c r="E74" i="2"/>
  <c r="F74" i="2"/>
  <c r="E73" i="2"/>
  <c r="F73" i="2"/>
  <c r="E77" i="2"/>
  <c r="C78" i="2"/>
  <c r="G76" i="2"/>
  <c r="C77" i="2"/>
  <c r="G77" i="2"/>
  <c r="E78" i="2"/>
  <c r="C75" i="2"/>
  <c r="G75" i="2"/>
  <c r="C76" i="2"/>
  <c r="E72" i="2"/>
  <c r="G72" i="2"/>
  <c r="C73" i="2"/>
  <c r="G73" i="2"/>
  <c r="C74" i="2"/>
  <c r="G74" i="2"/>
  <c r="E75" i="2"/>
  <c r="F75" i="2"/>
</calcChain>
</file>

<file path=xl/sharedStrings.xml><?xml version="1.0" encoding="utf-8"?>
<sst xmlns="http://schemas.openxmlformats.org/spreadsheetml/2006/main" count="90" uniqueCount="69">
  <si>
    <t>Projections des comptes d'exploitation</t>
  </si>
  <si>
    <t>Année 1</t>
  </si>
  <si>
    <t>Année 2</t>
  </si>
  <si>
    <t>Année 3</t>
  </si>
  <si>
    <t>Année 4</t>
  </si>
  <si>
    <t>Année 5</t>
  </si>
  <si>
    <t>Produits variables d'exploitation</t>
  </si>
  <si>
    <t>Charges variables d'exploitation</t>
  </si>
  <si>
    <t>Charges fixes d'exploitation</t>
  </si>
  <si>
    <t xml:space="preserve"> </t>
  </si>
  <si>
    <t>Intérêts sur emprunts à long terme</t>
  </si>
  <si>
    <t>Intérêts sur emprunts à court terme</t>
  </si>
  <si>
    <t>Bénéfice avant impôt</t>
  </si>
  <si>
    <t>Impôt sur le revenu</t>
  </si>
  <si>
    <t>Bénéfice net</t>
  </si>
  <si>
    <t>Tableau  1</t>
  </si>
  <si>
    <t>Coût global du projet</t>
  </si>
  <si>
    <t>Total</t>
  </si>
  <si>
    <t>Pourcent.</t>
  </si>
  <si>
    <t xml:space="preserve">Terrains </t>
  </si>
  <si>
    <t>Immeubles</t>
  </si>
  <si>
    <t>MAT 1</t>
  </si>
  <si>
    <t>MAT 2</t>
  </si>
  <si>
    <t>MAT 3</t>
  </si>
  <si>
    <t xml:space="preserve">MOB </t>
  </si>
  <si>
    <t>MAT T</t>
  </si>
  <si>
    <t>Installations</t>
  </si>
  <si>
    <t>Autres immobilisations</t>
  </si>
  <si>
    <t xml:space="preserve">BFR </t>
  </si>
  <si>
    <t>Tableau 2</t>
  </si>
  <si>
    <t>Plan de fiancement</t>
  </si>
  <si>
    <t xml:space="preserve">Fonds </t>
  </si>
  <si>
    <t>Autofinancement</t>
  </si>
  <si>
    <t>Emprunts</t>
  </si>
  <si>
    <t>Autres dettes</t>
  </si>
  <si>
    <t>Propres</t>
  </si>
  <si>
    <t>long terme</t>
  </si>
  <si>
    <t>%</t>
  </si>
  <si>
    <t xml:space="preserve">Tableau 3 </t>
  </si>
  <si>
    <t>Budget d'investissement</t>
  </si>
  <si>
    <t>Année -2</t>
  </si>
  <si>
    <t>année -1</t>
  </si>
  <si>
    <t>Année 0</t>
  </si>
  <si>
    <t>Cumul jusqu'à</t>
  </si>
  <si>
    <t>année 1</t>
  </si>
  <si>
    <t>l'année 0</t>
  </si>
  <si>
    <t>Tableau 4</t>
  </si>
  <si>
    <t>Calendrier de remboursement de la dette à long terme</t>
  </si>
  <si>
    <t>Ajustement des remboursements annuels</t>
  </si>
  <si>
    <t>Principal</t>
  </si>
  <si>
    <t>intérêts</t>
  </si>
  <si>
    <t>Taux d'intérêt</t>
  </si>
  <si>
    <t>Durée de remboursement</t>
  </si>
  <si>
    <t>ans</t>
  </si>
  <si>
    <t>Période de grace</t>
  </si>
  <si>
    <t>Mois</t>
  </si>
  <si>
    <t>Année 6</t>
  </si>
  <si>
    <t>Année 7</t>
  </si>
  <si>
    <t xml:space="preserve">Solde </t>
  </si>
  <si>
    <t>Intérêts</t>
  </si>
  <si>
    <t xml:space="preserve">service de </t>
  </si>
  <si>
    <t>Solde fin</t>
  </si>
  <si>
    <t>début</t>
  </si>
  <si>
    <t>la dette</t>
  </si>
  <si>
    <t>I   Total produits d'exploitation</t>
  </si>
  <si>
    <t>II  Total des charges variables</t>
  </si>
  <si>
    <t>III = I -I I  MARGE SUR COUT VARIABLE</t>
  </si>
  <si>
    <t>IV  Total des charges  fixes</t>
  </si>
  <si>
    <t>RESULTAT d'EXPLOITATION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</si>
</sst>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indexed="9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sz val="10"/>
      <color indexed="12"/>
      <name val="Arial"/>
      <family val="2"/>
    </font>
    <font>
      <b/>
      <i/>
      <sz val="11"/>
      <color indexed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sz val="12"/>
      <color indexed="12"/>
      <name val="Arial"/>
      <family val="2"/>
    </font>
    <font>
      <b/>
      <i/>
      <u val="double"/>
      <sz val="12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sz val="8"/>
      <color indexed="12"/>
      <name val="Arial"/>
      <family val="2"/>
    </font>
    <font>
      <sz val="8"/>
      <color indexed="21"/>
      <name val="Arial"/>
      <family val="2"/>
    </font>
    <font>
      <sz val="10"/>
      <color indexed="21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165" fontId="0" fillId="0" borderId="2" xfId="1" applyNumberFormat="1" applyFont="1" applyFill="1" applyBorder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2" xfId="0" applyFill="1" applyBorder="1"/>
    <xf numFmtId="165" fontId="5" fillId="0" borderId="2" xfId="1" applyNumberFormat="1" applyFont="1" applyFill="1" applyBorder="1"/>
    <xf numFmtId="165" fontId="5" fillId="0" borderId="2" xfId="1" applyNumberFormat="1" applyFont="1" applyBorder="1"/>
    <xf numFmtId="0" fontId="5" fillId="0" borderId="3" xfId="0" applyFont="1" applyBorder="1"/>
    <xf numFmtId="165" fontId="0" fillId="0" borderId="2" xfId="1" applyNumberFormat="1" applyFont="1" applyBorder="1"/>
    <xf numFmtId="0" fontId="4" fillId="0" borderId="3" xfId="0" applyFont="1" applyBorder="1" applyAlignment="1">
      <alignment horizontal="left" indent="2"/>
    </xf>
    <xf numFmtId="165" fontId="4" fillId="0" borderId="2" xfId="1" applyNumberFormat="1" applyFont="1" applyBorder="1"/>
    <xf numFmtId="165" fontId="6" fillId="0" borderId="2" xfId="1" applyNumberFormat="1" applyFont="1" applyBorder="1"/>
    <xf numFmtId="165" fontId="0" fillId="0" borderId="2" xfId="0" applyNumberFormat="1" applyBorder="1"/>
    <xf numFmtId="164" fontId="0" fillId="0" borderId="2" xfId="0" applyNumberFormat="1" applyBorder="1"/>
    <xf numFmtId="0" fontId="0" fillId="0" borderId="3" xfId="0" applyBorder="1" applyAlignment="1">
      <alignment horizontal="left" indent="2"/>
    </xf>
    <xf numFmtId="165" fontId="6" fillId="0" borderId="2" xfId="0" applyNumberFormat="1" applyFont="1" applyBorder="1"/>
    <xf numFmtId="165" fontId="7" fillId="0" borderId="2" xfId="1" applyNumberFormat="1" applyFont="1" applyBorder="1"/>
    <xf numFmtId="165" fontId="0" fillId="0" borderId="0" xfId="1" applyNumberFormat="1" applyFont="1"/>
    <xf numFmtId="0" fontId="5" fillId="0" borderId="0" xfId="0" applyFont="1" applyFill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3" fillId="3" borderId="0" xfId="0" applyFont="1" applyFill="1" applyBorder="1"/>
    <xf numFmtId="0" fontId="5" fillId="4" borderId="3" xfId="0" applyFont="1" applyFill="1" applyBorder="1"/>
    <xf numFmtId="0" fontId="5" fillId="5" borderId="3" xfId="0" applyFont="1" applyFill="1" applyBorder="1"/>
    <xf numFmtId="0" fontId="0" fillId="0" borderId="5" xfId="0" applyBorder="1"/>
    <xf numFmtId="0" fontId="9" fillId="0" borderId="2" xfId="0" applyFont="1" applyBorder="1" applyAlignment="1">
      <alignment horizontal="center"/>
    </xf>
    <xf numFmtId="0" fontId="10" fillId="0" borderId="2" xfId="0" applyFont="1" applyBorder="1"/>
    <xf numFmtId="165" fontId="11" fillId="0" borderId="2" xfId="1" applyNumberFormat="1" applyFont="1" applyBorder="1"/>
    <xf numFmtId="10" fontId="10" fillId="0" borderId="2" xfId="2" applyNumberFormat="1" applyFont="1" applyBorder="1"/>
    <xf numFmtId="165" fontId="10" fillId="0" borderId="2" xfId="1" applyNumberFormat="1" applyFont="1" applyBorder="1"/>
    <xf numFmtId="0" fontId="6" fillId="0" borderId="2" xfId="0" applyFont="1" applyBorder="1"/>
    <xf numFmtId="165" fontId="12" fillId="0" borderId="2" xfId="1" applyNumberFormat="1" applyFont="1" applyBorder="1"/>
    <xf numFmtId="10" fontId="12" fillId="0" borderId="2" xfId="2" applyNumberFormat="1" applyFont="1" applyBorder="1"/>
    <xf numFmtId="0" fontId="0" fillId="0" borderId="0" xfId="0" applyBorder="1"/>
    <xf numFmtId="0" fontId="0" fillId="0" borderId="6" xfId="0" applyBorder="1"/>
    <xf numFmtId="0" fontId="0" fillId="0" borderId="9" xfId="0" applyBorder="1"/>
    <xf numFmtId="0" fontId="0" fillId="0" borderId="4" xfId="0" applyBorder="1"/>
    <xf numFmtId="0" fontId="0" fillId="0" borderId="8" xfId="0" applyBorder="1"/>
    <xf numFmtId="0" fontId="14" fillId="0" borderId="2" xfId="0" applyFont="1" applyBorder="1"/>
    <xf numFmtId="0" fontId="14" fillId="0" borderId="2" xfId="0" applyFont="1" applyBorder="1" applyAlignment="1">
      <alignment horizontal="right"/>
    </xf>
    <xf numFmtId="0" fontId="15" fillId="0" borderId="2" xfId="0" applyFont="1" applyBorder="1" applyAlignment="1">
      <alignment horizontal="center"/>
    </xf>
    <xf numFmtId="0" fontId="16" fillId="0" borderId="2" xfId="0" applyFont="1" applyBorder="1" applyAlignment="1">
      <alignment horizontal="right"/>
    </xf>
    <xf numFmtId="0" fontId="14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165" fontId="17" fillId="0" borderId="2" xfId="0" applyNumberFormat="1" applyFont="1" applyBorder="1"/>
    <xf numFmtId="165" fontId="17" fillId="0" borderId="2" xfId="1" applyNumberFormat="1" applyFont="1" applyBorder="1"/>
    <xf numFmtId="165" fontId="18" fillId="0" borderId="2" xfId="0" applyNumberFormat="1" applyFont="1" applyBorder="1"/>
    <xf numFmtId="165" fontId="15" fillId="0" borderId="2" xfId="0" applyNumberFormat="1" applyFont="1" applyBorder="1"/>
    <xf numFmtId="165" fontId="16" fillId="0" borderId="2" xfId="0" applyNumberFormat="1" applyFont="1" applyBorder="1"/>
    <xf numFmtId="165" fontId="14" fillId="0" borderId="2" xfId="0" applyNumberFormat="1" applyFont="1" applyBorder="1"/>
    <xf numFmtId="0" fontId="15" fillId="0" borderId="2" xfId="0" applyFont="1" applyBorder="1"/>
    <xf numFmtId="0" fontId="16" fillId="0" borderId="2" xfId="0" applyFont="1" applyBorder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3" fillId="0" borderId="2" xfId="0" applyFont="1" applyBorder="1" applyAlignment="1">
      <alignment horizontal="center"/>
    </xf>
    <xf numFmtId="165" fontId="13" fillId="0" borderId="2" xfId="0" applyNumberFormat="1" applyFont="1" applyBorder="1"/>
    <xf numFmtId="166" fontId="0" fillId="0" borderId="2" xfId="1" applyNumberFormat="1" applyFont="1" applyBorder="1"/>
    <xf numFmtId="10" fontId="0" fillId="0" borderId="2" xfId="2" applyNumberFormat="1" applyFont="1" applyBorder="1"/>
    <xf numFmtId="10" fontId="0" fillId="0" borderId="2" xfId="0" applyNumberFormat="1" applyBorder="1"/>
    <xf numFmtId="0" fontId="3" fillId="0" borderId="0" xfId="0" applyFont="1" applyBorder="1"/>
    <xf numFmtId="0" fontId="3" fillId="0" borderId="9" xfId="0" applyFont="1" applyBorder="1"/>
    <xf numFmtId="9" fontId="19" fillId="0" borderId="5" xfId="0" applyNumberFormat="1" applyFont="1" applyBorder="1"/>
    <xf numFmtId="0" fontId="0" fillId="0" borderId="7" xfId="0" applyBorder="1"/>
    <xf numFmtId="165" fontId="0" fillId="0" borderId="0" xfId="1" applyNumberFormat="1" applyFont="1" applyBorder="1"/>
    <xf numFmtId="43" fontId="0" fillId="0" borderId="9" xfId="1" applyFont="1" applyBorder="1"/>
    <xf numFmtId="0" fontId="13" fillId="0" borderId="0" xfId="0" applyFont="1" applyBorder="1"/>
    <xf numFmtId="0" fontId="13" fillId="0" borderId="6" xfId="0" applyFont="1" applyBorder="1"/>
    <xf numFmtId="0" fontId="0" fillId="0" borderId="10" xfId="0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65" fontId="0" fillId="0" borderId="12" xfId="0" applyNumberFormat="1" applyBorder="1"/>
    <xf numFmtId="165" fontId="0" fillId="0" borderId="10" xfId="0" applyNumberFormat="1" applyBorder="1"/>
    <xf numFmtId="165" fontId="0" fillId="0" borderId="10" xfId="1" applyNumberFormat="1" applyFont="1" applyBorder="1"/>
    <xf numFmtId="165" fontId="0" fillId="0" borderId="11" xfId="0" applyNumberFormat="1" applyBorder="1"/>
    <xf numFmtId="165" fontId="0" fillId="0" borderId="11" xfId="1" applyNumberFormat="1" applyFont="1" applyBorder="1"/>
    <xf numFmtId="0" fontId="6" fillId="6" borderId="3" xfId="0" applyFont="1" applyFill="1" applyBorder="1"/>
    <xf numFmtId="0" fontId="6" fillId="6" borderId="3" xfId="0" applyFont="1" applyFill="1" applyBorder="1" applyAlignment="1">
      <alignment horizontal="left"/>
    </xf>
    <xf numFmtId="0" fontId="8" fillId="6" borderId="4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A35" sqref="A35"/>
    </sheetView>
  </sheetViews>
  <sheetFormatPr baseColWidth="10" defaultRowHeight="15" x14ac:dyDescent="0.25"/>
  <cols>
    <col min="1" max="1" width="41.85546875" customWidth="1"/>
    <col min="2" max="2" width="14" customWidth="1"/>
    <col min="3" max="3" width="12.85546875" customWidth="1"/>
    <col min="4" max="4" width="14" customWidth="1"/>
    <col min="5" max="6" width="13" customWidth="1"/>
  </cols>
  <sheetData>
    <row r="1" spans="1:6" ht="18" x14ac:dyDescent="0.25">
      <c r="A1" s="83"/>
      <c r="B1" s="83"/>
      <c r="C1" s="83"/>
      <c r="D1" s="83"/>
      <c r="E1" s="83"/>
      <c r="F1" s="83"/>
    </row>
    <row r="2" spans="1:6" ht="18" x14ac:dyDescent="0.25">
      <c r="A2" s="83" t="s">
        <v>0</v>
      </c>
      <c r="B2" s="83"/>
      <c r="C2" s="83"/>
      <c r="D2" s="83"/>
      <c r="E2" s="83"/>
      <c r="F2" s="83"/>
    </row>
    <row r="3" spans="1:6" x14ac:dyDescent="0.25">
      <c r="A3" s="1"/>
      <c r="B3" s="2"/>
      <c r="C3" s="2"/>
      <c r="D3" s="2"/>
      <c r="E3" s="2"/>
      <c r="F3" s="2"/>
    </row>
    <row r="4" spans="1:6" x14ac:dyDescent="0.25">
      <c r="A4" s="3"/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</row>
    <row r="5" spans="1:6" x14ac:dyDescent="0.25">
      <c r="A5" s="26" t="s">
        <v>6</v>
      </c>
      <c r="B5" s="5"/>
      <c r="C5" s="4"/>
      <c r="D5" s="4"/>
      <c r="E5" s="4"/>
      <c r="F5" s="4"/>
    </row>
    <row r="6" spans="1:6" x14ac:dyDescent="0.25">
      <c r="A6" s="6"/>
      <c r="B6" s="7"/>
      <c r="C6" s="8"/>
      <c r="D6" s="8"/>
      <c r="E6" s="8"/>
      <c r="F6" s="8"/>
    </row>
    <row r="7" spans="1:6" x14ac:dyDescent="0.25">
      <c r="A7" s="9"/>
      <c r="B7" s="10"/>
      <c r="C7" s="2"/>
      <c r="D7" s="2"/>
      <c r="E7" s="2"/>
      <c r="F7" s="4"/>
    </row>
    <row r="8" spans="1:6" x14ac:dyDescent="0.25">
      <c r="A8" s="24" t="s">
        <v>64</v>
      </c>
      <c r="B8" s="11"/>
      <c r="C8" s="12"/>
      <c r="D8" s="12"/>
      <c r="E8" s="12"/>
      <c r="F8" s="12"/>
    </row>
    <row r="9" spans="1:6" x14ac:dyDescent="0.25">
      <c r="A9" s="13"/>
      <c r="B9" s="12"/>
      <c r="C9" s="12"/>
      <c r="D9" s="12"/>
      <c r="E9" s="12"/>
      <c r="F9" s="12"/>
    </row>
    <row r="10" spans="1:6" x14ac:dyDescent="0.25">
      <c r="A10" s="27" t="s">
        <v>7</v>
      </c>
      <c r="B10" s="14"/>
      <c r="C10" s="14"/>
      <c r="D10" s="14"/>
      <c r="E10" s="14"/>
      <c r="F10" s="14"/>
    </row>
    <row r="11" spans="1:6" x14ac:dyDescent="0.25">
      <c r="A11" s="15"/>
      <c r="B11" s="16"/>
      <c r="C11" s="16"/>
      <c r="D11" s="16"/>
      <c r="E11" s="16"/>
      <c r="F11" s="16"/>
    </row>
    <row r="12" spans="1:6" x14ac:dyDescent="0.25">
      <c r="A12" s="15"/>
      <c r="B12" s="16"/>
      <c r="C12" s="16"/>
      <c r="D12" s="16"/>
      <c r="E12" s="16"/>
      <c r="F12" s="16"/>
    </row>
    <row r="13" spans="1:6" x14ac:dyDescent="0.25">
      <c r="A13" s="15"/>
      <c r="B13" s="16"/>
      <c r="C13" s="16"/>
      <c r="D13" s="16"/>
      <c r="E13" s="16"/>
      <c r="F13" s="16"/>
    </row>
    <row r="14" spans="1:6" x14ac:dyDescent="0.25">
      <c r="A14" s="15"/>
      <c r="B14" s="16"/>
      <c r="C14" s="16"/>
      <c r="D14" s="16"/>
      <c r="E14" s="16"/>
      <c r="F14" s="16"/>
    </row>
    <row r="15" spans="1:6" x14ac:dyDescent="0.25">
      <c r="A15" s="15"/>
      <c r="B15" s="16"/>
      <c r="C15" s="16"/>
      <c r="D15" s="16"/>
      <c r="E15" s="16"/>
      <c r="F15" s="16"/>
    </row>
    <row r="16" spans="1:6" x14ac:dyDescent="0.25">
      <c r="A16" s="25" t="s">
        <v>65</v>
      </c>
      <c r="B16" s="12"/>
      <c r="C16" s="12"/>
      <c r="D16" s="12"/>
      <c r="E16" s="12"/>
      <c r="F16" s="12"/>
    </row>
    <row r="17" spans="1:6" x14ac:dyDescent="0.25">
      <c r="A17" s="3"/>
      <c r="B17" s="14"/>
      <c r="C17" s="14"/>
      <c r="D17" s="14"/>
      <c r="E17" s="14"/>
      <c r="F17" s="14"/>
    </row>
    <row r="18" spans="1:6" x14ac:dyDescent="0.25">
      <c r="A18" s="80" t="s">
        <v>66</v>
      </c>
      <c r="B18" s="17"/>
      <c r="C18" s="17"/>
      <c r="D18" s="17"/>
      <c r="E18" s="17"/>
      <c r="F18" s="17"/>
    </row>
    <row r="19" spans="1:6" x14ac:dyDescent="0.25">
      <c r="A19" s="3"/>
      <c r="B19" s="14"/>
      <c r="C19" s="14"/>
      <c r="D19" s="14"/>
      <c r="E19" s="14"/>
      <c r="F19" s="14"/>
    </row>
    <row r="20" spans="1:6" x14ac:dyDescent="0.25">
      <c r="A20" s="28" t="s">
        <v>8</v>
      </c>
      <c r="B20" s="18"/>
      <c r="C20" s="19"/>
      <c r="D20" s="2"/>
      <c r="E20" s="2"/>
      <c r="F20" s="2"/>
    </row>
    <row r="21" spans="1:6" x14ac:dyDescent="0.25">
      <c r="A21" s="20"/>
      <c r="B21" s="14"/>
      <c r="C21" s="14"/>
      <c r="D21" s="14"/>
      <c r="E21" s="14"/>
      <c r="F21" s="14"/>
    </row>
    <row r="22" spans="1:6" x14ac:dyDescent="0.25">
      <c r="A22" s="20"/>
      <c r="B22" s="14"/>
      <c r="C22" s="14"/>
      <c r="D22" s="14"/>
      <c r="E22" s="14"/>
      <c r="F22" s="14"/>
    </row>
    <row r="23" spans="1:6" x14ac:dyDescent="0.25">
      <c r="A23" s="20"/>
      <c r="B23" s="14"/>
      <c r="C23" s="14"/>
      <c r="D23" s="14"/>
      <c r="E23" s="14"/>
      <c r="F23" s="14"/>
    </row>
    <row r="24" spans="1:6" x14ac:dyDescent="0.25">
      <c r="A24" s="20"/>
      <c r="B24" s="14"/>
      <c r="C24" s="14"/>
      <c r="D24" s="14"/>
      <c r="E24" s="14"/>
      <c r="F24" s="14"/>
    </row>
    <row r="25" spans="1:6" x14ac:dyDescent="0.25">
      <c r="A25" s="20"/>
      <c r="B25" s="14"/>
      <c r="C25" s="14"/>
      <c r="D25" s="14"/>
      <c r="E25" s="14"/>
      <c r="F25" s="14"/>
    </row>
    <row r="26" spans="1:6" x14ac:dyDescent="0.25">
      <c r="A26" s="20"/>
      <c r="B26" s="14"/>
      <c r="C26" s="14"/>
      <c r="D26" s="14"/>
      <c r="E26" s="14"/>
      <c r="F26" s="14"/>
    </row>
    <row r="27" spans="1:6" x14ac:dyDescent="0.25">
      <c r="A27" s="20"/>
      <c r="B27" s="14"/>
      <c r="C27" s="14"/>
      <c r="D27" s="14"/>
      <c r="E27" s="14"/>
      <c r="F27" s="14"/>
    </row>
    <row r="28" spans="1:6" x14ac:dyDescent="0.25">
      <c r="A28" s="20"/>
      <c r="B28" s="14"/>
      <c r="C28" s="14"/>
      <c r="D28" s="14"/>
      <c r="E28" s="14"/>
      <c r="F28" s="14"/>
    </row>
    <row r="29" spans="1:6" x14ac:dyDescent="0.25">
      <c r="A29" s="3"/>
      <c r="B29" s="14"/>
      <c r="C29" s="14"/>
      <c r="D29" s="14"/>
      <c r="E29" s="14"/>
      <c r="F29" s="14"/>
    </row>
    <row r="30" spans="1:6" x14ac:dyDescent="0.25">
      <c r="A30" s="25" t="s">
        <v>67</v>
      </c>
      <c r="B30" s="12"/>
      <c r="C30" s="12"/>
      <c r="D30" s="12"/>
      <c r="E30" s="12"/>
      <c r="F30" s="12"/>
    </row>
    <row r="31" spans="1:6" x14ac:dyDescent="0.25">
      <c r="A31" s="3"/>
      <c r="B31" s="2"/>
      <c r="C31" s="14"/>
      <c r="D31" s="14"/>
      <c r="E31" s="14"/>
      <c r="F31" s="14"/>
    </row>
    <row r="32" spans="1:6" x14ac:dyDescent="0.25">
      <c r="A32" s="80" t="s">
        <v>68</v>
      </c>
      <c r="B32" s="21"/>
      <c r="C32" s="21"/>
      <c r="D32" s="21"/>
      <c r="E32" s="21"/>
      <c r="F32" s="21"/>
    </row>
    <row r="33" spans="1:6" x14ac:dyDescent="0.25">
      <c r="A33" s="3"/>
      <c r="B33" s="14"/>
      <c r="C33" s="14"/>
      <c r="D33" s="14"/>
      <c r="E33" s="14"/>
      <c r="F33" s="14"/>
    </row>
    <row r="34" spans="1:6" x14ac:dyDescent="0.25">
      <c r="A34" s="3" t="s">
        <v>10</v>
      </c>
      <c r="B34" s="14"/>
      <c r="C34" s="14"/>
      <c r="D34" s="14"/>
      <c r="E34" s="14"/>
      <c r="F34" s="14"/>
    </row>
    <row r="35" spans="1:6" x14ac:dyDescent="0.25">
      <c r="A35" s="3" t="s">
        <v>11</v>
      </c>
      <c r="B35" s="14"/>
      <c r="C35" s="14"/>
      <c r="D35" s="14"/>
      <c r="E35" s="14"/>
      <c r="F35" s="14"/>
    </row>
    <row r="36" spans="1:6" x14ac:dyDescent="0.25">
      <c r="A36" s="3"/>
      <c r="B36" s="2"/>
      <c r="C36" s="14"/>
      <c r="D36" s="14"/>
      <c r="E36" s="14"/>
      <c r="F36" s="14"/>
    </row>
    <row r="37" spans="1:6" x14ac:dyDescent="0.25">
      <c r="A37" s="81" t="s">
        <v>12</v>
      </c>
      <c r="B37" s="21"/>
      <c r="C37" s="21"/>
      <c r="D37" s="21"/>
      <c r="E37" s="21"/>
      <c r="F37" s="21"/>
    </row>
    <row r="38" spans="1:6" x14ac:dyDescent="0.25">
      <c r="A38" s="3"/>
      <c r="B38" s="2"/>
      <c r="C38" s="14"/>
      <c r="D38" s="14"/>
      <c r="E38" s="14"/>
      <c r="F38" s="14"/>
    </row>
    <row r="39" spans="1:6" x14ac:dyDescent="0.25">
      <c r="A39" s="3" t="s">
        <v>13</v>
      </c>
      <c r="B39" s="18"/>
      <c r="C39" s="18"/>
      <c r="D39" s="18"/>
      <c r="E39" s="18"/>
      <c r="F39" s="18"/>
    </row>
    <row r="40" spans="1:6" x14ac:dyDescent="0.25">
      <c r="A40" s="3"/>
      <c r="B40" s="14"/>
      <c r="C40" s="14"/>
      <c r="D40" s="14"/>
      <c r="E40" s="14"/>
      <c r="F40" s="14"/>
    </row>
    <row r="41" spans="1:6" x14ac:dyDescent="0.25">
      <c r="A41" s="82" t="s">
        <v>14</v>
      </c>
      <c r="B41" s="22"/>
      <c r="C41" s="22"/>
      <c r="D41" s="22"/>
      <c r="E41" s="22"/>
      <c r="F41" s="22"/>
    </row>
    <row r="42" spans="1:6" x14ac:dyDescent="0.25">
      <c r="B42" s="23"/>
      <c r="C42" s="23"/>
      <c r="D42" s="23"/>
      <c r="E42" s="23"/>
      <c r="F42" s="23"/>
    </row>
  </sheetData>
  <mergeCells count="2">
    <mergeCell ref="A1:F1"/>
    <mergeCell ref="A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opLeftCell="A52" workbookViewId="0">
      <selection activeCell="J68" sqref="J68"/>
    </sheetView>
  </sheetViews>
  <sheetFormatPr baseColWidth="10" defaultRowHeight="15" x14ac:dyDescent="0.25"/>
  <cols>
    <col min="1" max="1" width="33" customWidth="1"/>
    <col min="2" max="2" width="5" customWidth="1"/>
    <col min="3" max="3" width="13.5703125" customWidth="1"/>
    <col min="4" max="4" width="18.140625" customWidth="1"/>
    <col min="5" max="5" width="16.5703125" customWidth="1"/>
    <col min="6" max="6" width="12.5703125" customWidth="1"/>
    <col min="7" max="7" width="12.85546875" customWidth="1"/>
    <col min="8" max="8" width="13.5703125" customWidth="1"/>
    <col min="9" max="9" width="10.85546875" customWidth="1"/>
    <col min="10" max="10" width="15.140625" customWidth="1"/>
  </cols>
  <sheetData>
    <row r="1" spans="1:4" ht="18" x14ac:dyDescent="0.25">
      <c r="A1" s="88" t="s">
        <v>15</v>
      </c>
      <c r="B1" s="89"/>
      <c r="C1" s="89"/>
      <c r="D1" s="89"/>
    </row>
    <row r="2" spans="1:4" ht="18" x14ac:dyDescent="0.25">
      <c r="A2" s="85" t="s">
        <v>16</v>
      </c>
      <c r="B2" s="86"/>
      <c r="C2" s="86"/>
      <c r="D2" s="86"/>
    </row>
    <row r="3" spans="1:4" x14ac:dyDescent="0.25">
      <c r="A3" s="1"/>
      <c r="B3" s="29"/>
      <c r="C3" s="29"/>
      <c r="D3" s="29"/>
    </row>
    <row r="4" spans="1:4" ht="15.75" x14ac:dyDescent="0.25">
      <c r="A4" s="2"/>
      <c r="B4" s="2"/>
      <c r="C4" s="30" t="s">
        <v>17</v>
      </c>
      <c r="D4" s="30" t="s">
        <v>18</v>
      </c>
    </row>
    <row r="5" spans="1:4" ht="15.75" x14ac:dyDescent="0.25">
      <c r="A5" s="31" t="s">
        <v>19</v>
      </c>
      <c r="B5" s="2"/>
      <c r="C5" s="32">
        <v>500000</v>
      </c>
      <c r="D5" s="33"/>
    </row>
    <row r="6" spans="1:4" ht="15.75" x14ac:dyDescent="0.25">
      <c r="A6" s="31" t="s">
        <v>20</v>
      </c>
      <c r="B6" s="2"/>
      <c r="C6" s="32">
        <v>2000000</v>
      </c>
      <c r="D6" s="33"/>
    </row>
    <row r="7" spans="1:4" ht="15.75" x14ac:dyDescent="0.25">
      <c r="A7" s="31" t="s">
        <v>21</v>
      </c>
      <c r="B7" s="2"/>
      <c r="C7" s="32">
        <v>1500000</v>
      </c>
      <c r="D7" s="33"/>
    </row>
    <row r="8" spans="1:4" ht="15.75" x14ac:dyDescent="0.25">
      <c r="A8" s="31" t="s">
        <v>22</v>
      </c>
      <c r="B8" s="2"/>
      <c r="C8" s="32">
        <v>800000</v>
      </c>
      <c r="D8" s="33"/>
    </row>
    <row r="9" spans="1:4" ht="15.75" x14ac:dyDescent="0.25">
      <c r="A9" s="31" t="s">
        <v>23</v>
      </c>
      <c r="B9" s="2"/>
      <c r="C9" s="32">
        <v>1000000</v>
      </c>
      <c r="D9" s="33"/>
    </row>
    <row r="10" spans="1:4" ht="15.75" x14ac:dyDescent="0.25">
      <c r="A10" s="31" t="s">
        <v>24</v>
      </c>
      <c r="B10" s="2"/>
      <c r="C10" s="32">
        <v>50000</v>
      </c>
      <c r="D10" s="33"/>
    </row>
    <row r="11" spans="1:4" ht="15.75" x14ac:dyDescent="0.25">
      <c r="A11" s="31" t="s">
        <v>25</v>
      </c>
      <c r="B11" s="2"/>
      <c r="C11" s="32">
        <v>400000</v>
      </c>
      <c r="D11" s="33"/>
    </row>
    <row r="12" spans="1:4" ht="15.75" x14ac:dyDescent="0.25">
      <c r="A12" s="31" t="s">
        <v>26</v>
      </c>
      <c r="B12" s="2"/>
      <c r="C12" s="32">
        <v>100000</v>
      </c>
      <c r="D12" s="33"/>
    </row>
    <row r="13" spans="1:4" ht="15.75" x14ac:dyDescent="0.25">
      <c r="A13" s="31" t="s">
        <v>27</v>
      </c>
      <c r="B13" s="2"/>
      <c r="C13" s="32">
        <v>50000</v>
      </c>
      <c r="D13" s="33"/>
    </row>
    <row r="14" spans="1:4" ht="15.75" x14ac:dyDescent="0.25">
      <c r="A14" s="31" t="s">
        <v>28</v>
      </c>
      <c r="B14" s="2"/>
      <c r="C14" s="32">
        <v>100000</v>
      </c>
      <c r="D14" s="33"/>
    </row>
    <row r="15" spans="1:4" ht="15.75" x14ac:dyDescent="0.25">
      <c r="A15" s="2"/>
      <c r="B15" s="2"/>
      <c r="C15" s="34" t="s">
        <v>9</v>
      </c>
      <c r="D15" s="33"/>
    </row>
    <row r="16" spans="1:4" ht="15.75" x14ac:dyDescent="0.25">
      <c r="A16" s="35" t="s">
        <v>17</v>
      </c>
      <c r="B16" s="35"/>
      <c r="C16" s="36">
        <f>SUM(C5:C14)</f>
        <v>6500000</v>
      </c>
      <c r="D16" s="37"/>
    </row>
    <row r="17" spans="1:8" x14ac:dyDescent="0.25">
      <c r="A17" s="2"/>
      <c r="B17" s="2"/>
      <c r="C17" s="2"/>
      <c r="D17" s="2"/>
    </row>
    <row r="20" spans="1:8" ht="18" x14ac:dyDescent="0.25">
      <c r="A20" s="88" t="s">
        <v>29</v>
      </c>
      <c r="B20" s="89"/>
      <c r="C20" s="89"/>
      <c r="D20" s="89"/>
      <c r="E20" s="89"/>
      <c r="F20" s="89"/>
      <c r="G20" s="89"/>
      <c r="H20" s="90"/>
    </row>
    <row r="21" spans="1:8" ht="18" x14ac:dyDescent="0.25">
      <c r="A21" s="85" t="s">
        <v>30</v>
      </c>
      <c r="B21" s="86"/>
      <c r="C21" s="86"/>
      <c r="D21" s="86"/>
      <c r="E21" s="86"/>
      <c r="F21" s="86"/>
      <c r="G21" s="86"/>
      <c r="H21" s="87"/>
    </row>
    <row r="22" spans="1:8" x14ac:dyDescent="0.25">
      <c r="A22" s="2"/>
      <c r="B22" s="2"/>
      <c r="C22" s="2"/>
      <c r="D22" s="57" t="s">
        <v>31</v>
      </c>
      <c r="E22" s="57" t="s">
        <v>32</v>
      </c>
      <c r="F22" s="57" t="s">
        <v>33</v>
      </c>
      <c r="G22" s="58" t="s">
        <v>34</v>
      </c>
      <c r="H22" s="57" t="s">
        <v>17</v>
      </c>
    </row>
    <row r="23" spans="1:8" x14ac:dyDescent="0.25">
      <c r="A23" s="2"/>
      <c r="B23" s="2"/>
      <c r="C23" s="2"/>
      <c r="D23" s="57" t="s">
        <v>35</v>
      </c>
      <c r="E23" s="2"/>
      <c r="F23" s="59" t="s">
        <v>36</v>
      </c>
      <c r="G23" s="2"/>
      <c r="H23" s="58"/>
    </row>
    <row r="24" spans="1:8" x14ac:dyDescent="0.25">
      <c r="A24" s="2" t="str">
        <f t="shared" ref="A24:A33" si="0">A5</f>
        <v xml:space="preserve">Terrains </v>
      </c>
      <c r="B24" s="2"/>
      <c r="C24" s="2"/>
      <c r="D24" s="60">
        <f>C5</f>
        <v>500000</v>
      </c>
      <c r="E24" s="2"/>
      <c r="F24" s="18">
        <f>C5-D24-G24-E24</f>
        <v>0</v>
      </c>
      <c r="G24" s="2"/>
      <c r="H24" s="18">
        <f t="shared" ref="H24:H33" si="1">F24+D24+G24+E24</f>
        <v>500000</v>
      </c>
    </row>
    <row r="25" spans="1:8" x14ac:dyDescent="0.25">
      <c r="A25" s="2" t="str">
        <f t="shared" si="0"/>
        <v>Immeubles</v>
      </c>
      <c r="B25" s="2"/>
      <c r="C25" s="2"/>
      <c r="D25" s="60">
        <f>C6</f>
        <v>2000000</v>
      </c>
      <c r="E25" s="2"/>
      <c r="F25" s="18">
        <f>C6-D25-G25-E25</f>
        <v>0</v>
      </c>
      <c r="G25" s="2"/>
      <c r="H25" s="18">
        <f t="shared" si="1"/>
        <v>2000000</v>
      </c>
    </row>
    <row r="26" spans="1:8" x14ac:dyDescent="0.25">
      <c r="A26" s="2" t="str">
        <f t="shared" si="0"/>
        <v>MAT 1</v>
      </c>
      <c r="B26" s="2"/>
      <c r="C26" s="2"/>
      <c r="D26" s="60">
        <f>C7</f>
        <v>1500000</v>
      </c>
      <c r="E26" s="61"/>
      <c r="F26" s="18">
        <f>C7-D26-G26-E26</f>
        <v>0</v>
      </c>
      <c r="G26" s="2"/>
      <c r="H26" s="18">
        <f t="shared" si="1"/>
        <v>1500000</v>
      </c>
    </row>
    <row r="27" spans="1:8" x14ac:dyDescent="0.25">
      <c r="A27" s="2" t="str">
        <f t="shared" si="0"/>
        <v>MAT 2</v>
      </c>
      <c r="B27" s="2"/>
      <c r="C27" s="2"/>
      <c r="D27" s="60"/>
      <c r="E27" s="18"/>
      <c r="F27" s="18">
        <f>C8-D27-G27-E27</f>
        <v>800000</v>
      </c>
      <c r="G27" s="2"/>
      <c r="H27" s="18">
        <f t="shared" si="1"/>
        <v>800000</v>
      </c>
    </row>
    <row r="28" spans="1:8" x14ac:dyDescent="0.25">
      <c r="A28" s="2" t="str">
        <f t="shared" si="0"/>
        <v>MAT 3</v>
      </c>
      <c r="B28" s="2"/>
      <c r="C28" s="2"/>
      <c r="D28" s="60"/>
      <c r="E28" s="2"/>
      <c r="F28" s="18">
        <f>C9-D28-G28</f>
        <v>1000000</v>
      </c>
      <c r="G28" s="2"/>
      <c r="H28" s="18">
        <f t="shared" si="1"/>
        <v>1000000</v>
      </c>
    </row>
    <row r="29" spans="1:8" x14ac:dyDescent="0.25">
      <c r="A29" s="2" t="str">
        <f t="shared" si="0"/>
        <v xml:space="preserve">MOB </v>
      </c>
      <c r="B29" s="2"/>
      <c r="C29" s="2"/>
      <c r="D29" s="60"/>
      <c r="E29" s="18"/>
      <c r="F29" s="18">
        <f>C10-D29-G29-E29</f>
        <v>50000</v>
      </c>
      <c r="G29" s="2"/>
      <c r="H29" s="18">
        <f t="shared" si="1"/>
        <v>50000</v>
      </c>
    </row>
    <row r="30" spans="1:8" x14ac:dyDescent="0.25">
      <c r="A30" s="2" t="str">
        <f t="shared" si="0"/>
        <v>MAT T</v>
      </c>
      <c r="B30" s="2"/>
      <c r="C30" s="2"/>
      <c r="D30" s="60"/>
      <c r="E30" s="2"/>
      <c r="F30" s="18">
        <f>C11-D30-G30</f>
        <v>400000</v>
      </c>
      <c r="G30" s="2"/>
      <c r="H30" s="18">
        <f t="shared" si="1"/>
        <v>400000</v>
      </c>
    </row>
    <row r="31" spans="1:8" x14ac:dyDescent="0.25">
      <c r="A31" s="2" t="str">
        <f t="shared" si="0"/>
        <v>Installations</v>
      </c>
      <c r="B31" s="2"/>
      <c r="C31" s="2"/>
      <c r="D31" s="60"/>
      <c r="E31" s="61"/>
      <c r="F31" s="18">
        <f>C12-D31-G31-E31</f>
        <v>100000</v>
      </c>
      <c r="G31" s="2"/>
      <c r="H31" s="18">
        <f t="shared" si="1"/>
        <v>100000</v>
      </c>
    </row>
    <row r="32" spans="1:8" x14ac:dyDescent="0.25">
      <c r="A32" s="2" t="str">
        <f t="shared" si="0"/>
        <v>Autres immobilisations</v>
      </c>
      <c r="B32" s="2"/>
      <c r="C32" s="2"/>
      <c r="D32" s="60"/>
      <c r="E32" s="2"/>
      <c r="F32" s="18">
        <f>C13-D32-G32</f>
        <v>50000</v>
      </c>
      <c r="G32" s="2"/>
      <c r="H32" s="18">
        <f t="shared" si="1"/>
        <v>50000</v>
      </c>
    </row>
    <row r="33" spans="1:10" x14ac:dyDescent="0.25">
      <c r="A33" s="2" t="str">
        <f t="shared" si="0"/>
        <v xml:space="preserve">BFR </v>
      </c>
      <c r="B33" s="2"/>
      <c r="C33" s="2"/>
      <c r="D33" s="60"/>
      <c r="E33" s="2"/>
      <c r="F33" s="18">
        <f>C14-D33-G33</f>
        <v>100000</v>
      </c>
      <c r="G33" s="18"/>
      <c r="H33" s="18">
        <f t="shared" si="1"/>
        <v>100000</v>
      </c>
    </row>
    <row r="34" spans="1:10" x14ac:dyDescent="0.25">
      <c r="A34" s="2"/>
      <c r="B34" s="2"/>
      <c r="C34" s="2"/>
      <c r="D34" s="2"/>
      <c r="E34" s="2"/>
      <c r="F34" s="2"/>
      <c r="G34" s="2"/>
      <c r="H34" s="2"/>
    </row>
    <row r="35" spans="1:10" x14ac:dyDescent="0.25">
      <c r="A35" s="35" t="s">
        <v>17</v>
      </c>
      <c r="B35" s="35"/>
      <c r="C35" s="2"/>
      <c r="D35" s="21">
        <f>SUM(D24:D33)</f>
        <v>4000000</v>
      </c>
      <c r="E35" s="21"/>
      <c r="F35" s="21">
        <f>SUM(F24:F33)</f>
        <v>2500000</v>
      </c>
      <c r="G35" s="21">
        <f>SUM(G24:G33)</f>
        <v>0</v>
      </c>
      <c r="H35" s="21">
        <f>SUM(H24:H33)</f>
        <v>6500000</v>
      </c>
    </row>
    <row r="36" spans="1:10" x14ac:dyDescent="0.25">
      <c r="A36" s="2" t="s">
        <v>37</v>
      </c>
      <c r="B36" s="2"/>
      <c r="C36" s="2"/>
      <c r="D36" s="62">
        <f>D35/H35</f>
        <v>0.61538461538461542</v>
      </c>
      <c r="E36" s="62"/>
      <c r="F36" s="62"/>
      <c r="G36" s="62"/>
      <c r="H36" s="63"/>
    </row>
    <row r="39" spans="1:10" ht="18" x14ac:dyDescent="0.25">
      <c r="A39" s="91" t="s">
        <v>38</v>
      </c>
      <c r="B39" s="91"/>
      <c r="C39" s="91"/>
      <c r="D39" s="91"/>
      <c r="E39" s="91"/>
      <c r="F39" s="91"/>
      <c r="G39" s="91"/>
      <c r="H39" s="91"/>
      <c r="I39" s="91"/>
      <c r="J39" s="91"/>
    </row>
    <row r="40" spans="1:10" ht="18" x14ac:dyDescent="0.25">
      <c r="A40" s="91" t="s">
        <v>39</v>
      </c>
      <c r="B40" s="91"/>
      <c r="C40" s="91"/>
      <c r="D40" s="91"/>
      <c r="E40" s="91"/>
      <c r="F40" s="91"/>
      <c r="G40" s="91"/>
      <c r="H40" s="91"/>
      <c r="I40" s="91"/>
      <c r="J40" s="91"/>
    </row>
    <row r="41" spans="1:10" x14ac:dyDescent="0.25">
      <c r="A41" s="43"/>
      <c r="B41" s="43"/>
      <c r="C41" s="44" t="s">
        <v>40</v>
      </c>
      <c r="D41" s="44" t="s">
        <v>41</v>
      </c>
      <c r="E41" s="44" t="s">
        <v>42</v>
      </c>
      <c r="F41" s="45" t="s">
        <v>43</v>
      </c>
      <c r="G41" s="44" t="s">
        <v>44</v>
      </c>
      <c r="H41" s="44" t="s">
        <v>2</v>
      </c>
      <c r="I41" s="44" t="s">
        <v>3</v>
      </c>
      <c r="J41" s="46" t="s">
        <v>17</v>
      </c>
    </row>
    <row r="42" spans="1:10" x14ac:dyDescent="0.25">
      <c r="A42" s="43"/>
      <c r="B42" s="43"/>
      <c r="C42" s="44"/>
      <c r="D42" s="44"/>
      <c r="E42" s="44"/>
      <c r="F42" s="45" t="s">
        <v>45</v>
      </c>
      <c r="G42" s="47"/>
      <c r="H42" s="47"/>
      <c r="I42" s="47"/>
      <c r="J42" s="48"/>
    </row>
    <row r="43" spans="1:10" x14ac:dyDescent="0.25">
      <c r="A43" s="2">
        <f>A22</f>
        <v>0</v>
      </c>
      <c r="B43" s="2"/>
      <c r="C43" s="49">
        <v>0</v>
      </c>
      <c r="D43" s="50">
        <v>0</v>
      </c>
      <c r="E43" s="51" t="e">
        <f t="shared" ref="E43:E52" si="2">H22-E22</f>
        <v>#VALUE!</v>
      </c>
      <c r="F43" s="52" t="e">
        <f t="shared" ref="F43:F52" si="3">SUM(C43:E43)</f>
        <v>#VALUE!</v>
      </c>
      <c r="G43" s="43"/>
      <c r="H43" s="43"/>
      <c r="I43" s="43"/>
      <c r="J43" s="53" t="e">
        <f t="shared" ref="J43:J52" si="4">F43+G43+H43+I43</f>
        <v>#VALUE!</v>
      </c>
    </row>
    <row r="44" spans="1:10" x14ac:dyDescent="0.25">
      <c r="A44" s="2">
        <f t="shared" ref="A44:A52" si="5">A23</f>
        <v>0</v>
      </c>
      <c r="B44" s="2"/>
      <c r="C44" s="49">
        <v>0</v>
      </c>
      <c r="D44" s="50">
        <v>0</v>
      </c>
      <c r="E44" s="51">
        <f t="shared" si="2"/>
        <v>0</v>
      </c>
      <c r="F44" s="52">
        <f t="shared" si="3"/>
        <v>0</v>
      </c>
      <c r="G44" s="43"/>
      <c r="H44" s="43"/>
      <c r="I44" s="43"/>
      <c r="J44" s="53">
        <f t="shared" si="4"/>
        <v>0</v>
      </c>
    </row>
    <row r="45" spans="1:10" x14ac:dyDescent="0.25">
      <c r="A45" s="2" t="str">
        <f t="shared" si="5"/>
        <v xml:space="preserve">Terrains </v>
      </c>
      <c r="B45" s="2"/>
      <c r="C45" s="49">
        <v>0</v>
      </c>
      <c r="D45" s="50">
        <v>0</v>
      </c>
      <c r="E45" s="51">
        <f t="shared" si="2"/>
        <v>500000</v>
      </c>
      <c r="F45" s="52">
        <f t="shared" si="3"/>
        <v>500000</v>
      </c>
      <c r="G45" s="43"/>
      <c r="H45" s="43"/>
      <c r="I45" s="43"/>
      <c r="J45" s="53">
        <f t="shared" si="4"/>
        <v>500000</v>
      </c>
    </row>
    <row r="46" spans="1:10" x14ac:dyDescent="0.25">
      <c r="A46" s="2" t="str">
        <f t="shared" si="5"/>
        <v>Immeubles</v>
      </c>
      <c r="B46" s="2"/>
      <c r="C46" s="49">
        <v>0</v>
      </c>
      <c r="D46" s="50">
        <v>0</v>
      </c>
      <c r="E46" s="51">
        <f t="shared" si="2"/>
        <v>2000000</v>
      </c>
      <c r="F46" s="52">
        <f t="shared" si="3"/>
        <v>2000000</v>
      </c>
      <c r="G46" s="43"/>
      <c r="H46" s="54"/>
      <c r="I46" s="54"/>
      <c r="J46" s="53">
        <f t="shared" si="4"/>
        <v>2000000</v>
      </c>
    </row>
    <row r="47" spans="1:10" x14ac:dyDescent="0.25">
      <c r="A47" s="2" t="str">
        <f t="shared" si="5"/>
        <v>MAT 1</v>
      </c>
      <c r="B47" s="2"/>
      <c r="C47" s="49">
        <v>0</v>
      </c>
      <c r="D47" s="50">
        <v>0</v>
      </c>
      <c r="E47" s="51">
        <f t="shared" si="2"/>
        <v>1500000</v>
      </c>
      <c r="F47" s="52">
        <f t="shared" si="3"/>
        <v>1500000</v>
      </c>
      <c r="G47" s="43"/>
      <c r="H47" s="43"/>
      <c r="I47" s="43"/>
      <c r="J47" s="53">
        <f t="shared" si="4"/>
        <v>1500000</v>
      </c>
    </row>
    <row r="48" spans="1:10" x14ac:dyDescent="0.25">
      <c r="A48" s="2" t="str">
        <f t="shared" si="5"/>
        <v>MAT 2</v>
      </c>
      <c r="B48" s="2"/>
      <c r="C48" s="49">
        <v>0</v>
      </c>
      <c r="D48" s="50">
        <v>0</v>
      </c>
      <c r="E48" s="51">
        <f t="shared" si="2"/>
        <v>800000</v>
      </c>
      <c r="F48" s="52">
        <f t="shared" si="3"/>
        <v>800000</v>
      </c>
      <c r="G48" s="43"/>
      <c r="H48" s="54"/>
      <c r="I48" s="43"/>
      <c r="J48" s="53">
        <f t="shared" si="4"/>
        <v>800000</v>
      </c>
    </row>
    <row r="49" spans="1:10" x14ac:dyDescent="0.25">
      <c r="A49" s="2" t="str">
        <f t="shared" si="5"/>
        <v>MAT 3</v>
      </c>
      <c r="B49" s="2"/>
      <c r="C49" s="49">
        <v>0</v>
      </c>
      <c r="D49" s="50">
        <v>0</v>
      </c>
      <c r="E49" s="51">
        <f t="shared" si="2"/>
        <v>1000000</v>
      </c>
      <c r="F49" s="52">
        <f t="shared" si="3"/>
        <v>1000000</v>
      </c>
      <c r="G49" s="43"/>
      <c r="H49" s="43"/>
      <c r="I49" s="43"/>
      <c r="J49" s="53">
        <f t="shared" si="4"/>
        <v>1000000</v>
      </c>
    </row>
    <row r="50" spans="1:10" x14ac:dyDescent="0.25">
      <c r="A50" s="2" t="str">
        <f t="shared" si="5"/>
        <v xml:space="preserve">MOB </v>
      </c>
      <c r="B50" s="2"/>
      <c r="C50" s="49">
        <v>0</v>
      </c>
      <c r="D50" s="50">
        <v>0</v>
      </c>
      <c r="E50" s="51">
        <f t="shared" si="2"/>
        <v>50000</v>
      </c>
      <c r="F50" s="52">
        <f t="shared" si="3"/>
        <v>50000</v>
      </c>
      <c r="G50" s="43"/>
      <c r="H50" s="43"/>
      <c r="I50" s="43"/>
      <c r="J50" s="53">
        <f t="shared" si="4"/>
        <v>50000</v>
      </c>
    </row>
    <row r="51" spans="1:10" x14ac:dyDescent="0.25">
      <c r="A51" s="2" t="str">
        <f t="shared" si="5"/>
        <v>MAT T</v>
      </c>
      <c r="B51" s="2"/>
      <c r="C51" s="49">
        <v>0</v>
      </c>
      <c r="D51" s="50">
        <v>0</v>
      </c>
      <c r="E51" s="51">
        <f t="shared" si="2"/>
        <v>400000</v>
      </c>
      <c r="F51" s="52">
        <f t="shared" si="3"/>
        <v>400000</v>
      </c>
      <c r="G51" s="43"/>
      <c r="H51" s="43"/>
      <c r="I51" s="43"/>
      <c r="J51" s="53">
        <f t="shared" si="4"/>
        <v>400000</v>
      </c>
    </row>
    <row r="52" spans="1:10" x14ac:dyDescent="0.25">
      <c r="A52" s="2" t="str">
        <f t="shared" si="5"/>
        <v>Installations</v>
      </c>
      <c r="B52" s="2"/>
      <c r="C52" s="49">
        <v>0</v>
      </c>
      <c r="D52" s="50">
        <v>0</v>
      </c>
      <c r="E52" s="51">
        <f t="shared" si="2"/>
        <v>100000</v>
      </c>
      <c r="F52" s="52">
        <f t="shared" si="3"/>
        <v>100000</v>
      </c>
      <c r="G52" s="43"/>
      <c r="H52" s="43"/>
      <c r="I52" s="43"/>
      <c r="J52" s="53">
        <f t="shared" si="4"/>
        <v>100000</v>
      </c>
    </row>
    <row r="53" spans="1:10" x14ac:dyDescent="0.25">
      <c r="A53" s="2"/>
      <c r="B53" s="2"/>
      <c r="C53" s="49">
        <v>0</v>
      </c>
      <c r="D53" s="50">
        <f>C13</f>
        <v>50000</v>
      </c>
      <c r="E53" s="54" t="s">
        <v>9</v>
      </c>
      <c r="F53" s="55"/>
      <c r="G53" s="43"/>
      <c r="H53" s="43"/>
      <c r="I53" s="43"/>
      <c r="J53" s="56"/>
    </row>
    <row r="54" spans="1:10" x14ac:dyDescent="0.25">
      <c r="A54" s="35" t="s">
        <v>17</v>
      </c>
      <c r="B54" s="35"/>
      <c r="C54" s="49">
        <f>SUM(C43:C52)</f>
        <v>0</v>
      </c>
      <c r="D54" s="49">
        <f t="shared" ref="D54:J54" si="6">SUM(D43:D52)</f>
        <v>0</v>
      </c>
      <c r="E54" s="54" t="e">
        <f t="shared" si="6"/>
        <v>#VALUE!</v>
      </c>
      <c r="F54" s="52" t="e">
        <f t="shared" si="6"/>
        <v>#VALUE!</v>
      </c>
      <c r="G54" s="54"/>
      <c r="H54" s="54"/>
      <c r="I54" s="54"/>
      <c r="J54" s="53" t="e">
        <f t="shared" si="6"/>
        <v>#VALUE!</v>
      </c>
    </row>
    <row r="55" spans="1:1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</row>
    <row r="58" spans="1:10" ht="18" x14ac:dyDescent="0.25">
      <c r="A58" s="84" t="s">
        <v>46</v>
      </c>
      <c r="B58" s="84"/>
      <c r="C58" s="84"/>
      <c r="D58" s="84"/>
      <c r="E58" s="84"/>
      <c r="F58" s="84"/>
      <c r="G58" s="84"/>
    </row>
    <row r="59" spans="1:10" ht="18" x14ac:dyDescent="0.25">
      <c r="A59" s="85" t="s">
        <v>47</v>
      </c>
      <c r="B59" s="86"/>
      <c r="C59" s="86"/>
      <c r="D59" s="86"/>
      <c r="E59" s="86"/>
      <c r="F59" s="86"/>
      <c r="G59" s="87"/>
    </row>
    <row r="60" spans="1:10" x14ac:dyDescent="0.25">
      <c r="A60" s="1"/>
      <c r="B60" s="38"/>
      <c r="C60" s="38"/>
      <c r="D60" s="38"/>
      <c r="E60" s="64" t="s">
        <v>48</v>
      </c>
      <c r="F60" s="64"/>
      <c r="G60" s="65"/>
    </row>
    <row r="61" spans="1:10" x14ac:dyDescent="0.25">
      <c r="A61" s="3"/>
      <c r="B61" s="38"/>
      <c r="C61" s="38"/>
      <c r="D61" s="38"/>
      <c r="F61" t="s">
        <v>49</v>
      </c>
      <c r="G61" t="s">
        <v>50</v>
      </c>
    </row>
    <row r="62" spans="1:10" x14ac:dyDescent="0.25">
      <c r="A62" s="1" t="s">
        <v>51</v>
      </c>
      <c r="B62" s="29"/>
      <c r="C62" s="66" t="e">
        <f>#REF!</f>
        <v>#REF!</v>
      </c>
      <c r="D62" s="67"/>
      <c r="E62" s="38" t="s">
        <v>1</v>
      </c>
      <c r="F62" s="68">
        <v>0</v>
      </c>
      <c r="G62" s="69">
        <v>0</v>
      </c>
    </row>
    <row r="63" spans="1:10" x14ac:dyDescent="0.25">
      <c r="A63" s="3" t="s">
        <v>52</v>
      </c>
      <c r="B63" s="38"/>
      <c r="C63" s="70">
        <v>5</v>
      </c>
      <c r="D63" s="40" t="s">
        <v>53</v>
      </c>
      <c r="E63" s="38" t="s">
        <v>2</v>
      </c>
      <c r="F63" s="68">
        <v>0</v>
      </c>
      <c r="G63" s="40">
        <v>0</v>
      </c>
    </row>
    <row r="64" spans="1:10" x14ac:dyDescent="0.25">
      <c r="A64" s="41" t="s">
        <v>54</v>
      </c>
      <c r="B64" s="39"/>
      <c r="C64" s="71">
        <v>12</v>
      </c>
      <c r="D64" s="42" t="s">
        <v>55</v>
      </c>
      <c r="E64" s="38" t="s">
        <v>3</v>
      </c>
      <c r="F64" s="68">
        <v>0</v>
      </c>
      <c r="G64" s="40">
        <v>0</v>
      </c>
    </row>
    <row r="65" spans="1:7" x14ac:dyDescent="0.25">
      <c r="A65" s="41"/>
      <c r="B65" s="39"/>
      <c r="C65" s="71"/>
      <c r="D65" s="39"/>
      <c r="E65" s="38" t="s">
        <v>4</v>
      </c>
      <c r="F65" s="68">
        <v>0</v>
      </c>
      <c r="G65" s="40">
        <v>0</v>
      </c>
    </row>
    <row r="66" spans="1:7" x14ac:dyDescent="0.25">
      <c r="A66" s="41"/>
      <c r="B66" s="39"/>
      <c r="C66" s="71"/>
      <c r="D66" s="39"/>
      <c r="E66" s="38" t="s">
        <v>5</v>
      </c>
      <c r="F66" s="68">
        <v>0</v>
      </c>
      <c r="G66" s="40">
        <v>0</v>
      </c>
    </row>
    <row r="67" spans="1:7" x14ac:dyDescent="0.25">
      <c r="A67" s="41"/>
      <c r="B67" s="39"/>
      <c r="C67" s="71"/>
      <c r="D67" s="39"/>
      <c r="E67" s="38" t="s">
        <v>56</v>
      </c>
      <c r="F67" s="68">
        <v>0</v>
      </c>
      <c r="G67" s="40">
        <v>0</v>
      </c>
    </row>
    <row r="68" spans="1:7" x14ac:dyDescent="0.25">
      <c r="A68" s="41"/>
      <c r="B68" s="39"/>
      <c r="C68" s="71"/>
      <c r="D68" s="39"/>
      <c r="E68" s="38" t="s">
        <v>57</v>
      </c>
      <c r="F68" s="68"/>
      <c r="G68" s="40">
        <v>0</v>
      </c>
    </row>
    <row r="69" spans="1:7" x14ac:dyDescent="0.25">
      <c r="A69" s="41"/>
      <c r="B69" s="39"/>
      <c r="C69" s="39"/>
      <c r="D69" s="39"/>
      <c r="E69" s="39"/>
      <c r="F69" s="39"/>
      <c r="G69" s="42"/>
    </row>
    <row r="70" spans="1:7" x14ac:dyDescent="0.25">
      <c r="A70" s="1"/>
      <c r="B70" s="3"/>
      <c r="C70" s="72" t="s">
        <v>58</v>
      </c>
      <c r="D70" s="72" t="s">
        <v>59</v>
      </c>
      <c r="E70" s="72" t="s">
        <v>49</v>
      </c>
      <c r="F70" s="72" t="s">
        <v>60</v>
      </c>
      <c r="G70" s="72" t="s">
        <v>61</v>
      </c>
    </row>
    <row r="71" spans="1:7" x14ac:dyDescent="0.25">
      <c r="A71" s="3"/>
      <c r="B71" s="3"/>
      <c r="C71" s="73" t="s">
        <v>62</v>
      </c>
      <c r="D71" s="74"/>
      <c r="E71" s="74"/>
      <c r="F71" s="74" t="s">
        <v>63</v>
      </c>
      <c r="G71" s="74"/>
    </row>
    <row r="72" spans="1:7" x14ac:dyDescent="0.25">
      <c r="A72" s="3" t="s">
        <v>1</v>
      </c>
      <c r="B72" s="3">
        <v>1</v>
      </c>
      <c r="C72" s="75">
        <f>F33+G33-G33</f>
        <v>100000</v>
      </c>
      <c r="D72" s="76">
        <f ca="1">C72*$C$74+G62</f>
        <v>350000.00000000006</v>
      </c>
      <c r="E72" s="77">
        <f ca="1">IF(E71&gt;0,C72/$C$75+F62,IF(B72*12&lt;=$C$76,0+F62,C72/($C$75*12)*(B72*12-$C$76)+F62))</f>
        <v>0</v>
      </c>
      <c r="F72" s="76">
        <f t="shared" ref="F72:F78" ca="1" si="7">E72+D72</f>
        <v>350000.00000000006</v>
      </c>
      <c r="G72" s="76">
        <f t="shared" ref="G72:G78" ca="1" si="8">C72-E72</f>
        <v>2500000</v>
      </c>
    </row>
    <row r="73" spans="1:7" x14ac:dyDescent="0.25">
      <c r="A73" s="3" t="s">
        <v>2</v>
      </c>
      <c r="B73" s="3">
        <v>2</v>
      </c>
      <c r="C73" s="76">
        <f t="shared" ref="C73:C78" ca="1" si="9">G72</f>
        <v>2500000</v>
      </c>
      <c r="D73" s="76">
        <f ca="1">C73*$C$74+G63</f>
        <v>350000.00000000006</v>
      </c>
      <c r="E73" s="77">
        <f t="shared" ref="E73:E78" ca="1" si="10">IF(G72&lt;=$C$84/$C$75,G72+F63,IF(E72&gt;0,$C$84/$C$75+F63,IF(B73*12&lt;=$C$76,0+F63,$C$84/($C$75*12)*(B73*12-$C$76)+F63)))</f>
        <v>500000</v>
      </c>
      <c r="F73" s="76">
        <f t="shared" ca="1" si="7"/>
        <v>850000</v>
      </c>
      <c r="G73" s="76">
        <f t="shared" ca="1" si="8"/>
        <v>2000000</v>
      </c>
    </row>
    <row r="74" spans="1:7" x14ac:dyDescent="0.25">
      <c r="A74" s="3" t="s">
        <v>3</v>
      </c>
      <c r="B74" s="3">
        <v>3</v>
      </c>
      <c r="C74" s="76">
        <f t="shared" ca="1" si="9"/>
        <v>2000000</v>
      </c>
      <c r="D74" s="77">
        <f ca="1">C74*$C$74+G64</f>
        <v>280000</v>
      </c>
      <c r="E74" s="77">
        <f t="shared" ca="1" si="10"/>
        <v>500000</v>
      </c>
      <c r="F74" s="76">
        <f t="shared" ca="1" si="7"/>
        <v>780000</v>
      </c>
      <c r="G74" s="76">
        <f t="shared" ca="1" si="8"/>
        <v>1500000</v>
      </c>
    </row>
    <row r="75" spans="1:7" x14ac:dyDescent="0.25">
      <c r="A75" s="3" t="s">
        <v>4</v>
      </c>
      <c r="B75" s="3">
        <v>4</v>
      </c>
      <c r="C75" s="76">
        <f t="shared" ca="1" si="9"/>
        <v>1500000</v>
      </c>
      <c r="D75" s="76">
        <f ca="1">C75*$C$74</f>
        <v>210000.00000000003</v>
      </c>
      <c r="E75" s="77">
        <f t="shared" ca="1" si="10"/>
        <v>500000</v>
      </c>
      <c r="F75" s="76">
        <f t="shared" ca="1" si="7"/>
        <v>710000</v>
      </c>
      <c r="G75" s="76">
        <f t="shared" ca="1" si="8"/>
        <v>1000000</v>
      </c>
    </row>
    <row r="76" spans="1:7" x14ac:dyDescent="0.25">
      <c r="A76" s="41" t="s">
        <v>5</v>
      </c>
      <c r="B76" s="41">
        <v>5</v>
      </c>
      <c r="C76" s="78">
        <f t="shared" ca="1" si="9"/>
        <v>1000000</v>
      </c>
      <c r="D76" s="78">
        <f ca="1">C76*$C$74</f>
        <v>140000</v>
      </c>
      <c r="E76" s="79">
        <f t="shared" ca="1" si="10"/>
        <v>500000</v>
      </c>
      <c r="F76" s="78">
        <f t="shared" ca="1" si="7"/>
        <v>640000</v>
      </c>
      <c r="G76" s="78">
        <f t="shared" ca="1" si="8"/>
        <v>500000</v>
      </c>
    </row>
    <row r="77" spans="1:7" x14ac:dyDescent="0.25">
      <c r="A77" s="41" t="s">
        <v>56</v>
      </c>
      <c r="B77" s="41">
        <v>6</v>
      </c>
      <c r="C77" s="78">
        <f t="shared" ca="1" si="9"/>
        <v>500000</v>
      </c>
      <c r="D77" s="78">
        <f ca="1">C77*$C$74</f>
        <v>70000</v>
      </c>
      <c r="E77" s="79">
        <f t="shared" ca="1" si="10"/>
        <v>500000</v>
      </c>
      <c r="F77" s="78">
        <f t="shared" ca="1" si="7"/>
        <v>570000</v>
      </c>
      <c r="G77" s="78">
        <f t="shared" ca="1" si="8"/>
        <v>0</v>
      </c>
    </row>
    <row r="78" spans="1:7" x14ac:dyDescent="0.25">
      <c r="A78" s="41" t="s">
        <v>57</v>
      </c>
      <c r="B78" s="41">
        <v>7</v>
      </c>
      <c r="C78" s="78">
        <f t="shared" ca="1" si="9"/>
        <v>0</v>
      </c>
      <c r="D78" s="78">
        <f ca="1">C78*$C$74</f>
        <v>0</v>
      </c>
      <c r="E78" s="79">
        <f t="shared" ca="1" si="10"/>
        <v>0</v>
      </c>
      <c r="F78" s="78">
        <f t="shared" ca="1" si="7"/>
        <v>0</v>
      </c>
      <c r="G78" s="78">
        <f t="shared" ca="1" si="8"/>
        <v>0</v>
      </c>
    </row>
  </sheetData>
  <mergeCells count="8">
    <mergeCell ref="A58:G58"/>
    <mergeCell ref="A59:G59"/>
    <mergeCell ref="A1:D1"/>
    <mergeCell ref="A2:D2"/>
    <mergeCell ref="A20:H20"/>
    <mergeCell ref="A21:H21"/>
    <mergeCell ref="A39:J39"/>
    <mergeCell ref="A40:J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CPC PREV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Cellue bts</dc:creator>
  <cp:lastModifiedBy>Cellue bts</cp:lastModifiedBy>
  <dcterms:created xsi:type="dcterms:W3CDTF">2015-12-10T21:43:36Z</dcterms:created>
  <dcterms:modified xsi:type="dcterms:W3CDTF">2016-01-04T23:38:47Z</dcterms:modified>
</cp:coreProperties>
</file>