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CH\lifecycle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E10" i="5" l="1"/>
  <c r="E9" i="5"/>
  <c r="E8" i="5"/>
  <c r="E7" i="5"/>
  <c r="E6" i="5"/>
  <c r="D4" i="5" l="1"/>
  <c r="D3" i="5"/>
  <c r="D6" i="5" l="1"/>
  <c r="D7" i="5"/>
  <c r="C7" i="5"/>
  <c r="D8" i="5"/>
  <c r="D9" i="5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 Fonseca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<sst xmlns="http://schemas.openxmlformats.org/spreadsheetml/2006/main" count="231" uniqueCount="88">
  <si>
    <t>Description</t>
  </si>
  <si>
    <t>PEN</t>
  </si>
  <si>
    <t>CO2</t>
  </si>
  <si>
    <t>code</t>
  </si>
  <si>
    <t>None</t>
  </si>
  <si>
    <t>T0</t>
  </si>
  <si>
    <t>T1</t>
  </si>
  <si>
    <t>T2</t>
  </si>
  <si>
    <t>T3</t>
  </si>
  <si>
    <t>T4</t>
  </si>
  <si>
    <t>T5</t>
  </si>
  <si>
    <t>heatpump - air-air</t>
  </si>
  <si>
    <t>heatpump - Water/water</t>
  </si>
  <si>
    <t>none</t>
  </si>
  <si>
    <t>solar collector</t>
  </si>
  <si>
    <t>heatpump - soil/water</t>
  </si>
  <si>
    <t>heatpump - water/water</t>
  </si>
  <si>
    <t>coal-fired furnace</t>
  </si>
  <si>
    <t>oil-fired boiler</t>
  </si>
  <si>
    <t>electrical boiler</t>
  </si>
  <si>
    <t>wood-furnace</t>
  </si>
  <si>
    <t>T6</t>
  </si>
  <si>
    <t>T7</t>
  </si>
  <si>
    <t>T8</t>
  </si>
  <si>
    <t>T9</t>
  </si>
  <si>
    <t>PV panel - monocrystalline roof top</t>
  </si>
  <si>
    <t>Swiss consumer energy mix</t>
  </si>
  <si>
    <t>district cooling network - Lakewater/water</t>
  </si>
  <si>
    <t>heatpump - air/air (COP 2.7)</t>
  </si>
  <si>
    <t>costs_kWh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</si>
  <si>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</si>
  <si>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</si>
  <si>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</si>
  <si>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</si>
  <si>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</si>
  <si>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</si>
  <si>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</si>
  <si>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</si>
  <si>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</si>
  <si>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</si>
  <si>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OIL</t>
  </si>
  <si>
    <t>COAL</t>
  </si>
  <si>
    <t>WOOD</t>
  </si>
  <si>
    <t>reference</t>
  </si>
  <si>
    <t>natural gas-fired boiler</t>
  </si>
  <si>
    <t>bio gas-fired boiler</t>
  </si>
  <si>
    <t>T21</t>
  </si>
  <si>
    <t>Natural Gas</t>
  </si>
  <si>
    <t>from CEA, costs in USD-2015,</t>
  </si>
  <si>
    <t>Electricity</t>
  </si>
  <si>
    <t>Solar</t>
  </si>
  <si>
    <t>SOLAR</t>
  </si>
  <si>
    <t>Oil</t>
  </si>
  <si>
    <t>Coal</t>
  </si>
  <si>
    <t>Wood</t>
  </si>
  <si>
    <t>BIOGAS</t>
  </si>
  <si>
    <t>KBOB 2009/1:2016, ID 41.004/41.005 (average)</t>
  </si>
  <si>
    <t>KBOB 2009/1:2016, ID 41.006 Stückholz (average)</t>
  </si>
  <si>
    <t>KBOB 2009/1:2016, ID 41.009 Biogas</t>
  </si>
  <si>
    <t>KBOB 2009/1:2016, ID 41.002 Erdgas</t>
  </si>
  <si>
    <t>KBOB 2009/1:2016, ID 45.020 CH-Verbrauchermix</t>
  </si>
  <si>
    <t>KBOB 2009/1:2016, ID 41.001 Heizöl</t>
  </si>
  <si>
    <t>NONE</t>
  </si>
  <si>
    <t>district heating - gas-fired boiler</t>
  </si>
  <si>
    <t>T10</t>
  </si>
  <si>
    <t>district heating - heatpump soil/water</t>
  </si>
  <si>
    <t>T11</t>
  </si>
  <si>
    <t>district heating - oil</t>
  </si>
  <si>
    <t>T12</t>
  </si>
  <si>
    <t>district heating - other CHP</t>
  </si>
  <si>
    <t>T13</t>
  </si>
  <si>
    <t>district heating heat pump - water/water</t>
  </si>
  <si>
    <t>T18</t>
  </si>
  <si>
    <t>district heating Kerichtverbrennung CHP</t>
  </si>
  <si>
    <t>T19</t>
  </si>
  <si>
    <t>ETH network (district heating 43%, heat pump - water/water 28%, heat pump - waste heat 18%, heat recovery 11%)</t>
  </si>
  <si>
    <t>T20</t>
  </si>
  <si>
    <t>NATURALGAS</t>
  </si>
  <si>
    <t>Solid Waste</t>
  </si>
  <si>
    <t>WASTE</t>
  </si>
  <si>
    <t>BUILDING</t>
  </si>
  <si>
    <t>DISTRICT</t>
  </si>
  <si>
    <t>CITY</t>
  </si>
  <si>
    <t>Bio Gas</t>
  </si>
  <si>
    <t>scale_dhw</t>
  </si>
  <si>
    <t>scale_hs</t>
  </si>
  <si>
    <t>scale_cs</t>
  </si>
  <si>
    <t>scale_el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</si>
</sst>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80" zoomScaleNormal="80" workbookViewId="0">
      <selection activeCell="D1" sqref="D1"/>
    </sheetView>
  </sheetViews>
  <sheetFormatPr defaultColWidth="8.85546875" defaultRowHeight="15" x14ac:dyDescent="0.25"/>
  <cols>
    <col min="1" max="1" width="69.28515625" customWidth="1"/>
    <col min="2" max="2" width="6.28515625" bestFit="1" customWidth="1"/>
    <col min="3" max="3" width="15" customWidth="1"/>
    <col min="4" max="4" width="10.140625" style="20" customWidth="1"/>
    <col min="5" max="5" width="8.7109375" customWidth="1"/>
    <col min="6" max="6" width="10.28515625" bestFit="1" customWidth="1"/>
    <col min="7" max="7" width="8.85546875" customWidth="1"/>
  </cols>
  <sheetData>
    <row r="1" spans="1:6" x14ac:dyDescent="0.25">
      <c r="A1" s="3" t="s">
        <v>0</v>
      </c>
      <c r="B1" s="2" t="s">
        <v>3</v>
      </c>
      <c r="C1" s="2" t="s">
        <v>38</v>
      </c>
      <c r="D1" s="21" t="s">
        <v>84</v>
      </c>
      <c r="E1" s="2" t="s">
        <v>39</v>
      </c>
      <c r="F1" s="11" t="s">
        <v>43</v>
      </c>
    </row>
    <row r="2" spans="1:6" x14ac:dyDescent="0.25">
      <c r="A2" s="3" t="s">
        <v>13</v>
      </c>
      <c r="B2" s="6" t="s">
        <v>5</v>
      </c>
      <c r="C2" s="6" t="s">
        <v>62</v>
      </c>
      <c r="D2" s="24" t="s">
        <v>62</v>
      </c>
      <c r="E2" s="9">
        <v>0</v>
      </c>
      <c r="F2" s="12"/>
    </row>
    <row r="3" spans="1:6" x14ac:dyDescent="0.25">
      <c r="A3" s="3" t="s">
        <v>18</v>
      </c>
      <c r="B3" s="8" t="s">
        <v>6</v>
      </c>
      <c r="C3" s="8" t="s">
        <v>40</v>
      </c>
      <c r="D3" s="25" t="s">
        <v>80</v>
      </c>
      <c r="E3" s="13">
        <v>0.8</v>
      </c>
      <c r="F3" s="12"/>
    </row>
    <row r="4" spans="1:6" x14ac:dyDescent="0.25">
      <c r="A4" s="3" t="s">
        <v>17</v>
      </c>
      <c r="B4" s="6" t="s">
        <v>7</v>
      </c>
      <c r="C4" s="8" t="s">
        <v>41</v>
      </c>
      <c r="D4" s="25" t="s">
        <v>80</v>
      </c>
      <c r="E4" s="13">
        <v>0.6</v>
      </c>
      <c r="F4" s="12"/>
    </row>
    <row r="5" spans="1:6" x14ac:dyDescent="0.25">
      <c r="A5" s="3" t="s">
        <v>44</v>
      </c>
      <c r="B5" s="6" t="s">
        <v>8</v>
      </c>
      <c r="C5" s="8" t="s">
        <v>77</v>
      </c>
      <c r="D5" s="25" t="s">
        <v>80</v>
      </c>
      <c r="E5" s="13">
        <v>0.8</v>
      </c>
      <c r="F5" s="12"/>
    </row>
    <row r="6" spans="1:6" x14ac:dyDescent="0.25">
      <c r="A6" s="3" t="s">
        <v>19</v>
      </c>
      <c r="B6" s="6" t="s">
        <v>9</v>
      </c>
      <c r="C6" s="6" t="s">
        <v>37</v>
      </c>
      <c r="D6" s="25" t="s">
        <v>80</v>
      </c>
      <c r="E6" s="13">
        <v>0.9</v>
      </c>
      <c r="F6" s="12"/>
    </row>
    <row r="7" spans="1:6" x14ac:dyDescent="0.25">
      <c r="A7" s="3" t="s">
        <v>20</v>
      </c>
      <c r="B7" s="6" t="s">
        <v>10</v>
      </c>
      <c r="C7" s="8" t="s">
        <v>42</v>
      </c>
      <c r="D7" s="25" t="s">
        <v>80</v>
      </c>
      <c r="E7" s="13">
        <v>0.6</v>
      </c>
      <c r="F7" s="12"/>
    </row>
    <row r="8" spans="1:6" x14ac:dyDescent="0.25">
      <c r="A8" s="3" t="s">
        <v>15</v>
      </c>
      <c r="B8" s="8" t="s">
        <v>21</v>
      </c>
      <c r="C8" s="6" t="s">
        <v>37</v>
      </c>
      <c r="D8" s="25" t="s">
        <v>80</v>
      </c>
      <c r="E8" s="13">
        <v>4</v>
      </c>
      <c r="F8" s="12"/>
    </row>
    <row r="9" spans="1:6" x14ac:dyDescent="0.25">
      <c r="A9" s="3" t="s">
        <v>14</v>
      </c>
      <c r="B9" s="6" t="s">
        <v>22</v>
      </c>
      <c r="C9" s="6" t="s">
        <v>51</v>
      </c>
      <c r="D9" s="25" t="s">
        <v>80</v>
      </c>
      <c r="E9" s="13">
        <v>0.7</v>
      </c>
      <c r="F9" s="12"/>
    </row>
    <row r="10" spans="1:6" x14ac:dyDescent="0.25">
      <c r="A10" s="3" t="s">
        <v>28</v>
      </c>
      <c r="B10" s="6" t="s">
        <v>23</v>
      </c>
      <c r="C10" s="6" t="s">
        <v>37</v>
      </c>
      <c r="D10" s="25" t="s">
        <v>80</v>
      </c>
      <c r="E10" s="13">
        <v>2.7</v>
      </c>
      <c r="F10" s="12"/>
    </row>
    <row r="11" spans="1:6" x14ac:dyDescent="0.25">
      <c r="A11" s="3" t="s">
        <v>16</v>
      </c>
      <c r="B11" s="2" t="s">
        <v>24</v>
      </c>
      <c r="C11" s="6" t="s">
        <v>37</v>
      </c>
      <c r="D11" s="25" t="s">
        <v>80</v>
      </c>
      <c r="E11" s="13">
        <v>3</v>
      </c>
      <c r="F11" s="12"/>
    </row>
    <row r="12" spans="1:6" x14ac:dyDescent="0.25">
      <c r="A12" s="5" t="s">
        <v>45</v>
      </c>
      <c r="B12" s="11" t="s">
        <v>46</v>
      </c>
      <c r="C12" s="2" t="s">
        <v>55</v>
      </c>
      <c r="D12" s="25" t="s">
        <v>80</v>
      </c>
      <c r="E12" s="13">
        <v>0.8</v>
      </c>
      <c r="F12" s="12"/>
    </row>
    <row r="13" spans="1:6" x14ac:dyDescent="0.25">
      <c r="A13" s="16" t="s">
        <v>63</v>
      </c>
      <c r="B13" s="15" t="s">
        <v>64</v>
      </c>
      <c r="C13" s="15" t="s">
        <v>77</v>
      </c>
      <c r="D13" s="21" t="s">
        <v>81</v>
      </c>
      <c r="E13" s="19">
        <v>0.6</v>
      </c>
      <c r="F13" s="28"/>
    </row>
    <row r="14" spans="1:6" x14ac:dyDescent="0.25">
      <c r="A14" s="16" t="s">
        <v>65</v>
      </c>
      <c r="B14" s="15" t="s">
        <v>66</v>
      </c>
      <c r="C14" s="15" t="s">
        <v>37</v>
      </c>
      <c r="D14" s="21" t="s">
        <v>81</v>
      </c>
      <c r="E14" s="19">
        <v>0.6</v>
      </c>
      <c r="F14" s="28"/>
    </row>
    <row r="15" spans="1:6" x14ac:dyDescent="0.25">
      <c r="A15" s="16" t="s">
        <v>67</v>
      </c>
      <c r="B15" s="15" t="s">
        <v>68</v>
      </c>
      <c r="C15" s="15" t="s">
        <v>40</v>
      </c>
      <c r="D15" s="21" t="s">
        <v>81</v>
      </c>
      <c r="E15" s="19">
        <v>0.6</v>
      </c>
      <c r="F15" s="28"/>
    </row>
    <row r="16" spans="1:6" x14ac:dyDescent="0.25">
      <c r="A16" s="16" t="s">
        <v>69</v>
      </c>
      <c r="B16" s="15" t="s">
        <v>70</v>
      </c>
      <c r="C16" s="15" t="s">
        <v>77</v>
      </c>
      <c r="D16" s="21" t="s">
        <v>81</v>
      </c>
      <c r="E16" s="19">
        <v>0.6</v>
      </c>
      <c r="F16" s="28"/>
    </row>
    <row r="17" spans="1:6" x14ac:dyDescent="0.25">
      <c r="A17" s="16" t="s">
        <v>71</v>
      </c>
      <c r="B17" s="15" t="s">
        <v>72</v>
      </c>
      <c r="C17" s="15" t="s">
        <v>37</v>
      </c>
      <c r="D17" s="21" t="s">
        <v>81</v>
      </c>
      <c r="E17" s="19">
        <v>0.6</v>
      </c>
      <c r="F17" s="28"/>
    </row>
    <row r="18" spans="1:6" x14ac:dyDescent="0.25">
      <c r="A18" s="16" t="s">
        <v>73</v>
      </c>
      <c r="B18" s="15" t="s">
        <v>74</v>
      </c>
      <c r="C18" s="15" t="s">
        <v>79</v>
      </c>
      <c r="D18" s="21" t="s">
        <v>81</v>
      </c>
      <c r="E18" s="19">
        <v>0.6</v>
      </c>
      <c r="F18" s="28"/>
    </row>
    <row r="19" spans="1:6" x14ac:dyDescent="0.25">
      <c r="A19" s="17" t="s">
        <v>75</v>
      </c>
      <c r="B19" s="18" t="s">
        <v>76</v>
      </c>
      <c r="C19" s="15" t="s">
        <v>37</v>
      </c>
      <c r="D19" s="21" t="s">
        <v>81</v>
      </c>
      <c r="E19" s="19">
        <v>7</v>
      </c>
      <c r="F19" s="2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90" zoomScaleNormal="90" workbookViewId="0">
      <selection activeCell="D2" sqref="D2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0.140625" bestFit="1" customWidth="1"/>
    <col min="4" max="4" width="10.140625" style="20" customWidth="1"/>
    <col min="5" max="5" width="6.28515625" customWidth="1"/>
    <col min="6" max="6" width="31" customWidth="1"/>
  </cols>
  <sheetData>
    <row r="1" spans="1:6" x14ac:dyDescent="0.25">
      <c r="A1" s="3" t="s">
        <v>0</v>
      </c>
      <c r="B1" s="2" t="s">
        <v>3</v>
      </c>
      <c r="C1" s="2" t="s">
        <v>31</v>
      </c>
      <c r="D1" s="21" t="s">
        <v>85</v>
      </c>
      <c r="E1" s="2" t="s">
        <v>32</v>
      </c>
      <c r="F1" s="11" t="s">
        <v>43</v>
      </c>
    </row>
    <row r="2" spans="1:6" x14ac:dyDescent="0.25">
      <c r="A2" s="22" t="s">
        <v>13</v>
      </c>
      <c r="B2" s="24" t="s">
        <v>5</v>
      </c>
      <c r="C2" s="24" t="s">
        <v>62</v>
      </c>
      <c r="D2" s="24" t="s">
        <v>62</v>
      </c>
      <c r="E2" s="26">
        <v>0</v>
      </c>
      <c r="F2" s="12"/>
    </row>
    <row r="3" spans="1:6" x14ac:dyDescent="0.25">
      <c r="A3" s="22" t="s">
        <v>18</v>
      </c>
      <c r="B3" s="25" t="s">
        <v>6</v>
      </c>
      <c r="C3" s="25" t="s">
        <v>40</v>
      </c>
      <c r="D3" s="25" t="s">
        <v>80</v>
      </c>
      <c r="E3" s="29">
        <v>0.8</v>
      </c>
      <c r="F3" s="12"/>
    </row>
    <row r="4" spans="1:6" x14ac:dyDescent="0.25">
      <c r="A4" s="22" t="s">
        <v>17</v>
      </c>
      <c r="B4" s="24" t="s">
        <v>7</v>
      </c>
      <c r="C4" s="25" t="s">
        <v>41</v>
      </c>
      <c r="D4" s="25" t="s">
        <v>80</v>
      </c>
      <c r="E4" s="29">
        <v>0.6</v>
      </c>
      <c r="F4" s="12"/>
    </row>
    <row r="5" spans="1:6" x14ac:dyDescent="0.25">
      <c r="A5" s="22" t="s">
        <v>44</v>
      </c>
      <c r="B5" s="24" t="s">
        <v>8</v>
      </c>
      <c r="C5" s="25" t="s">
        <v>77</v>
      </c>
      <c r="D5" s="25" t="s">
        <v>80</v>
      </c>
      <c r="E5" s="29">
        <v>0.8</v>
      </c>
      <c r="F5" s="12"/>
    </row>
    <row r="6" spans="1:6" x14ac:dyDescent="0.25">
      <c r="A6" s="22" t="s">
        <v>19</v>
      </c>
      <c r="B6" s="24" t="s">
        <v>9</v>
      </c>
      <c r="C6" s="24" t="s">
        <v>37</v>
      </c>
      <c r="D6" s="25" t="s">
        <v>80</v>
      </c>
      <c r="E6" s="29">
        <v>0.9</v>
      </c>
      <c r="F6" s="12"/>
    </row>
    <row r="7" spans="1:6" x14ac:dyDescent="0.25">
      <c r="A7" s="22" t="s">
        <v>20</v>
      </c>
      <c r="B7" s="24" t="s">
        <v>10</v>
      </c>
      <c r="C7" s="25" t="s">
        <v>42</v>
      </c>
      <c r="D7" s="25" t="s">
        <v>80</v>
      </c>
      <c r="E7" s="29">
        <v>0.6</v>
      </c>
      <c r="F7" s="12"/>
    </row>
    <row r="8" spans="1:6" x14ac:dyDescent="0.25">
      <c r="A8" s="22" t="s">
        <v>15</v>
      </c>
      <c r="B8" s="25" t="s">
        <v>21</v>
      </c>
      <c r="C8" s="24" t="s">
        <v>37</v>
      </c>
      <c r="D8" s="25" t="s">
        <v>80</v>
      </c>
      <c r="E8" s="29">
        <v>4</v>
      </c>
      <c r="F8" s="12"/>
    </row>
    <row r="9" spans="1:6" x14ac:dyDescent="0.25">
      <c r="A9" s="22" t="s">
        <v>14</v>
      </c>
      <c r="B9" s="24" t="s">
        <v>22</v>
      </c>
      <c r="C9" s="24" t="s">
        <v>51</v>
      </c>
      <c r="D9" s="25" t="s">
        <v>80</v>
      </c>
      <c r="E9" s="29">
        <v>0.7</v>
      </c>
      <c r="F9" s="12"/>
    </row>
    <row r="10" spans="1:6" x14ac:dyDescent="0.25">
      <c r="A10" s="22" t="s">
        <v>28</v>
      </c>
      <c r="B10" s="24" t="s">
        <v>23</v>
      </c>
      <c r="C10" s="24" t="s">
        <v>37</v>
      </c>
      <c r="D10" s="25" t="s">
        <v>80</v>
      </c>
      <c r="E10" s="29">
        <v>2.7</v>
      </c>
      <c r="F10" s="12"/>
    </row>
    <row r="11" spans="1:6" x14ac:dyDescent="0.25">
      <c r="A11" s="22" t="s">
        <v>16</v>
      </c>
      <c r="B11" s="21" t="s">
        <v>24</v>
      </c>
      <c r="C11" s="24" t="s">
        <v>37</v>
      </c>
      <c r="D11" s="25" t="s">
        <v>80</v>
      </c>
      <c r="E11" s="29">
        <v>3</v>
      </c>
      <c r="F11" s="12"/>
    </row>
    <row r="12" spans="1:6" x14ac:dyDescent="0.25">
      <c r="A12" s="23" t="s">
        <v>45</v>
      </c>
      <c r="B12" s="27" t="s">
        <v>46</v>
      </c>
      <c r="C12" s="21" t="s">
        <v>55</v>
      </c>
      <c r="D12" s="25" t="s">
        <v>80</v>
      </c>
      <c r="E12" s="29">
        <v>0.8</v>
      </c>
      <c r="F12" s="12"/>
    </row>
    <row r="13" spans="1:6" x14ac:dyDescent="0.25">
      <c r="A13" s="22" t="s">
        <v>63</v>
      </c>
      <c r="B13" s="21" t="s">
        <v>64</v>
      </c>
      <c r="C13" s="21" t="s">
        <v>77</v>
      </c>
      <c r="D13" s="21" t="s">
        <v>81</v>
      </c>
      <c r="E13" s="29">
        <v>0.6</v>
      </c>
      <c r="F13" s="28"/>
    </row>
    <row r="14" spans="1:6" x14ac:dyDescent="0.25">
      <c r="A14" s="22" t="s">
        <v>65</v>
      </c>
      <c r="B14" s="21" t="s">
        <v>66</v>
      </c>
      <c r="C14" s="21" t="s">
        <v>37</v>
      </c>
      <c r="D14" s="21" t="s">
        <v>81</v>
      </c>
      <c r="E14" s="29">
        <v>0.6</v>
      </c>
      <c r="F14" s="28"/>
    </row>
    <row r="15" spans="1:6" x14ac:dyDescent="0.25">
      <c r="A15" s="22" t="s">
        <v>67</v>
      </c>
      <c r="B15" s="21" t="s">
        <v>68</v>
      </c>
      <c r="C15" s="21" t="s">
        <v>40</v>
      </c>
      <c r="D15" s="21" t="s">
        <v>81</v>
      </c>
      <c r="E15" s="29">
        <v>0.6</v>
      </c>
      <c r="F15" s="28"/>
    </row>
    <row r="16" spans="1:6" x14ac:dyDescent="0.25">
      <c r="A16" s="22" t="s">
        <v>69</v>
      </c>
      <c r="B16" s="21" t="s">
        <v>70</v>
      </c>
      <c r="C16" s="21" t="s">
        <v>77</v>
      </c>
      <c r="D16" s="21" t="s">
        <v>81</v>
      </c>
      <c r="E16" s="29">
        <v>0.6</v>
      </c>
      <c r="F16" s="28"/>
    </row>
    <row r="17" spans="1:6" x14ac:dyDescent="0.25">
      <c r="A17" s="22" t="s">
        <v>71</v>
      </c>
      <c r="B17" s="21" t="s">
        <v>72</v>
      </c>
      <c r="C17" s="21" t="s">
        <v>37</v>
      </c>
      <c r="D17" s="21" t="s">
        <v>81</v>
      </c>
      <c r="E17" s="29">
        <v>0.6</v>
      </c>
      <c r="F17" s="28"/>
    </row>
    <row r="18" spans="1:6" x14ac:dyDescent="0.25">
      <c r="A18" s="22" t="s">
        <v>73</v>
      </c>
      <c r="B18" s="21" t="s">
        <v>74</v>
      </c>
      <c r="C18" s="21" t="s">
        <v>79</v>
      </c>
      <c r="D18" s="21" t="s">
        <v>81</v>
      </c>
      <c r="E18" s="29">
        <v>0.6</v>
      </c>
      <c r="F18" s="28"/>
    </row>
    <row r="19" spans="1:6" x14ac:dyDescent="0.25">
      <c r="A19" s="23" t="s">
        <v>75</v>
      </c>
      <c r="B19" s="27" t="s">
        <v>76</v>
      </c>
      <c r="C19" s="21" t="s">
        <v>37</v>
      </c>
      <c r="D19" s="21" t="s">
        <v>81</v>
      </c>
      <c r="E19" s="29">
        <v>7</v>
      </c>
      <c r="F19" s="28"/>
    </row>
  </sheetData>
  <pageMargins left="0.75" right="0.75" top="1" bottom="1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3" sqref="D13"/>
    </sheetView>
  </sheetViews>
  <sheetFormatPr defaultColWidth="8.85546875" defaultRowHeight="15" x14ac:dyDescent="0.25"/>
  <cols>
    <col min="1" max="1" width="35" bestFit="1" customWidth="1"/>
    <col min="2" max="2" width="7.28515625" customWidth="1"/>
    <col min="3" max="3" width="10.140625" bestFit="1" customWidth="1"/>
    <col min="4" max="4" width="10.140625" style="20" customWidth="1"/>
    <col min="5" max="5" width="8.42578125" customWidth="1"/>
    <col min="6" max="6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33</v>
      </c>
      <c r="D1" s="21" t="s">
        <v>86</v>
      </c>
      <c r="E1" s="2" t="s">
        <v>34</v>
      </c>
      <c r="F1" s="11" t="s">
        <v>43</v>
      </c>
    </row>
    <row r="2" spans="1:6" x14ac:dyDescent="0.25">
      <c r="A2" s="1" t="s">
        <v>4</v>
      </c>
      <c r="B2" s="4" t="s">
        <v>5</v>
      </c>
      <c r="C2" s="6" t="s">
        <v>62</v>
      </c>
      <c r="D2" s="24" t="s">
        <v>62</v>
      </c>
      <c r="E2" s="6">
        <v>0</v>
      </c>
      <c r="F2" s="12"/>
    </row>
    <row r="3" spans="1:6" x14ac:dyDescent="0.25">
      <c r="A3" s="1" t="s">
        <v>11</v>
      </c>
      <c r="B3" s="4" t="s">
        <v>7</v>
      </c>
      <c r="C3" s="8" t="s">
        <v>37</v>
      </c>
      <c r="D3" s="25" t="s">
        <v>80</v>
      </c>
      <c r="E3" s="8">
        <v>2.7</v>
      </c>
      <c r="F3" s="12"/>
    </row>
    <row r="4" spans="1:6" x14ac:dyDescent="0.25">
      <c r="A4" s="1" t="s">
        <v>12</v>
      </c>
      <c r="B4" s="4" t="s">
        <v>8</v>
      </c>
      <c r="C4" s="8" t="s">
        <v>37</v>
      </c>
      <c r="D4" s="25" t="s">
        <v>80</v>
      </c>
      <c r="E4" s="8">
        <v>3</v>
      </c>
      <c r="F4" s="12"/>
    </row>
    <row r="5" spans="1:6" x14ac:dyDescent="0.25">
      <c r="A5" s="1" t="s">
        <v>27</v>
      </c>
      <c r="B5" s="4" t="s">
        <v>9</v>
      </c>
      <c r="C5" s="6" t="s">
        <v>37</v>
      </c>
      <c r="D5" s="24" t="s">
        <v>81</v>
      </c>
      <c r="E5" s="6">
        <v>3.2</v>
      </c>
      <c r="F5" s="12"/>
    </row>
    <row r="6" spans="1:6" x14ac:dyDescent="0.25">
      <c r="A6" s="1" t="s">
        <v>30</v>
      </c>
      <c r="B6" s="7" t="s">
        <v>10</v>
      </c>
      <c r="C6" s="8" t="s">
        <v>37</v>
      </c>
      <c r="D6" s="25" t="s">
        <v>81</v>
      </c>
      <c r="E6" s="8">
        <v>2.8</v>
      </c>
      <c r="F6" s="12"/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" sqref="D2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0.140625" style="20" customWidth="1"/>
    <col min="6" max="6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36</v>
      </c>
      <c r="D1" s="21" t="s">
        <v>87</v>
      </c>
      <c r="E1" s="2" t="s">
        <v>35</v>
      </c>
      <c r="F1" s="11" t="s">
        <v>43</v>
      </c>
    </row>
    <row r="2" spans="1:6" x14ac:dyDescent="0.25">
      <c r="A2" s="3" t="s">
        <v>4</v>
      </c>
      <c r="B2" s="4" t="s">
        <v>5</v>
      </c>
      <c r="C2" s="4" t="s">
        <v>62</v>
      </c>
      <c r="D2" s="4" t="s">
        <v>62</v>
      </c>
      <c r="E2" s="4">
        <v>0</v>
      </c>
      <c r="F2" s="12"/>
    </row>
    <row r="3" spans="1:6" x14ac:dyDescent="0.25">
      <c r="A3" s="5" t="s">
        <v>26</v>
      </c>
      <c r="B3" s="4" t="s">
        <v>6</v>
      </c>
      <c r="C3" s="4" t="s">
        <v>37</v>
      </c>
      <c r="D3" s="4" t="s">
        <v>82</v>
      </c>
      <c r="E3" s="4">
        <v>0.99</v>
      </c>
      <c r="F3" s="12"/>
    </row>
    <row r="4" spans="1:6" x14ac:dyDescent="0.25">
      <c r="A4" s="5" t="s">
        <v>25</v>
      </c>
      <c r="B4" s="4" t="s">
        <v>7</v>
      </c>
      <c r="C4" s="4" t="s">
        <v>51</v>
      </c>
      <c r="D4" s="4" t="s">
        <v>80</v>
      </c>
      <c r="E4" s="4">
        <v>0.99</v>
      </c>
      <c r="F4" s="12"/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50" zoomScaleNormal="150" workbookViewId="0">
      <selection activeCell="F14" sqref="F14"/>
    </sheetView>
  </sheetViews>
  <sheetFormatPr defaultRowHeight="15" x14ac:dyDescent="0.25"/>
  <cols>
    <col min="1" max="1" width="18" customWidth="1"/>
    <col min="2" max="2" width="13.140625" customWidth="1"/>
    <col min="6" max="6" width="45.7109375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29</v>
      </c>
      <c r="F1" s="2" t="s">
        <v>43</v>
      </c>
    </row>
    <row r="2" spans="1:6" s="20" customFormat="1" x14ac:dyDescent="0.25">
      <c r="A2" s="1" t="s">
        <v>13</v>
      </c>
      <c r="B2" s="21" t="s">
        <v>62</v>
      </c>
      <c r="C2" s="21">
        <v>0</v>
      </c>
      <c r="D2" s="21">
        <v>0</v>
      </c>
      <c r="E2" s="21">
        <v>0</v>
      </c>
      <c r="F2" s="21"/>
    </row>
    <row r="3" spans="1:6" x14ac:dyDescent="0.25">
      <c r="A3" s="1" t="s">
        <v>47</v>
      </c>
      <c r="B3" s="2" t="s">
        <v>77</v>
      </c>
      <c r="C3" s="2">
        <v>1.06</v>
      </c>
      <c r="D3" s="2">
        <f>0.228/3.6</f>
        <v>6.3333333333333339E-2</v>
      </c>
      <c r="E3" s="2">
        <v>1.6860067999999999E-2</v>
      </c>
      <c r="F3" s="2" t="s">
        <v>59</v>
      </c>
    </row>
    <row r="4" spans="1:6" x14ac:dyDescent="0.25">
      <c r="A4" s="1" t="s">
        <v>49</v>
      </c>
      <c r="B4" s="2" t="s">
        <v>37</v>
      </c>
      <c r="C4" s="6">
        <v>2.52</v>
      </c>
      <c r="D4" s="6">
        <f>0.102/3.6</f>
        <v>2.8333333333333332E-2</v>
      </c>
      <c r="E4" s="10">
        <f>0.2*1.1</f>
        <v>0.22000000000000003</v>
      </c>
      <c r="F4" s="2" t="s">
        <v>60</v>
      </c>
    </row>
    <row r="5" spans="1:6" x14ac:dyDescent="0.25">
      <c r="A5" s="1" t="s">
        <v>50</v>
      </c>
      <c r="B5" s="2" t="s">
        <v>51</v>
      </c>
      <c r="C5" s="2">
        <v>1E-4</v>
      </c>
      <c r="D5" s="2">
        <v>1E-4</v>
      </c>
      <c r="E5" s="2">
        <v>1E-4</v>
      </c>
      <c r="F5" s="2" t="s">
        <v>48</v>
      </c>
    </row>
    <row r="6" spans="1:6" x14ac:dyDescent="0.25">
      <c r="A6" s="1" t="s">
        <v>52</v>
      </c>
      <c r="B6" s="2" t="s">
        <v>40</v>
      </c>
      <c r="C6" s="2">
        <v>1.23</v>
      </c>
      <c r="D6" s="2">
        <f>0.301/3.6</f>
        <v>8.3611111111111108E-2</v>
      </c>
      <c r="E6" s="2">
        <f>0.08*1.04</f>
        <v>8.320000000000001E-2</v>
      </c>
      <c r="F6" s="2" t="s">
        <v>61</v>
      </c>
    </row>
    <row r="7" spans="1:6" x14ac:dyDescent="0.25">
      <c r="A7" s="1" t="s">
        <v>53</v>
      </c>
      <c r="B7" s="2" t="s">
        <v>41</v>
      </c>
      <c r="C7" s="2">
        <f>(1.2+1.45)/2</f>
        <v>1.325</v>
      </c>
      <c r="D7" s="2">
        <f>((0.399+0.439)/2)/3.6</f>
        <v>0.1163888888888889</v>
      </c>
      <c r="E7" s="2">
        <f>0.2*1.04</f>
        <v>0.20800000000000002</v>
      </c>
      <c r="F7" s="2" t="s">
        <v>56</v>
      </c>
    </row>
    <row r="8" spans="1:6" x14ac:dyDescent="0.25">
      <c r="A8" s="1" t="s">
        <v>54</v>
      </c>
      <c r="B8" s="2" t="s">
        <v>42</v>
      </c>
      <c r="C8" s="2">
        <v>0.11600000000000001</v>
      </c>
      <c r="D8" s="2">
        <f>0.027/3.6</f>
        <v>7.4999999999999997E-3</v>
      </c>
      <c r="E8" s="2">
        <f>0.2*1.04</f>
        <v>0.20800000000000002</v>
      </c>
      <c r="F8" s="2" t="s">
        <v>57</v>
      </c>
    </row>
    <row r="9" spans="1:6" x14ac:dyDescent="0.25">
      <c r="A9" s="14" t="s">
        <v>83</v>
      </c>
      <c r="B9" s="11" t="s">
        <v>55</v>
      </c>
      <c r="C9" s="2">
        <v>0.29899999999999999</v>
      </c>
      <c r="D9" s="2">
        <f>0.13/3.6</f>
        <v>3.6111111111111115E-2</v>
      </c>
      <c r="E9" s="21">
        <f>0.34*1.04</f>
        <v>0.35360000000000003</v>
      </c>
      <c r="F9" s="2" t="s">
        <v>58</v>
      </c>
    </row>
    <row r="10" spans="1:6" x14ac:dyDescent="0.25">
      <c r="A10" s="14" t="s">
        <v>78</v>
      </c>
      <c r="B10" s="27" t="s">
        <v>79</v>
      </c>
      <c r="C10" s="21">
        <v>5.3999999999999999E-2</v>
      </c>
      <c r="D10" s="21">
        <v>1E-3</v>
      </c>
      <c r="E10" s="21">
        <f>0.08*1.04</f>
        <v>8.320000000000001E-2</v>
      </c>
      <c r="F10" s="2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2018-06-14T07:51:38Z</dcterms:modified>
</cp:coreProperties>
</file>