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3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CH\archetypes\"/>
    </mc:Choice>
  </mc:AlternateContent>
  <bookViews>
    <workbookView xWindow="0" yWindow="2925" windowWidth="19335" windowHeight="16455" tabRatio="785" activeTab="3"/>
  </bookViews>
  <sheets>
    <sheet name="ARCHITECTURE" sheetId="3" r:id="rId1"/>
    <sheet name="AIR_CONDITIONING" sheetId="1" r:id="rId2"/>
    <sheet name="SUPPLY" sheetId="8" r:id="rId3"/>
    <sheet name="EMISSION_INTENSITY" sheetId="9" r:id="rId4"/>
    <sheet name="INTERNAL_LOADS" sheetId="7" r:id="rId5"/>
    <sheet name="INDOOR_COMFORT" sheetId="6" r:id="rId6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7" l="1"/>
  <c r="F7" i="7" l="1"/>
  <c r="F6" i="7"/>
  <c r="F20" i="6" l="1"/>
  <c r="F19" i="6"/>
  <c r="F18" i="6"/>
  <c r="F17" i="6"/>
  <c r="F13" i="6"/>
  <c r="F12" i="6"/>
  <c r="F10" i="6"/>
  <c r="F9" i="6"/>
  <c r="F8" i="6"/>
  <c r="F7" i="6"/>
  <c r="F6" i="6"/>
  <c r="F3" i="6"/>
  <c r="F2" i="6"/>
  <c r="F4" i="6"/>
  <c r="F5" i="6"/>
  <c r="F11" i="6" l="1"/>
  <c r="J11" i="7"/>
  <c r="I11" i="7"/>
  <c r="F11" i="7"/>
  <c r="E11" i="7"/>
  <c r="G17" i="7" l="1"/>
  <c r="D17" i="7" l="1"/>
  <c r="C17" i="7"/>
</calcChain>
</file>

<file path=xl/sharedStrings.xml><?xml version="1.0" encoding="utf-8"?>
<sst xmlns="http://schemas.openxmlformats.org/spreadsheetml/2006/main" count="267" uniqueCount="107">
  <si>
    <t>Code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</si>
  <si>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</si>
  <si>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</si>
  <si>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</si>
  <si>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</si>
  <si>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</si>
  <si>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</si>
  <si>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</si>
  <si>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</si>
  <si>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</si>
  <si>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</si>
  <si>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</si>
  <si>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</si>
  <si>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</si>
  <si>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</si>
  <si>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</si>
  <si>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</si>
  <si>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</si>
  <si>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</si>
  <si>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</si>
  <si>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</si>
  <si>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</si>
  <si>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</si>
  <si>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</si>
  <si>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</si>
  <si>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</si>
  <si>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</si>
  <si>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</si>
  <si>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</si>
  <si>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</si>
  <si>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</si>
  <si>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</si>
  <si>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</si>
  <si>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</si>
  <si>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</si>
  <si>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</si>
  <si>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</si>
  <si>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</si>
  <si>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</si>
  <si>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</si>
  <si>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</si>
  <si>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</si>
  <si>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</si>
  <si>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</si>
  <si>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</si>
  <si>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</si>
  <si>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</si>
  <si>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</si>
  <si>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</si>
  <si>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</si>
  <si>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</si>
  <si>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</si>
  <si>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</si>
  <si>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2006</t>
  </si>
  <si>
    <t>year_start</t>
  </si>
  <si>
    <t>year_end</t>
  </si>
  <si>
    <t>Qhpro_Wm2</t>
  </si>
  <si>
    <t>wwr_north</t>
  </si>
  <si>
    <t>wwr_south</t>
  </si>
  <si>
    <t>wwr_east</t>
  </si>
  <si>
    <t>wwr_west</t>
  </si>
  <si>
    <t>void_deck</t>
  </si>
  <si>
    <t>type_el</t>
  </si>
  <si>
    <t>Qcre_Wm2</t>
  </si>
  <si>
    <t>Ns</t>
  </si>
  <si>
    <t>Es</t>
  </si>
  <si>
    <t>UNIVERSITY</t>
  </si>
  <si>
    <t>Qcpro_Wm2</t>
  </si>
  <si>
    <t>Occ_m2pax</t>
  </si>
  <si>
    <t>Vww_lpdpax</t>
  </si>
  <si>
    <t>Vw_lpdpax</t>
  </si>
  <si>
    <t>X_ghpax</t>
  </si>
  <si>
    <t>Qs_Wpax</t>
  </si>
  <si>
    <t>Ve_lpspax</t>
  </si>
  <si>
    <t>RH_min_pc</t>
  </si>
  <si>
    <t>RH_max_pc</t>
  </si>
  <si>
    <t>16|09</t>
  </si>
  <si>
    <t>14|05</t>
  </si>
  <si>
    <t>15|05</t>
  </si>
  <si>
    <t>15|09</t>
  </si>
  <si>
    <t>heat_starts</t>
  </si>
  <si>
    <t>heat_ends</t>
  </si>
  <si>
    <t>cool_starts</t>
  </si>
  <si>
    <t>cool_ends</t>
  </si>
  <si>
    <t>Hs_ag</t>
  </si>
  <si>
    <t>Hs_bg</t>
  </si>
  <si>
    <t>Reference</t>
  </si>
  <si>
    <t>SIA2040: Residential (current values: Top-Down Method)</t>
  </si>
  <si>
    <t>Win_kgm2</t>
  </si>
  <si>
    <t>W_e_ag_kgm2</t>
  </si>
  <si>
    <t>W_e_bg_kgm2</t>
  </si>
  <si>
    <t>W_i_ag_kgm2</t>
  </si>
  <si>
    <t>W_i_bg_kgm2</t>
  </si>
  <si>
    <t>F_i_kgm2</t>
  </si>
  <si>
    <t>F_e_kgm2</t>
  </si>
  <si>
    <t>R_kgm2</t>
  </si>
  <si>
    <t>Exca_kgm2</t>
  </si>
  <si>
    <t>Tech_kgm2</t>
  </si>
  <si>
    <t>Mobi_kgm2</t>
  </si>
  <si>
    <t>T16</t>
  </si>
  <si>
    <t>description</t>
  </si>
  <si>
    <t>code</t>
  </si>
  <si>
    <t>Stone and Masonry &lt; 1920's</t>
  </si>
  <si>
    <t>Concrete and Masonry 1950's</t>
  </si>
  <si>
    <t>Concrete and Masonry 1970's</t>
  </si>
  <si>
    <t>Concrete and Masonry 2010's</t>
  </si>
  <si>
    <t>Concrete and Masonry 2010's - Minergie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</si>
</sst>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34" borderId="10" xfId="0" applyFont="1" applyFill="1" applyBorder="1"/>
    <xf numFmtId="0" fontId="0" fillId="34" borderId="10" xfId="0" applyFont="1" applyFill="1" applyBorder="1" applyAlignment="1">
      <alignment horizontal="center" vertical="center"/>
    </xf>
    <xf numFmtId="0" fontId="0" fillId="34" borderId="0" xfId="0" applyFont="1" applyFill="1" applyBorder="1"/>
    <xf numFmtId="0" fontId="0" fillId="34" borderId="0" xfId="0" applyFont="1" applyFill="1" applyBorder="1" applyAlignment="1">
      <alignment horizontal="center"/>
    </xf>
    <xf numFmtId="0" fontId="0" fillId="34" borderId="0" xfId="0" applyFont="1" applyFill="1" applyBorder="1" applyAlignment="1">
      <alignment horizontal="center" vertical="center"/>
    </xf>
    <xf numFmtId="49" fontId="0" fillId="34" borderId="0" xfId="0" applyNumberFormat="1" applyFill="1" applyBorder="1" applyAlignment="1">
      <alignment horizontal="center"/>
    </xf>
    <xf numFmtId="0" fontId="17" fillId="33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CCCC8246-769A-4BF8-9848-A321DBADB4A3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09-11T13:24:25.40" personId="{CCCC8246-769A-4BF8-9848-A321DBADB4A3}" id="{FF09A2C2-F812-4995-AC4D-DC9926B18FFB}">
    <text>old CEA database: T2 instead of T3 (mini split AC instead of central AC)
Currently: all changed to T3
Discussion with Martin about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8-09T09:30:43.03" personId="{CCCC8246-769A-4BF8-9848-A321DBADB4A3}" id="{4995A51A-970E-4858-A3E9-F23AAFC3B2D7}">
    <text>do not find this in SIA</text>
  </threadedComment>
  <threadedComment ref="D1" dT="2019-08-13T15:04:41.29" personId="{CCCC8246-769A-4BF8-9848-A321DBADB4A3}" id="{59FCE18A-D39A-4487-B53C-3197D510A233}" parentId="{4995A51A-970E-4858-A3E9-F23AAFC3B2D7}">
    <text>keep the same as old CEA Databases
!</text>
  </threadedComment>
  <threadedComment ref="F14" dT="2019-08-13T15:40:02.18" personId="{CCCC8246-769A-4BF8-9848-A321DBADB4A3}" id="{19AF7AA5-1871-49D1-8FCF-02DD9C759BA1}">
    <text>do not change from old CEA database</text>
  </threadedComment>
  <threadedComment ref="G15" dT="2019-08-13T14:54:06.63" personId="{CCCC8246-769A-4BF8-9848-A321DBADB4A3}" id="{1E62239D-37F6-4696-B130-748547BDA1A6}">
    <text>nothing in SIA</text>
  </threadedComment>
  <threadedComment ref="G15" dT="2019-08-14T15:42:57.84" personId="{CCCC8246-769A-4BF8-9848-A321DBADB4A3}" id="{16CCDA4D-D51F-44AA-95EC-8AE62BEBEB94}" parentId="{1E62239D-37F6-4696-B130-748547BDA1A6}">
    <text>Keep same as old CEA database
These are not used anyway for these building typologies</text>
  </threadedComment>
  <threadedComment ref="G16" dT="2019-08-13T14:52:59.52" personId="{CCCC8246-769A-4BF8-9848-A321DBADB4A3}" id="{CB14F6D7-71C4-4A0D-B956-D1AB18BB535B}">
    <text>nothing in SIA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8-08T12:20:45.51" personId="{CCCC8246-769A-4BF8-9848-A321DBADB4A3}" id="{2BD16210-01D2-42DE-9F57-124A6EE12ECA}">
    <text>dont find in SIA</text>
  </threadedComment>
  <threadedComment ref="F1" dT="2019-08-13T08:16:02.08" personId="{CCCC8246-769A-4BF8-9848-A321DBADB4A3}" id="{6906B04C-56FB-4FF5-BF02-6B67D8F3AD90}" parentId="{2BD16210-01D2-42DE-9F57-124A6EE12ECA}">
    <text>kept same as old CEA database - no reference available to change these values</text>
  </threadedComment>
  <threadedComment ref="G1" dT="2019-08-08T12:23:57.13" personId="{CCCC8246-769A-4BF8-9848-A321DBADB4A3}" id="{2ED044A9-C68D-45BD-B13C-0553F43D3768}">
    <text>dont find in SIA</text>
  </threadedComment>
  <threadedComment ref="J1" dT="2019-08-08T12:08:25.79" personId="{CCCC8246-769A-4BF8-9848-A321DBADB4A3}" id="{4188EAE4-5F6C-4CB7-96DC-907AA428BC99}">
    <text>cannot find in SIA</text>
  </threadedComment>
  <threadedComment ref="J1" dT="2019-08-13T12:13:58.38" personId="{CCCC8246-769A-4BF8-9848-A321DBADB4A3}" id="{F1EF6245-8799-47A6-BCFF-35017E08DD5E}" parentId="{4188EAE4-5F6C-4CB7-96DC-907AA428BC99}">
    <text>no other source available - keep same as in old CEA database</text>
  </threadedComment>
  <threadedComment ref="K1" dT="2019-08-08T12:08:53.23" personId="{CCCC8246-769A-4BF8-9848-A321DBADB4A3}" id="{31840D2C-BF6D-496C-92D3-7147ADE02D81}">
    <text>no reference available - keep same as in old CEA database</text>
  </threadedComment>
  <threadedComment ref="A4" dT="2019-08-08T15:02:30.20" personId="{CCCC8246-769A-4BF8-9848-A321DBADB4A3}" id="{BA522695-9F5A-4685-BC9C-BB455B175508}">
    <text>hotelzimmer values used</text>
  </threadedComment>
  <threadedComment ref="A5" dT="2019-08-08T15:03:11.08" personId="{CCCC8246-769A-4BF8-9848-A321DBADB4A3}" id="{AB79D271-718E-45F1-9D6A-2D1684E778DD}">
    <text>einzel/gruppenburo values used</text>
  </threadedComment>
  <threadedComment ref="A6" dT="2019-08-08T15:03:58.66" personId="{CCCC8246-769A-4BF8-9848-A321DBADB4A3}" id="{99BBF83B-3C08-41AC-84FA-45BAB926754C}">
    <text>fachgeschaft</text>
  </threadedComment>
  <threadedComment ref="A7" dT="2019-08-08T15:04:09.18" personId="{CCCC8246-769A-4BF8-9848-A321DBADB4A3}" id="{2E89370B-2C8B-441B-8524-4961F9AD1E21}">
    <text>lebensmittelverkauf = supermarket</text>
  </threadedComment>
  <threadedComment ref="A9" dT="2019-08-08T15:05:24.19" personId="{CCCC8246-769A-4BF8-9848-A321DBADB4A3}" id="{10829547-C2A4-4E58-B632-CF7EDF7CE835}">
    <text>grosse arbeit values are used</text>
  </threadedComment>
  <threadedComment ref="A10" dT="2019-08-08T15:08:09.77" personId="{CCCC8246-769A-4BF8-9848-A321DBADB4A3}" id="{139CF0AD-AE2C-4F6B-9B40-AE63022A2B59}">
    <text>schulzimmer values</text>
  </threadedComment>
  <threadedComment ref="A11" dT="2019-08-08T14:52:31.15" personId="{CCCC8246-769A-4BF8-9848-A321DBADB4A3}" id="{EB7016A0-8719-4E80-9845-07E465C0EED2}">
    <text>do not know which one to take - 3 categories of rooms are available</text>
  </threadedComment>
  <threadedComment ref="A11" dT="2019-08-13T12:21:38.00" personId="{CCCC8246-769A-4BF8-9848-A321DBADB4A3}" id="{A96F6928-49E1-45C2-8A9F-9831A5C098A7}" parentId="{EB7016A0-8719-4E80-9845-07E465C0EED2}">
    <text>all values from Bettenzimmer SIA 2024 8.1</text>
  </threadedComment>
  <threadedComment ref="F17" dT="2019-08-13T08:16:17.03" personId="{CCCC8246-769A-4BF8-9848-A321DBADB4A3}" id="{74014532-D18F-4AA9-A13E-1879A8CF80D5}">
    <text>same as industrial</text>
  </threadedComment>
  <threadedComment ref="A20" dT="2019-08-08T14:58:20.10" personId="{CCCC8246-769A-4BF8-9848-A321DBADB4A3}" id="{4A6E4AE9-26FD-441F-92BA-0F9C18F35B56}">
    <text>Horsaal is taken for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B9" sqref="B9"/>
    </sheetView>
  </sheetViews>
  <sheetFormatPr defaultColWidth="9.140625" defaultRowHeight="15" x14ac:dyDescent="0.25"/>
  <cols>
    <col min="1" max="1" width="8" style="1" customWidth="1"/>
    <col min="2" max="2" width="49.85546875" style="7" customWidth="1"/>
    <col min="3" max="3" width="11.140625" style="9" customWidth="1"/>
    <col min="4" max="4" width="10.7109375" style="9" customWidth="1"/>
    <col min="5" max="5" width="8.42578125" style="3" customWidth="1"/>
    <col min="6" max="6" width="7.7109375" style="3" customWidth="1"/>
    <col min="7" max="7" width="8.85546875" style="3" customWidth="1"/>
    <col min="8" max="8" width="8.5703125" style="3" customWidth="1"/>
    <col min="9" max="9" width="11.28515625" style="1" bestFit="1" customWidth="1"/>
    <col min="10" max="10" width="11" style="3" customWidth="1"/>
    <col min="11" max="11" width="11.5703125" style="3" customWidth="1"/>
    <col min="12" max="13" width="10.85546875" style="3" customWidth="1"/>
    <col min="14" max="14" width="11.7109375" style="3" customWidth="1"/>
    <col min="15" max="15" width="11.140625" style="3" bestFit="1" customWidth="1"/>
    <col min="16" max="19" width="12.42578125" style="3" bestFit="1" customWidth="1"/>
    <col min="20" max="16384" width="9.140625" style="1"/>
  </cols>
  <sheetData>
    <row r="1" spans="1:20" x14ac:dyDescent="0.25">
      <c r="A1" s="5" t="s">
        <v>101</v>
      </c>
      <c r="B1" s="5" t="s">
        <v>100</v>
      </c>
      <c r="C1" s="5" t="s">
        <v>54</v>
      </c>
      <c r="D1" s="5" t="s">
        <v>55</v>
      </c>
      <c r="E1" s="5" t="s">
        <v>65</v>
      </c>
      <c r="F1" s="5" t="s">
        <v>64</v>
      </c>
      <c r="G1" s="5" t="s">
        <v>84</v>
      </c>
      <c r="H1" s="5" t="s">
        <v>85</v>
      </c>
      <c r="I1" s="5" t="s">
        <v>61</v>
      </c>
      <c r="J1" s="5" t="s">
        <v>57</v>
      </c>
      <c r="K1" s="5" t="s">
        <v>58</v>
      </c>
      <c r="L1" s="5" t="s">
        <v>59</v>
      </c>
      <c r="M1" s="5" t="s">
        <v>60</v>
      </c>
      <c r="N1" s="5" t="s">
        <v>43</v>
      </c>
      <c r="O1" s="5" t="s">
        <v>44</v>
      </c>
      <c r="P1" s="5" t="s">
        <v>34</v>
      </c>
      <c r="Q1" s="5" t="s">
        <v>36</v>
      </c>
      <c r="R1" s="5" t="s">
        <v>35</v>
      </c>
      <c r="S1" s="5" t="s">
        <v>5</v>
      </c>
    </row>
    <row r="2" spans="1:20" x14ac:dyDescent="0.25">
      <c r="A2" s="2" t="s">
        <v>7</v>
      </c>
      <c r="B2" s="22" t="s">
        <v>102</v>
      </c>
      <c r="C2" s="22">
        <v>1000</v>
      </c>
      <c r="D2" s="22" t="s">
        <v>45</v>
      </c>
      <c r="E2" s="2">
        <v>0.82</v>
      </c>
      <c r="F2" s="2">
        <v>0.82</v>
      </c>
      <c r="G2" s="2">
        <v>0.82</v>
      </c>
      <c r="H2" s="13">
        <v>0</v>
      </c>
      <c r="I2" s="10">
        <v>0</v>
      </c>
      <c r="J2" s="2">
        <v>0.16</v>
      </c>
      <c r="K2" s="2">
        <v>0.16</v>
      </c>
      <c r="L2" s="2">
        <v>0.16</v>
      </c>
      <c r="M2" s="2">
        <v>0.16</v>
      </c>
      <c r="N2" s="2" t="s">
        <v>6</v>
      </c>
      <c r="O2" s="2" t="s">
        <v>6</v>
      </c>
      <c r="P2" s="2" t="s">
        <v>7</v>
      </c>
      <c r="Q2" s="2" t="s">
        <v>9</v>
      </c>
      <c r="R2" s="2" t="s">
        <v>9</v>
      </c>
      <c r="S2" s="2" t="s">
        <v>9</v>
      </c>
      <c r="T2" s="8"/>
    </row>
    <row r="3" spans="1:20" x14ac:dyDescent="0.25">
      <c r="A3" s="2" t="s">
        <v>9</v>
      </c>
      <c r="B3" s="22" t="s">
        <v>103</v>
      </c>
      <c r="C3" s="22" t="s">
        <v>46</v>
      </c>
      <c r="D3" s="22" t="s">
        <v>49</v>
      </c>
      <c r="E3" s="2">
        <v>0.82</v>
      </c>
      <c r="F3" s="2">
        <v>0.82</v>
      </c>
      <c r="G3" s="2">
        <v>0.82</v>
      </c>
      <c r="H3" s="13">
        <v>0</v>
      </c>
      <c r="I3" s="10">
        <v>0</v>
      </c>
      <c r="J3" s="2">
        <v>0.21</v>
      </c>
      <c r="K3" s="2">
        <v>0.21</v>
      </c>
      <c r="L3" s="2">
        <v>0.21</v>
      </c>
      <c r="M3" s="2">
        <v>0.21</v>
      </c>
      <c r="N3" s="2" t="s">
        <v>9</v>
      </c>
      <c r="O3" s="2" t="s">
        <v>6</v>
      </c>
      <c r="P3" s="2" t="s">
        <v>7</v>
      </c>
      <c r="Q3" s="2" t="s">
        <v>9</v>
      </c>
      <c r="R3" s="2" t="s">
        <v>37</v>
      </c>
      <c r="S3" s="2" t="s">
        <v>7</v>
      </c>
      <c r="T3" s="8"/>
    </row>
    <row r="4" spans="1:20" x14ac:dyDescent="0.25">
      <c r="A4" s="2" t="s">
        <v>6</v>
      </c>
      <c r="B4" s="22" t="s">
        <v>104</v>
      </c>
      <c r="C4" s="22" t="s">
        <v>47</v>
      </c>
      <c r="D4" s="22" t="s">
        <v>50</v>
      </c>
      <c r="E4" s="2">
        <v>0.82</v>
      </c>
      <c r="F4" s="2">
        <v>0.82</v>
      </c>
      <c r="G4" s="2">
        <v>0.82</v>
      </c>
      <c r="H4" s="13">
        <v>0</v>
      </c>
      <c r="I4" s="10">
        <v>0</v>
      </c>
      <c r="J4" s="2">
        <v>0.25</v>
      </c>
      <c r="K4" s="2">
        <v>0.25</v>
      </c>
      <c r="L4" s="2">
        <v>0.25</v>
      </c>
      <c r="M4" s="2">
        <v>0.25</v>
      </c>
      <c r="N4" s="2" t="s">
        <v>9</v>
      </c>
      <c r="O4" s="2" t="s">
        <v>6</v>
      </c>
      <c r="P4" s="2" t="s">
        <v>7</v>
      </c>
      <c r="Q4" s="2" t="s">
        <v>9</v>
      </c>
      <c r="R4" s="2" t="s">
        <v>37</v>
      </c>
      <c r="S4" s="2" t="s">
        <v>7</v>
      </c>
      <c r="T4" s="8"/>
    </row>
    <row r="5" spans="1:20" x14ac:dyDescent="0.25">
      <c r="A5" s="2" t="s">
        <v>10</v>
      </c>
      <c r="B5" s="22" t="s">
        <v>104</v>
      </c>
      <c r="C5" s="22" t="s">
        <v>48</v>
      </c>
      <c r="D5" s="22" t="s">
        <v>51</v>
      </c>
      <c r="E5" s="2">
        <v>0.82</v>
      </c>
      <c r="F5" s="2">
        <v>0.82</v>
      </c>
      <c r="G5" s="2">
        <v>0.82</v>
      </c>
      <c r="H5" s="13">
        <v>0</v>
      </c>
      <c r="I5" s="10">
        <v>0</v>
      </c>
      <c r="J5" s="2">
        <v>0.21</v>
      </c>
      <c r="K5" s="2">
        <v>0.21</v>
      </c>
      <c r="L5" s="2">
        <v>0.21</v>
      </c>
      <c r="M5" s="2">
        <v>0.21</v>
      </c>
      <c r="N5" s="2" t="s">
        <v>6</v>
      </c>
      <c r="O5" s="2" t="s">
        <v>6</v>
      </c>
      <c r="P5" s="2" t="s">
        <v>9</v>
      </c>
      <c r="Q5" s="2" t="s">
        <v>7</v>
      </c>
      <c r="R5" s="2" t="s">
        <v>37</v>
      </c>
      <c r="S5" s="2" t="s">
        <v>7</v>
      </c>
      <c r="T5" s="8"/>
    </row>
    <row r="6" spans="1:20" x14ac:dyDescent="0.25">
      <c r="A6" s="2" t="s">
        <v>37</v>
      </c>
      <c r="B6" s="22" t="s">
        <v>105</v>
      </c>
      <c r="C6" s="22" t="s">
        <v>53</v>
      </c>
      <c r="D6" s="22" t="s">
        <v>52</v>
      </c>
      <c r="E6" s="2">
        <v>0.82</v>
      </c>
      <c r="F6" s="2">
        <v>0.82</v>
      </c>
      <c r="G6" s="2">
        <v>0.82</v>
      </c>
      <c r="H6" s="13">
        <v>0</v>
      </c>
      <c r="I6" s="10">
        <v>0</v>
      </c>
      <c r="J6" s="2">
        <v>0.15</v>
      </c>
      <c r="K6" s="2">
        <v>0.15</v>
      </c>
      <c r="L6" s="2">
        <v>0.15</v>
      </c>
      <c r="M6" s="2">
        <v>0.15</v>
      </c>
      <c r="N6" s="2" t="s">
        <v>6</v>
      </c>
      <c r="O6" s="2" t="s">
        <v>9</v>
      </c>
      <c r="P6" s="2" t="s">
        <v>9</v>
      </c>
      <c r="Q6" s="2" t="s">
        <v>10</v>
      </c>
      <c r="R6" s="2" t="s">
        <v>37</v>
      </c>
      <c r="S6" s="2" t="s">
        <v>7</v>
      </c>
    </row>
    <row r="7" spans="1:20" x14ac:dyDescent="0.25">
      <c r="A7" s="2" t="s">
        <v>42</v>
      </c>
      <c r="B7" s="22" t="s">
        <v>106</v>
      </c>
      <c r="C7" s="22" t="s">
        <v>53</v>
      </c>
      <c r="D7" s="22" t="s">
        <v>52</v>
      </c>
      <c r="E7" s="2">
        <v>0.82</v>
      </c>
      <c r="F7" s="2">
        <v>0.82</v>
      </c>
      <c r="G7" s="2">
        <v>0.82</v>
      </c>
      <c r="H7" s="13">
        <v>0</v>
      </c>
      <c r="I7" s="10">
        <v>0</v>
      </c>
      <c r="J7" s="2">
        <v>0.15</v>
      </c>
      <c r="K7" s="2">
        <v>0.15</v>
      </c>
      <c r="L7" s="2">
        <v>0.15</v>
      </c>
      <c r="M7" s="2">
        <v>0.15</v>
      </c>
      <c r="N7" s="2" t="s">
        <v>6</v>
      </c>
      <c r="O7" s="2" t="s">
        <v>7</v>
      </c>
      <c r="P7" s="2" t="s">
        <v>10</v>
      </c>
      <c r="Q7" s="2" t="s">
        <v>10</v>
      </c>
      <c r="R7" s="2" t="s">
        <v>37</v>
      </c>
      <c r="S7" s="2" t="s">
        <v>7</v>
      </c>
    </row>
  </sheetData>
  <pageMargins left="0.7" right="0.7" top="0.75" bottom="0.75" header="0.3" footer="0.3"/>
  <pageSetup paperSize="9" orientation="portrait" r:id="rId1"/>
  <ignoredErrors>
    <ignoredError sqref="C3:D6 D2 C7:D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5" zoomScaleNormal="85" zoomScalePageLayoutView="8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N7" sqref="N7"/>
    </sheetView>
  </sheetViews>
  <sheetFormatPr defaultColWidth="9.140625" defaultRowHeight="15" x14ac:dyDescent="0.25"/>
  <cols>
    <col min="1" max="1" width="12.28515625" style="7" bestFit="1" customWidth="1"/>
    <col min="2" max="3" width="11.140625" style="3" customWidth="1"/>
    <col min="4" max="4" width="10.140625" style="3" customWidth="1"/>
    <col min="5" max="5" width="11.140625" style="3" customWidth="1"/>
    <col min="6" max="6" width="12.42578125" style="3" customWidth="1"/>
    <col min="7" max="7" width="14.5703125" style="1" bestFit="1" customWidth="1"/>
    <col min="8" max="8" width="13.85546875" style="1" customWidth="1"/>
    <col min="9" max="9" width="14.28515625" style="1" bestFit="1" customWidth="1"/>
    <col min="10" max="10" width="13.5703125" style="1" bestFit="1" customWidth="1"/>
    <col min="11" max="16384" width="9.140625" style="1"/>
  </cols>
  <sheetData>
    <row r="1" spans="1:10" x14ac:dyDescent="0.25">
      <c r="A1" s="5" t="s">
        <v>101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38</v>
      </c>
      <c r="G1" s="5" t="s">
        <v>80</v>
      </c>
      <c r="H1" s="5" t="s">
        <v>81</v>
      </c>
      <c r="I1" s="5" t="s">
        <v>82</v>
      </c>
      <c r="J1" s="5" t="s">
        <v>83</v>
      </c>
    </row>
    <row r="2" spans="1:10" x14ac:dyDescent="0.25">
      <c r="A2" s="2" t="s">
        <v>7</v>
      </c>
      <c r="B2" s="2" t="s">
        <v>7</v>
      </c>
      <c r="C2" s="2" t="s">
        <v>8</v>
      </c>
      <c r="D2" s="2" t="s">
        <v>7</v>
      </c>
      <c r="E2" s="2" t="s">
        <v>7</v>
      </c>
      <c r="F2" s="2" t="s">
        <v>8</v>
      </c>
      <c r="G2" s="2" t="s">
        <v>76</v>
      </c>
      <c r="H2" s="2" t="s">
        <v>77</v>
      </c>
      <c r="I2" s="2" t="s">
        <v>78</v>
      </c>
      <c r="J2" s="2" t="s">
        <v>79</v>
      </c>
    </row>
    <row r="3" spans="1:10" x14ac:dyDescent="0.25">
      <c r="A3" s="2" t="s">
        <v>9</v>
      </c>
      <c r="B3" s="2" t="s">
        <v>7</v>
      </c>
      <c r="C3" s="2" t="s">
        <v>8</v>
      </c>
      <c r="D3" s="2" t="s">
        <v>7</v>
      </c>
      <c r="E3" s="2" t="s">
        <v>7</v>
      </c>
      <c r="F3" s="2" t="s">
        <v>8</v>
      </c>
      <c r="G3" s="2" t="s">
        <v>76</v>
      </c>
      <c r="H3" s="2" t="s">
        <v>77</v>
      </c>
      <c r="I3" s="2" t="s">
        <v>78</v>
      </c>
      <c r="J3" s="2" t="s">
        <v>79</v>
      </c>
    </row>
    <row r="4" spans="1:10" x14ac:dyDescent="0.25">
      <c r="A4" s="2" t="s">
        <v>6</v>
      </c>
      <c r="B4" s="2" t="s">
        <v>7</v>
      </c>
      <c r="C4" s="2" t="s">
        <v>8</v>
      </c>
      <c r="D4" s="2" t="s">
        <v>7</v>
      </c>
      <c r="E4" s="2" t="s">
        <v>7</v>
      </c>
      <c r="F4" s="2" t="s">
        <v>8</v>
      </c>
      <c r="G4" s="2" t="s">
        <v>76</v>
      </c>
      <c r="H4" s="2" t="s">
        <v>77</v>
      </c>
      <c r="I4" s="2" t="s">
        <v>78</v>
      </c>
      <c r="J4" s="2" t="s">
        <v>79</v>
      </c>
    </row>
    <row r="5" spans="1:10" x14ac:dyDescent="0.25">
      <c r="A5" s="2" t="s">
        <v>10</v>
      </c>
      <c r="B5" s="2" t="s">
        <v>7</v>
      </c>
      <c r="C5" s="2" t="s">
        <v>8</v>
      </c>
      <c r="D5" s="2" t="s">
        <v>7</v>
      </c>
      <c r="E5" s="2" t="s">
        <v>7</v>
      </c>
      <c r="F5" s="2" t="s">
        <v>8</v>
      </c>
      <c r="G5" s="2" t="s">
        <v>76</v>
      </c>
      <c r="H5" s="2" t="s">
        <v>77</v>
      </c>
      <c r="I5" s="2" t="s">
        <v>78</v>
      </c>
      <c r="J5" s="2" t="s">
        <v>79</v>
      </c>
    </row>
    <row r="6" spans="1:10" x14ac:dyDescent="0.25">
      <c r="A6" s="2" t="s">
        <v>37</v>
      </c>
      <c r="B6" s="2" t="s">
        <v>10</v>
      </c>
      <c r="C6" s="2" t="s">
        <v>8</v>
      </c>
      <c r="D6" s="2" t="s">
        <v>7</v>
      </c>
      <c r="E6" s="2" t="s">
        <v>9</v>
      </c>
      <c r="F6" s="2" t="s">
        <v>8</v>
      </c>
      <c r="G6" s="2" t="s">
        <v>76</v>
      </c>
      <c r="H6" s="2" t="s">
        <v>77</v>
      </c>
      <c r="I6" s="2" t="s">
        <v>78</v>
      </c>
      <c r="J6" s="2" t="s">
        <v>79</v>
      </c>
    </row>
    <row r="7" spans="1:10" x14ac:dyDescent="0.25">
      <c r="A7" s="2" t="s">
        <v>42</v>
      </c>
      <c r="B7" s="2" t="s">
        <v>10</v>
      </c>
      <c r="C7" s="2" t="s">
        <v>8</v>
      </c>
      <c r="D7" s="2" t="s">
        <v>9</v>
      </c>
      <c r="E7" s="2" t="s">
        <v>6</v>
      </c>
      <c r="F7" s="2" t="s">
        <v>7</v>
      </c>
      <c r="G7" s="2" t="s">
        <v>76</v>
      </c>
      <c r="H7" s="2" t="s">
        <v>77</v>
      </c>
      <c r="I7" s="2" t="s">
        <v>78</v>
      </c>
      <c r="J7" s="2" t="s">
        <v>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36" sqref="G36"/>
    </sheetView>
  </sheetViews>
  <sheetFormatPr defaultColWidth="9.140625" defaultRowHeight="15" x14ac:dyDescent="0.25"/>
  <cols>
    <col min="1" max="1" width="10.7109375" style="7" customWidth="1"/>
    <col min="2" max="2" width="10" style="3" customWidth="1"/>
    <col min="3" max="3" width="10.7109375" style="3" customWidth="1"/>
    <col min="4" max="4" width="9.85546875" style="3" bestFit="1" customWidth="1"/>
    <col min="5" max="5" width="10" style="3" bestFit="1" customWidth="1"/>
    <col min="6" max="16384" width="9.140625" style="1"/>
  </cols>
  <sheetData>
    <row r="1" spans="1:5" x14ac:dyDescent="0.25">
      <c r="A1" s="5" t="s">
        <v>101</v>
      </c>
      <c r="B1" s="5" t="s">
        <v>1</v>
      </c>
      <c r="C1" s="5" t="s">
        <v>3</v>
      </c>
      <c r="D1" s="5" t="s">
        <v>2</v>
      </c>
      <c r="E1" s="5" t="s">
        <v>62</v>
      </c>
    </row>
    <row r="2" spans="1:5" x14ac:dyDescent="0.25">
      <c r="A2" s="2" t="s">
        <v>7</v>
      </c>
      <c r="B2" s="2" t="s">
        <v>7</v>
      </c>
      <c r="C2" s="2" t="s">
        <v>7</v>
      </c>
      <c r="D2" s="2" t="s">
        <v>8</v>
      </c>
      <c r="E2" s="2" t="s">
        <v>99</v>
      </c>
    </row>
    <row r="3" spans="1:5" x14ac:dyDescent="0.25">
      <c r="A3" s="2" t="s">
        <v>9</v>
      </c>
      <c r="B3" s="2" t="s">
        <v>7</v>
      </c>
      <c r="C3" s="2" t="s">
        <v>7</v>
      </c>
      <c r="D3" s="2" t="s">
        <v>8</v>
      </c>
      <c r="E3" s="2" t="s">
        <v>99</v>
      </c>
    </row>
    <row r="4" spans="1:5" x14ac:dyDescent="0.25">
      <c r="A4" s="2" t="s">
        <v>6</v>
      </c>
      <c r="B4" s="2" t="s">
        <v>7</v>
      </c>
      <c r="C4" s="2" t="s">
        <v>7</v>
      </c>
      <c r="D4" s="2" t="s">
        <v>8</v>
      </c>
      <c r="E4" s="2" t="s">
        <v>99</v>
      </c>
    </row>
    <row r="5" spans="1:5" x14ac:dyDescent="0.25">
      <c r="A5" s="2" t="s">
        <v>10</v>
      </c>
      <c r="B5" s="2" t="s">
        <v>7</v>
      </c>
      <c r="C5" s="2" t="s">
        <v>7</v>
      </c>
      <c r="D5" s="2" t="s">
        <v>8</v>
      </c>
      <c r="E5" s="2" t="s">
        <v>99</v>
      </c>
    </row>
    <row r="6" spans="1:5" x14ac:dyDescent="0.25">
      <c r="A6" s="2" t="s">
        <v>37</v>
      </c>
      <c r="B6" s="2" t="s">
        <v>6</v>
      </c>
      <c r="C6" s="2" t="s">
        <v>6</v>
      </c>
      <c r="D6" s="2" t="s">
        <v>8</v>
      </c>
      <c r="E6" s="2" t="s">
        <v>99</v>
      </c>
    </row>
    <row r="7" spans="1:5" x14ac:dyDescent="0.25">
      <c r="A7" s="2" t="s">
        <v>42</v>
      </c>
      <c r="B7" s="2" t="s">
        <v>6</v>
      </c>
      <c r="C7" s="2" t="s">
        <v>6</v>
      </c>
      <c r="D7" s="2" t="s">
        <v>8</v>
      </c>
      <c r="E7" s="2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10" sqref="G10"/>
    </sheetView>
  </sheetViews>
  <sheetFormatPr defaultColWidth="9.140625" defaultRowHeight="15" x14ac:dyDescent="0.25"/>
  <cols>
    <col min="1" max="1" width="13.42578125" style="20" bestFit="1" customWidth="1"/>
    <col min="2" max="2" width="16" style="18" bestFit="1" customWidth="1"/>
    <col min="3" max="3" width="16.140625" style="18" bestFit="1" customWidth="1"/>
    <col min="4" max="4" width="15.42578125" style="18" bestFit="1" customWidth="1"/>
    <col min="5" max="5" width="15.5703125" style="18" bestFit="1" customWidth="1"/>
    <col min="6" max="6" width="14" style="18" customWidth="1"/>
    <col min="7" max="7" width="12.85546875" style="18" bestFit="1" customWidth="1"/>
    <col min="8" max="8" width="13.5703125" style="18" bestFit="1" customWidth="1"/>
    <col min="9" max="9" width="10.85546875" style="18" bestFit="1" customWidth="1"/>
    <col min="10" max="10" width="17.85546875" style="18" bestFit="1" customWidth="1"/>
    <col min="11" max="11" width="16.28515625" style="18" bestFit="1" customWidth="1"/>
    <col min="12" max="12" width="14.28515625" style="19" bestFit="1" customWidth="1"/>
    <col min="13" max="13" width="52.28515625" style="17" bestFit="1" customWidth="1"/>
    <col min="14" max="16384" width="9.140625" style="17"/>
  </cols>
  <sheetData>
    <row r="1" spans="1:13" x14ac:dyDescent="0.25">
      <c r="A1" s="5" t="s">
        <v>101</v>
      </c>
      <c r="B1" s="5" t="s">
        <v>89</v>
      </c>
      <c r="C1" s="5" t="s">
        <v>90</v>
      </c>
      <c r="D1" s="5" t="s">
        <v>91</v>
      </c>
      <c r="E1" s="5" t="s">
        <v>92</v>
      </c>
      <c r="F1" s="5" t="s">
        <v>88</v>
      </c>
      <c r="G1" s="5" t="s">
        <v>93</v>
      </c>
      <c r="H1" s="5" t="s">
        <v>94</v>
      </c>
      <c r="I1" s="5" t="s">
        <v>95</v>
      </c>
      <c r="J1" s="5" t="s">
        <v>97</v>
      </c>
      <c r="K1" s="5" t="s">
        <v>96</v>
      </c>
      <c r="L1" s="5" t="s">
        <v>98</v>
      </c>
      <c r="M1" s="21" t="s">
        <v>86</v>
      </c>
    </row>
    <row r="2" spans="1:13" x14ac:dyDescent="0.25">
      <c r="A2" s="2" t="s">
        <v>7</v>
      </c>
      <c r="B2" s="14">
        <v>57</v>
      </c>
      <c r="C2" s="14">
        <v>57</v>
      </c>
      <c r="D2" s="14">
        <v>39</v>
      </c>
      <c r="E2" s="14">
        <v>32</v>
      </c>
      <c r="F2" s="14">
        <v>47</v>
      </c>
      <c r="G2" s="14">
        <v>64</v>
      </c>
      <c r="H2" s="14">
        <v>39</v>
      </c>
      <c r="I2" s="14">
        <v>29</v>
      </c>
      <c r="J2" s="14">
        <v>32</v>
      </c>
      <c r="K2" s="14">
        <v>135</v>
      </c>
      <c r="L2" s="16">
        <v>16</v>
      </c>
      <c r="M2" s="15" t="s">
        <v>87</v>
      </c>
    </row>
    <row r="3" spans="1:13" x14ac:dyDescent="0.25">
      <c r="A3" s="2" t="s">
        <v>9</v>
      </c>
      <c r="B3" s="14">
        <v>34</v>
      </c>
      <c r="C3" s="14">
        <v>34</v>
      </c>
      <c r="D3" s="14">
        <v>32</v>
      </c>
      <c r="E3" s="14">
        <v>20</v>
      </c>
      <c r="F3" s="14">
        <v>62</v>
      </c>
      <c r="G3" s="14">
        <v>113</v>
      </c>
      <c r="H3" s="14">
        <v>113</v>
      </c>
      <c r="I3" s="14">
        <v>57</v>
      </c>
      <c r="J3" s="14">
        <v>32</v>
      </c>
      <c r="K3" s="14">
        <v>135</v>
      </c>
      <c r="L3" s="16">
        <v>16</v>
      </c>
      <c r="M3" s="15" t="s">
        <v>87</v>
      </c>
    </row>
    <row r="4" spans="1:13" x14ac:dyDescent="0.25">
      <c r="A4" s="2" t="s">
        <v>6</v>
      </c>
      <c r="B4" s="14">
        <v>36</v>
      </c>
      <c r="C4" s="14">
        <v>35</v>
      </c>
      <c r="D4" s="14">
        <v>34</v>
      </c>
      <c r="E4" s="14">
        <v>21</v>
      </c>
      <c r="F4" s="14">
        <v>123</v>
      </c>
      <c r="G4" s="14">
        <v>110</v>
      </c>
      <c r="H4" s="14">
        <v>113</v>
      </c>
      <c r="I4" s="14">
        <v>113</v>
      </c>
      <c r="J4" s="14">
        <v>32</v>
      </c>
      <c r="K4" s="14">
        <v>135</v>
      </c>
      <c r="L4" s="16">
        <v>16</v>
      </c>
      <c r="M4" s="15" t="s">
        <v>87</v>
      </c>
    </row>
    <row r="5" spans="1:13" x14ac:dyDescent="0.25">
      <c r="A5" s="2" t="s">
        <v>10</v>
      </c>
      <c r="B5" s="14">
        <v>57</v>
      </c>
      <c r="C5" s="14">
        <v>71</v>
      </c>
      <c r="D5" s="14">
        <v>34</v>
      </c>
      <c r="E5" s="14">
        <v>21</v>
      </c>
      <c r="F5" s="14">
        <v>69</v>
      </c>
      <c r="G5" s="14">
        <v>91</v>
      </c>
      <c r="H5" s="14">
        <v>104</v>
      </c>
      <c r="I5" s="14">
        <v>113</v>
      </c>
      <c r="J5" s="14">
        <v>32</v>
      </c>
      <c r="K5" s="14">
        <v>135</v>
      </c>
      <c r="L5" s="16">
        <v>16</v>
      </c>
      <c r="M5" s="15" t="s">
        <v>87</v>
      </c>
    </row>
    <row r="6" spans="1:13" x14ac:dyDescent="0.25">
      <c r="A6" s="2" t="s">
        <v>37</v>
      </c>
      <c r="B6" s="14">
        <v>112</v>
      </c>
      <c r="C6" s="14">
        <v>188</v>
      </c>
      <c r="D6" s="14">
        <v>73</v>
      </c>
      <c r="E6" s="14">
        <v>16</v>
      </c>
      <c r="F6" s="14">
        <v>85</v>
      </c>
      <c r="G6" s="14">
        <v>75</v>
      </c>
      <c r="H6" s="14">
        <v>180</v>
      </c>
      <c r="I6" s="14">
        <v>78</v>
      </c>
      <c r="J6" s="14">
        <v>32</v>
      </c>
      <c r="K6" s="14">
        <v>135</v>
      </c>
      <c r="L6" s="16">
        <v>16</v>
      </c>
      <c r="M6" s="15" t="s">
        <v>87</v>
      </c>
    </row>
    <row r="7" spans="1:13" x14ac:dyDescent="0.25">
      <c r="A7" s="2" t="s">
        <v>42</v>
      </c>
      <c r="B7" s="14">
        <v>112</v>
      </c>
      <c r="C7" s="14">
        <v>188</v>
      </c>
      <c r="D7" s="14">
        <v>73</v>
      </c>
      <c r="E7" s="14">
        <v>16</v>
      </c>
      <c r="F7" s="14">
        <v>85</v>
      </c>
      <c r="G7" s="14">
        <v>75</v>
      </c>
      <c r="H7" s="14">
        <v>180</v>
      </c>
      <c r="I7" s="14">
        <v>78</v>
      </c>
      <c r="J7" s="14">
        <v>32</v>
      </c>
      <c r="K7" s="14">
        <v>135</v>
      </c>
      <c r="L7" s="16">
        <v>16</v>
      </c>
      <c r="M7" s="15" t="s">
        <v>87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zoomScalePageLayoutView="85" workbookViewId="0">
      <selection activeCell="G21" sqref="G21"/>
    </sheetView>
  </sheetViews>
  <sheetFormatPr defaultColWidth="9.140625" defaultRowHeight="15" x14ac:dyDescent="0.25"/>
  <cols>
    <col min="1" max="1" width="15.42578125" style="3" bestFit="1" customWidth="1"/>
    <col min="2" max="2" width="15.42578125" style="3" customWidth="1"/>
    <col min="3" max="3" width="10.42578125" style="1" customWidth="1"/>
    <col min="4" max="4" width="12.7109375" style="1" customWidth="1"/>
    <col min="5" max="5" width="12" style="1" customWidth="1"/>
    <col min="6" max="6" width="10" style="1" customWidth="1"/>
    <col min="7" max="7" width="11.140625" style="1" customWidth="1"/>
    <col min="8" max="8" width="10.42578125" style="1" bestFit="1" customWidth="1"/>
    <col min="9" max="9" width="12.42578125" style="1" bestFit="1" customWidth="1"/>
    <col min="10" max="10" width="10.85546875" style="1" bestFit="1" customWidth="1"/>
    <col min="11" max="11" width="12.7109375" style="1" customWidth="1"/>
    <col min="12" max="13" width="12.28515625" style="1" bestFit="1" customWidth="1"/>
    <col min="14" max="16384" width="9.140625" style="1"/>
  </cols>
  <sheetData>
    <row r="1" spans="1:13" x14ac:dyDescent="0.25">
      <c r="A1" s="5" t="s">
        <v>0</v>
      </c>
      <c r="B1" s="5" t="s">
        <v>68</v>
      </c>
      <c r="C1" s="5" t="s">
        <v>72</v>
      </c>
      <c r="D1" s="5" t="s">
        <v>71</v>
      </c>
      <c r="E1" s="5" t="s">
        <v>12</v>
      </c>
      <c r="F1" s="5" t="s">
        <v>13</v>
      </c>
      <c r="G1" s="5" t="s">
        <v>14</v>
      </c>
      <c r="H1" s="5" t="s">
        <v>31</v>
      </c>
      <c r="I1" s="5" t="s">
        <v>69</v>
      </c>
      <c r="J1" s="5" t="s">
        <v>70</v>
      </c>
      <c r="K1" s="5" t="s">
        <v>63</v>
      </c>
      <c r="L1" s="5" t="s">
        <v>56</v>
      </c>
      <c r="M1" s="5" t="s">
        <v>67</v>
      </c>
    </row>
    <row r="2" spans="1:13" x14ac:dyDescent="0.25">
      <c r="A2" s="5" t="s">
        <v>16</v>
      </c>
      <c r="B2" s="13">
        <v>30</v>
      </c>
      <c r="C2" s="13">
        <v>70</v>
      </c>
      <c r="D2" s="13">
        <v>80</v>
      </c>
      <c r="E2" s="13">
        <v>8</v>
      </c>
      <c r="F2" s="13">
        <v>2.7</v>
      </c>
      <c r="G2" s="11">
        <v>0</v>
      </c>
      <c r="H2" s="11">
        <v>0</v>
      </c>
      <c r="I2" s="13">
        <v>35</v>
      </c>
      <c r="J2" s="13">
        <v>140</v>
      </c>
      <c r="K2" s="11">
        <v>0</v>
      </c>
      <c r="L2" s="11">
        <v>0</v>
      </c>
      <c r="M2" s="11">
        <v>0</v>
      </c>
    </row>
    <row r="3" spans="1:13" x14ac:dyDescent="0.25">
      <c r="A3" s="5" t="s">
        <v>17</v>
      </c>
      <c r="B3" s="13">
        <v>50</v>
      </c>
      <c r="C3" s="11">
        <v>70</v>
      </c>
      <c r="D3" s="11">
        <v>80</v>
      </c>
      <c r="E3" s="11">
        <v>8</v>
      </c>
      <c r="F3" s="11">
        <v>2.7</v>
      </c>
      <c r="G3" s="13">
        <v>0</v>
      </c>
      <c r="H3" s="11">
        <v>0</v>
      </c>
      <c r="I3" s="13">
        <v>40</v>
      </c>
      <c r="J3" s="13">
        <v>160</v>
      </c>
      <c r="K3" s="11">
        <v>0</v>
      </c>
      <c r="L3" s="11">
        <v>0</v>
      </c>
      <c r="M3" s="11">
        <v>0</v>
      </c>
    </row>
    <row r="4" spans="1:13" x14ac:dyDescent="0.25">
      <c r="A4" s="6" t="s">
        <v>18</v>
      </c>
      <c r="B4" s="13">
        <v>15</v>
      </c>
      <c r="C4" s="13">
        <v>70</v>
      </c>
      <c r="D4" s="13">
        <v>80</v>
      </c>
      <c r="E4" s="13">
        <v>8</v>
      </c>
      <c r="F4" s="13">
        <v>2.7</v>
      </c>
      <c r="G4" s="13">
        <v>0</v>
      </c>
      <c r="H4" s="11">
        <v>0</v>
      </c>
      <c r="I4" s="13">
        <v>40</v>
      </c>
      <c r="J4" s="13">
        <v>160</v>
      </c>
      <c r="K4" s="11">
        <v>0</v>
      </c>
      <c r="L4" s="11">
        <v>0</v>
      </c>
      <c r="M4" s="11">
        <v>0</v>
      </c>
    </row>
    <row r="5" spans="1:13" x14ac:dyDescent="0.25">
      <c r="A5" s="5" t="s">
        <v>19</v>
      </c>
      <c r="B5" s="13">
        <v>14</v>
      </c>
      <c r="C5" s="13">
        <v>70</v>
      </c>
      <c r="D5" s="13">
        <v>80</v>
      </c>
      <c r="E5" s="13">
        <v>7</v>
      </c>
      <c r="F5" s="13">
        <v>15.9</v>
      </c>
      <c r="G5" s="13">
        <v>0</v>
      </c>
      <c r="H5" s="11">
        <v>0</v>
      </c>
      <c r="I5" s="13">
        <v>3</v>
      </c>
      <c r="J5" s="13">
        <v>60</v>
      </c>
      <c r="K5" s="11">
        <v>0</v>
      </c>
      <c r="L5" s="11">
        <v>0</v>
      </c>
      <c r="M5" s="11">
        <v>0</v>
      </c>
    </row>
    <row r="6" spans="1:13" x14ac:dyDescent="0.25">
      <c r="A6" s="5" t="s">
        <v>20</v>
      </c>
      <c r="B6" s="13">
        <v>8</v>
      </c>
      <c r="C6" s="13">
        <v>70</v>
      </c>
      <c r="D6" s="13">
        <v>80</v>
      </c>
      <c r="E6" s="13">
        <v>2</v>
      </c>
      <c r="F6" s="13">
        <f>9.3+24</f>
        <v>33.299999999999997</v>
      </c>
      <c r="G6" s="13">
        <v>0</v>
      </c>
      <c r="H6" s="11">
        <v>0</v>
      </c>
      <c r="I6" s="13">
        <v>2</v>
      </c>
      <c r="J6" s="13">
        <v>30</v>
      </c>
      <c r="K6" s="11">
        <v>0</v>
      </c>
      <c r="L6" s="11">
        <v>0</v>
      </c>
      <c r="M6" s="11">
        <v>0</v>
      </c>
    </row>
    <row r="7" spans="1:13" x14ac:dyDescent="0.25">
      <c r="A7" s="5" t="s">
        <v>30</v>
      </c>
      <c r="B7" s="13">
        <v>8</v>
      </c>
      <c r="C7" s="13">
        <v>70</v>
      </c>
      <c r="D7" s="13">
        <v>80</v>
      </c>
      <c r="E7" s="13">
        <v>2</v>
      </c>
      <c r="F7" s="13">
        <f>9.3+12</f>
        <v>21.3</v>
      </c>
      <c r="G7" s="13">
        <v>0</v>
      </c>
      <c r="H7" s="11">
        <v>0</v>
      </c>
      <c r="I7" s="13">
        <v>2</v>
      </c>
      <c r="J7" s="13">
        <v>30</v>
      </c>
      <c r="K7" s="11">
        <v>10</v>
      </c>
      <c r="L7" s="11">
        <v>0</v>
      </c>
      <c r="M7" s="11">
        <v>0</v>
      </c>
    </row>
    <row r="8" spans="1:13" x14ac:dyDescent="0.25">
      <c r="A8" s="5" t="s">
        <v>21</v>
      </c>
      <c r="B8" s="13">
        <v>2</v>
      </c>
      <c r="C8" s="13">
        <v>70</v>
      </c>
      <c r="D8" s="13">
        <v>80</v>
      </c>
      <c r="E8" s="13">
        <v>2</v>
      </c>
      <c r="F8" s="13">
        <v>6.9</v>
      </c>
      <c r="G8" s="13">
        <v>0</v>
      </c>
      <c r="H8" s="11">
        <v>0</v>
      </c>
      <c r="I8" s="13">
        <v>15</v>
      </c>
      <c r="J8" s="13">
        <v>45</v>
      </c>
      <c r="K8" s="11">
        <v>0</v>
      </c>
      <c r="L8" s="11">
        <v>0</v>
      </c>
      <c r="M8" s="11">
        <v>0</v>
      </c>
    </row>
    <row r="9" spans="1:13" x14ac:dyDescent="0.25">
      <c r="A9" s="5" t="s">
        <v>22</v>
      </c>
      <c r="B9" s="13">
        <v>15</v>
      </c>
      <c r="C9" s="13">
        <v>90</v>
      </c>
      <c r="D9" s="13">
        <v>170</v>
      </c>
      <c r="E9" s="13">
        <v>10</v>
      </c>
      <c r="F9" s="13">
        <v>10.8</v>
      </c>
      <c r="G9" s="13">
        <v>16.5</v>
      </c>
      <c r="H9" s="11">
        <v>0</v>
      </c>
      <c r="I9" s="13">
        <v>3</v>
      </c>
      <c r="J9" s="13">
        <v>60</v>
      </c>
      <c r="K9" s="11">
        <v>0</v>
      </c>
      <c r="L9" s="11">
        <v>150</v>
      </c>
      <c r="M9" s="11">
        <v>0</v>
      </c>
    </row>
    <row r="10" spans="1:13" x14ac:dyDescent="0.25">
      <c r="A10" s="5" t="s">
        <v>23</v>
      </c>
      <c r="B10" s="13">
        <v>3</v>
      </c>
      <c r="C10" s="13">
        <v>70</v>
      </c>
      <c r="D10" s="13">
        <v>80</v>
      </c>
      <c r="E10" s="13">
        <v>4</v>
      </c>
      <c r="F10" s="13">
        <v>14</v>
      </c>
      <c r="G10" s="13">
        <v>0</v>
      </c>
      <c r="H10" s="11">
        <v>0</v>
      </c>
      <c r="I10" s="13">
        <v>2</v>
      </c>
      <c r="J10" s="13">
        <v>30</v>
      </c>
      <c r="K10" s="11">
        <v>0</v>
      </c>
      <c r="L10" s="11">
        <v>0</v>
      </c>
      <c r="M10" s="11">
        <v>0</v>
      </c>
    </row>
    <row r="11" spans="1:13" x14ac:dyDescent="0.25">
      <c r="A11" s="5" t="s">
        <v>24</v>
      </c>
      <c r="B11" s="13">
        <f>15*0.43+3*0.01+5*0.56</f>
        <v>9.2800000000000011</v>
      </c>
      <c r="C11" s="13">
        <v>70</v>
      </c>
      <c r="D11" s="13">
        <v>80</v>
      </c>
      <c r="E11" s="13">
        <f>0.43*4+0.01*7+0.56*20</f>
        <v>12.990000000000002</v>
      </c>
      <c r="F11" s="13">
        <f>0.43*4.5+0.01*15.9+0.56*15.9</f>
        <v>10.998000000000001</v>
      </c>
      <c r="G11" s="13">
        <v>0</v>
      </c>
      <c r="H11" s="11">
        <v>0</v>
      </c>
      <c r="I11" s="13">
        <f>0.43*60+0.01*0+0.56*0</f>
        <v>25.8</v>
      </c>
      <c r="J11" s="13">
        <f>I11*4</f>
        <v>103.2</v>
      </c>
      <c r="K11" s="11">
        <v>0</v>
      </c>
      <c r="L11" s="11">
        <v>16</v>
      </c>
      <c r="M11" s="11">
        <v>0</v>
      </c>
    </row>
    <row r="12" spans="1:13" x14ac:dyDescent="0.25">
      <c r="A12" s="5" t="s">
        <v>25</v>
      </c>
      <c r="B12" s="13">
        <v>10</v>
      </c>
      <c r="C12" s="13">
        <v>120</v>
      </c>
      <c r="D12" s="13">
        <v>280</v>
      </c>
      <c r="E12" s="13">
        <v>2</v>
      </c>
      <c r="F12" s="13">
        <v>9.9</v>
      </c>
      <c r="G12" s="13">
        <v>0</v>
      </c>
      <c r="H12" s="11">
        <v>0</v>
      </c>
      <c r="I12" s="13">
        <v>60</v>
      </c>
      <c r="J12" s="13">
        <v>180</v>
      </c>
      <c r="K12" s="11">
        <v>0</v>
      </c>
      <c r="L12" s="11">
        <v>0</v>
      </c>
      <c r="M12" s="11">
        <v>0</v>
      </c>
    </row>
    <row r="13" spans="1:13" x14ac:dyDescent="0.25">
      <c r="A13" s="5" t="s">
        <v>26</v>
      </c>
      <c r="B13" s="13">
        <v>10</v>
      </c>
      <c r="C13" s="13">
        <v>70</v>
      </c>
      <c r="D13" s="13">
        <v>80</v>
      </c>
      <c r="E13" s="13">
        <v>2</v>
      </c>
      <c r="F13" s="13">
        <v>11.3</v>
      </c>
      <c r="G13" s="13">
        <v>0</v>
      </c>
      <c r="H13" s="11">
        <v>0</v>
      </c>
      <c r="I13" s="13">
        <v>120</v>
      </c>
      <c r="J13" s="13">
        <v>360</v>
      </c>
      <c r="K13" s="11">
        <v>0</v>
      </c>
      <c r="L13" s="11">
        <v>0</v>
      </c>
      <c r="M13" s="11">
        <v>0</v>
      </c>
    </row>
    <row r="14" spans="1:13" x14ac:dyDescent="0.25">
      <c r="A14" s="5" t="s">
        <v>27</v>
      </c>
      <c r="B14" s="13">
        <v>0</v>
      </c>
      <c r="C14" s="13">
        <v>70</v>
      </c>
      <c r="D14" s="13">
        <v>0</v>
      </c>
      <c r="E14" s="12">
        <v>0</v>
      </c>
      <c r="F14" s="13">
        <v>6.6</v>
      </c>
      <c r="G14" s="13">
        <v>0</v>
      </c>
      <c r="H14" s="13">
        <v>100</v>
      </c>
      <c r="I14" s="13">
        <v>0</v>
      </c>
      <c r="J14" s="13">
        <v>0</v>
      </c>
      <c r="K14" s="11">
        <v>0</v>
      </c>
      <c r="L14" s="11">
        <v>0</v>
      </c>
      <c r="M14" s="11">
        <v>0</v>
      </c>
    </row>
    <row r="15" spans="1:13" x14ac:dyDescent="0.25">
      <c r="A15" s="5" t="s">
        <v>28</v>
      </c>
      <c r="B15" s="13">
        <v>0</v>
      </c>
      <c r="C15" s="13">
        <v>35</v>
      </c>
      <c r="D15" s="13">
        <v>0</v>
      </c>
      <c r="E15" s="13">
        <v>1</v>
      </c>
      <c r="F15" s="13">
        <v>2.9</v>
      </c>
      <c r="G15" s="13">
        <v>0</v>
      </c>
      <c r="H15" s="11">
        <v>0</v>
      </c>
      <c r="I15" s="13">
        <v>0</v>
      </c>
      <c r="J15" s="13">
        <v>0</v>
      </c>
      <c r="K15" s="11">
        <v>0</v>
      </c>
      <c r="L15" s="11">
        <v>0</v>
      </c>
      <c r="M15" s="11">
        <v>0</v>
      </c>
    </row>
    <row r="16" spans="1:13" x14ac:dyDescent="0.25">
      <c r="A16" s="5" t="s">
        <v>29</v>
      </c>
      <c r="B16" s="13">
        <v>0</v>
      </c>
      <c r="C16" s="13">
        <v>70</v>
      </c>
      <c r="D16" s="13">
        <v>0</v>
      </c>
      <c r="E16" s="13">
        <v>0</v>
      </c>
      <c r="F16" s="13">
        <v>5.7</v>
      </c>
      <c r="G16" s="13">
        <v>0</v>
      </c>
      <c r="H16" s="11">
        <v>0</v>
      </c>
      <c r="I16" s="13">
        <v>0</v>
      </c>
      <c r="J16" s="13">
        <v>0</v>
      </c>
      <c r="K16" s="11">
        <v>100</v>
      </c>
      <c r="L16" s="11">
        <v>0</v>
      </c>
      <c r="M16" s="11">
        <v>0</v>
      </c>
    </row>
    <row r="17" spans="1:13" x14ac:dyDescent="0.25">
      <c r="A17" s="5" t="s">
        <v>39</v>
      </c>
      <c r="B17" s="13">
        <v>15</v>
      </c>
      <c r="C17" s="13">
        <f>C11</f>
        <v>70</v>
      </c>
      <c r="D17" s="13">
        <f>D11</f>
        <v>80</v>
      </c>
      <c r="E17" s="13">
        <v>20</v>
      </c>
      <c r="F17" s="13">
        <v>16.2</v>
      </c>
      <c r="G17" s="13">
        <f>G9</f>
        <v>16.5</v>
      </c>
      <c r="H17" s="11">
        <v>0</v>
      </c>
      <c r="I17" s="13">
        <v>3</v>
      </c>
      <c r="J17" s="13">
        <v>60</v>
      </c>
      <c r="K17" s="11">
        <v>0</v>
      </c>
      <c r="L17" s="11">
        <v>0</v>
      </c>
      <c r="M17" s="11">
        <v>0</v>
      </c>
    </row>
    <row r="18" spans="1:13" x14ac:dyDescent="0.25">
      <c r="A18" s="5" t="s">
        <v>40</v>
      </c>
      <c r="B18" s="13">
        <v>3</v>
      </c>
      <c r="C18" s="13">
        <v>70</v>
      </c>
      <c r="D18" s="13">
        <v>80</v>
      </c>
      <c r="E18" s="13">
        <v>7</v>
      </c>
      <c r="F18" s="13">
        <v>10.8</v>
      </c>
      <c r="G18" s="13">
        <v>0</v>
      </c>
      <c r="H18" s="11">
        <v>0</v>
      </c>
      <c r="I18" s="13">
        <v>2</v>
      </c>
      <c r="J18" s="13">
        <v>30</v>
      </c>
      <c r="K18" s="11">
        <v>0</v>
      </c>
      <c r="L18" s="11">
        <v>0</v>
      </c>
      <c r="M18" s="11">
        <v>0</v>
      </c>
    </row>
    <row r="19" spans="1:13" x14ac:dyDescent="0.25">
      <c r="A19" s="5" t="s">
        <v>41</v>
      </c>
      <c r="B19" s="13">
        <v>5</v>
      </c>
      <c r="C19" s="13">
        <v>70</v>
      </c>
      <c r="D19" s="13">
        <v>80</v>
      </c>
      <c r="E19" s="13">
        <v>2</v>
      </c>
      <c r="F19" s="13">
        <v>6.9</v>
      </c>
      <c r="G19" s="13">
        <v>0</v>
      </c>
      <c r="H19" s="11">
        <v>0</v>
      </c>
      <c r="I19" s="13">
        <v>0</v>
      </c>
      <c r="J19" s="13">
        <v>0</v>
      </c>
      <c r="K19" s="11">
        <v>0</v>
      </c>
      <c r="L19" s="11">
        <v>0</v>
      </c>
      <c r="M19" s="11">
        <v>0</v>
      </c>
    </row>
    <row r="20" spans="1:13" x14ac:dyDescent="0.25">
      <c r="A20" s="5" t="s">
        <v>66</v>
      </c>
      <c r="B20" s="13">
        <v>10</v>
      </c>
      <c r="C20" s="13">
        <v>70</v>
      </c>
      <c r="D20" s="13">
        <v>80</v>
      </c>
      <c r="E20" s="13">
        <v>4</v>
      </c>
      <c r="F20" s="13">
        <v>12.5</v>
      </c>
      <c r="G20" s="13">
        <v>0</v>
      </c>
      <c r="H20" s="11">
        <v>0</v>
      </c>
      <c r="I20" s="13">
        <v>2</v>
      </c>
      <c r="J20" s="13">
        <v>30</v>
      </c>
      <c r="K20" s="11">
        <v>0</v>
      </c>
      <c r="L20" s="11">
        <v>0</v>
      </c>
      <c r="M20" s="11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30" zoomScaleNormal="130" zoomScalePageLayoutView="85" workbookViewId="0">
      <selection activeCell="G22" sqref="G22"/>
    </sheetView>
  </sheetViews>
  <sheetFormatPr defaultColWidth="9.140625" defaultRowHeight="15" x14ac:dyDescent="0.25"/>
  <cols>
    <col min="1" max="1" width="15.42578125" style="3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16384" width="9.140625" style="1"/>
  </cols>
  <sheetData>
    <row r="1" spans="1:8" x14ac:dyDescent="0.25">
      <c r="A1" s="5" t="s">
        <v>0</v>
      </c>
      <c r="B1" s="5" t="s">
        <v>15</v>
      </c>
      <c r="C1" s="5" t="s">
        <v>11</v>
      </c>
      <c r="D1" s="5" t="s">
        <v>32</v>
      </c>
      <c r="E1" s="5" t="s">
        <v>33</v>
      </c>
      <c r="F1" s="5" t="s">
        <v>73</v>
      </c>
      <c r="G1" s="5" t="s">
        <v>74</v>
      </c>
      <c r="H1" s="5" t="s">
        <v>75</v>
      </c>
    </row>
    <row r="2" spans="1:8" x14ac:dyDescent="0.25">
      <c r="A2" s="5" t="s">
        <v>16</v>
      </c>
      <c r="B2" s="2">
        <v>26</v>
      </c>
      <c r="C2" s="4">
        <v>21</v>
      </c>
      <c r="D2" s="2">
        <v>28</v>
      </c>
      <c r="E2" s="4">
        <v>18</v>
      </c>
      <c r="F2" s="11">
        <f>30/3.6</f>
        <v>8.3333333333333339</v>
      </c>
      <c r="G2" s="11">
        <v>30</v>
      </c>
      <c r="H2" s="11">
        <v>60</v>
      </c>
    </row>
    <row r="3" spans="1:8" x14ac:dyDescent="0.25">
      <c r="A3" s="5" t="s">
        <v>17</v>
      </c>
      <c r="B3" s="2">
        <v>26</v>
      </c>
      <c r="C3" s="4">
        <v>21</v>
      </c>
      <c r="D3" s="2">
        <v>28</v>
      </c>
      <c r="E3" s="4">
        <v>18</v>
      </c>
      <c r="F3" s="11">
        <f>30/3.6</f>
        <v>8.3333333333333339</v>
      </c>
      <c r="G3" s="11">
        <v>30</v>
      </c>
      <c r="H3" s="11">
        <v>60</v>
      </c>
    </row>
    <row r="4" spans="1:8" x14ac:dyDescent="0.25">
      <c r="A4" s="6" t="s">
        <v>18</v>
      </c>
      <c r="B4" s="2">
        <v>26</v>
      </c>
      <c r="C4" s="4">
        <v>21</v>
      </c>
      <c r="D4" s="2">
        <v>28</v>
      </c>
      <c r="E4" s="4">
        <v>21</v>
      </c>
      <c r="F4" s="11">
        <f>36/3.6</f>
        <v>10</v>
      </c>
      <c r="G4" s="11">
        <v>30</v>
      </c>
      <c r="H4" s="11">
        <v>60</v>
      </c>
    </row>
    <row r="5" spans="1:8" x14ac:dyDescent="0.25">
      <c r="A5" s="6" t="s">
        <v>19</v>
      </c>
      <c r="B5" s="2">
        <v>26</v>
      </c>
      <c r="C5" s="4">
        <v>21</v>
      </c>
      <c r="D5" s="2">
        <v>28</v>
      </c>
      <c r="E5" s="4">
        <v>12</v>
      </c>
      <c r="F5" s="11">
        <f>36/3.6</f>
        <v>10</v>
      </c>
      <c r="G5" s="11">
        <v>30</v>
      </c>
      <c r="H5" s="11">
        <v>60</v>
      </c>
    </row>
    <row r="6" spans="1:8" x14ac:dyDescent="0.25">
      <c r="A6" s="5" t="s">
        <v>20</v>
      </c>
      <c r="B6" s="2">
        <v>26</v>
      </c>
      <c r="C6" s="4">
        <v>20</v>
      </c>
      <c r="D6" s="2">
        <v>28</v>
      </c>
      <c r="E6" s="4">
        <v>12</v>
      </c>
      <c r="F6" s="11">
        <f>30/3.6</f>
        <v>8.3333333333333339</v>
      </c>
      <c r="G6" s="11">
        <v>30</v>
      </c>
      <c r="H6" s="11">
        <v>60</v>
      </c>
    </row>
    <row r="7" spans="1:8" x14ac:dyDescent="0.25">
      <c r="A7" s="5" t="s">
        <v>30</v>
      </c>
      <c r="B7" s="2">
        <v>26</v>
      </c>
      <c r="C7" s="4">
        <v>20</v>
      </c>
      <c r="D7" s="2">
        <v>28</v>
      </c>
      <c r="E7" s="4">
        <v>12</v>
      </c>
      <c r="F7" s="11">
        <f>30/3.6</f>
        <v>8.3333333333333339</v>
      </c>
      <c r="G7" s="11">
        <v>30</v>
      </c>
      <c r="H7" s="11">
        <v>60</v>
      </c>
    </row>
    <row r="8" spans="1:8" x14ac:dyDescent="0.25">
      <c r="A8" s="5" t="s">
        <v>21</v>
      </c>
      <c r="B8" s="2">
        <v>26</v>
      </c>
      <c r="C8" s="4">
        <v>21</v>
      </c>
      <c r="D8" s="2">
        <v>28</v>
      </c>
      <c r="E8" s="4">
        <v>12</v>
      </c>
      <c r="F8" s="11">
        <f>36/3.6</f>
        <v>10</v>
      </c>
      <c r="G8" s="11">
        <v>30</v>
      </c>
      <c r="H8" s="11">
        <v>70</v>
      </c>
    </row>
    <row r="9" spans="1:8" x14ac:dyDescent="0.25">
      <c r="A9" s="5" t="s">
        <v>22</v>
      </c>
      <c r="B9" s="2">
        <v>30</v>
      </c>
      <c r="C9" s="4">
        <v>18</v>
      </c>
      <c r="D9" s="2">
        <v>32</v>
      </c>
      <c r="E9" s="4">
        <v>12</v>
      </c>
      <c r="F9" s="11">
        <f>10*15/3.6</f>
        <v>41.666666666666664</v>
      </c>
      <c r="G9" s="11">
        <v>30</v>
      </c>
      <c r="H9" s="11">
        <v>70</v>
      </c>
    </row>
    <row r="10" spans="1:8" x14ac:dyDescent="0.25">
      <c r="A10" s="5" t="s">
        <v>23</v>
      </c>
      <c r="B10" s="2">
        <v>26</v>
      </c>
      <c r="C10" s="4">
        <v>21</v>
      </c>
      <c r="D10" s="2">
        <v>28</v>
      </c>
      <c r="E10" s="4">
        <v>12</v>
      </c>
      <c r="F10" s="11">
        <f>25/3.6</f>
        <v>6.9444444444444446</v>
      </c>
      <c r="G10" s="11">
        <v>30</v>
      </c>
      <c r="H10" s="11">
        <v>60</v>
      </c>
    </row>
    <row r="11" spans="1:8" x14ac:dyDescent="0.25">
      <c r="A11" s="5" t="s">
        <v>24</v>
      </c>
      <c r="B11" s="2">
        <v>26</v>
      </c>
      <c r="C11" s="4">
        <v>22</v>
      </c>
      <c r="D11" s="2">
        <v>28</v>
      </c>
      <c r="E11" s="4">
        <v>21</v>
      </c>
      <c r="F11" s="11">
        <f>36*1000/3600</f>
        <v>10</v>
      </c>
      <c r="G11" s="11">
        <v>30</v>
      </c>
      <c r="H11" s="11">
        <v>60</v>
      </c>
    </row>
    <row r="12" spans="1:8" x14ac:dyDescent="0.25">
      <c r="A12" s="5" t="s">
        <v>25</v>
      </c>
      <c r="B12" s="2">
        <v>26</v>
      </c>
      <c r="C12" s="4">
        <v>18</v>
      </c>
      <c r="D12" s="2">
        <v>28</v>
      </c>
      <c r="E12" s="4">
        <v>12</v>
      </c>
      <c r="F12" s="11">
        <f>9*10/3.6</f>
        <v>25</v>
      </c>
      <c r="G12" s="11">
        <v>30</v>
      </c>
      <c r="H12" s="11">
        <v>70</v>
      </c>
    </row>
    <row r="13" spans="1:8" x14ac:dyDescent="0.25">
      <c r="A13" s="5" t="s">
        <v>26</v>
      </c>
      <c r="B13" s="2">
        <v>30</v>
      </c>
      <c r="C13" s="4">
        <v>24</v>
      </c>
      <c r="D13" s="2">
        <v>32</v>
      </c>
      <c r="E13" s="4">
        <v>12</v>
      </c>
      <c r="F13" s="11">
        <f>3.6*10/3.6</f>
        <v>10</v>
      </c>
      <c r="G13" s="11">
        <v>30</v>
      </c>
      <c r="H13" s="11">
        <v>70</v>
      </c>
    </row>
    <row r="14" spans="1:8" x14ac:dyDescent="0.25">
      <c r="A14" s="5" t="s">
        <v>27</v>
      </c>
      <c r="B14" s="2">
        <v>26</v>
      </c>
      <c r="C14" s="4">
        <v>18</v>
      </c>
      <c r="D14" s="2">
        <v>28</v>
      </c>
      <c r="E14" s="4">
        <v>12</v>
      </c>
      <c r="F14" s="11">
        <v>36</v>
      </c>
      <c r="G14" s="11">
        <v>30</v>
      </c>
      <c r="H14" s="11">
        <v>60</v>
      </c>
    </row>
    <row r="15" spans="1:8" x14ac:dyDescent="0.25">
      <c r="A15" s="5" t="s">
        <v>28</v>
      </c>
      <c r="B15" s="2">
        <v>28</v>
      </c>
      <c r="C15" s="4">
        <v>18</v>
      </c>
      <c r="D15" s="2">
        <v>28</v>
      </c>
      <c r="E15" s="4">
        <v>12</v>
      </c>
      <c r="F15" s="11">
        <v>0</v>
      </c>
      <c r="G15" s="11">
        <v>30</v>
      </c>
      <c r="H15" s="11">
        <v>70</v>
      </c>
    </row>
    <row r="16" spans="1:8" x14ac:dyDescent="0.25">
      <c r="A16" s="5" t="s">
        <v>29</v>
      </c>
      <c r="B16" s="2">
        <v>2</v>
      </c>
      <c r="C16" s="4">
        <v>2</v>
      </c>
      <c r="D16" s="2">
        <v>2</v>
      </c>
      <c r="E16" s="4">
        <v>-18</v>
      </c>
      <c r="F16" s="11">
        <v>0</v>
      </c>
      <c r="G16" s="11">
        <v>30</v>
      </c>
      <c r="H16" s="11">
        <v>70</v>
      </c>
    </row>
    <row r="17" spans="1:8" x14ac:dyDescent="0.25">
      <c r="A17" s="5" t="s">
        <v>39</v>
      </c>
      <c r="B17" s="2">
        <v>26</v>
      </c>
      <c r="C17" s="4">
        <v>21</v>
      </c>
      <c r="D17" s="2">
        <v>28</v>
      </c>
      <c r="E17" s="4">
        <v>12</v>
      </c>
      <c r="F17" s="11">
        <f>20*15/3.6</f>
        <v>83.333333333333329</v>
      </c>
      <c r="G17" s="11">
        <v>30</v>
      </c>
      <c r="H17" s="11">
        <v>60</v>
      </c>
    </row>
    <row r="18" spans="1:8" x14ac:dyDescent="0.25">
      <c r="A18" s="5" t="s">
        <v>40</v>
      </c>
      <c r="B18" s="2">
        <v>26</v>
      </c>
      <c r="C18" s="4">
        <v>21</v>
      </c>
      <c r="D18" s="2">
        <v>28</v>
      </c>
      <c r="E18" s="4">
        <v>12</v>
      </c>
      <c r="F18" s="11">
        <f>36/3.6</f>
        <v>10</v>
      </c>
      <c r="G18" s="11">
        <v>30</v>
      </c>
      <c r="H18" s="11">
        <v>60</v>
      </c>
    </row>
    <row r="19" spans="1:8" x14ac:dyDescent="0.25">
      <c r="A19" s="5" t="s">
        <v>41</v>
      </c>
      <c r="B19" s="2">
        <v>26</v>
      </c>
      <c r="C19" s="4">
        <v>21</v>
      </c>
      <c r="D19" s="2">
        <v>28</v>
      </c>
      <c r="E19" s="4">
        <v>12</v>
      </c>
      <c r="F19" s="11">
        <f>36/3.6</f>
        <v>10</v>
      </c>
      <c r="G19" s="11">
        <v>40</v>
      </c>
      <c r="H19" s="11">
        <v>60</v>
      </c>
    </row>
    <row r="20" spans="1:8" x14ac:dyDescent="0.25">
      <c r="A20" s="5" t="s">
        <v>66</v>
      </c>
      <c r="B20" s="2">
        <v>26</v>
      </c>
      <c r="C20" s="4">
        <v>21</v>
      </c>
      <c r="D20" s="2">
        <v>28</v>
      </c>
      <c r="E20" s="4">
        <v>12</v>
      </c>
      <c r="F20" s="11">
        <f>30/3.6</f>
        <v>8.3333333333333339</v>
      </c>
      <c r="G20" s="11">
        <v>30</v>
      </c>
      <c r="H20" s="11">
        <v>60</v>
      </c>
    </row>
  </sheetData>
  <pageMargins left="0.7" right="0.7" top="0.75" bottom="0.75" header="0.3" footer="0.3"/>
  <pageSetup paperSize="9" orientation="portrait" r:id="rId1"/>
  <ignoredErrors>
    <ignoredError sqref="F2:F20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ARCHITECTURE</vt:lpstr>
      <vt:lpstr>AIR_CONDITIONING</vt:lpstr>
      <vt:lpstr>SUPPLY</vt:lpstr>
      <vt:lpstr>EMISSION_INTENSITY</vt:lpstr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2020-02-18T02:10:05Z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