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showInkAnnotation="0" hidePivotFieldList="1" autoCompressPictures="0"/>
  <xr:revisionPtr revIDLastSave="0" documentId="13_ncr:1_{4C6249F0-D01D-4F49-9D2E-6FB92AA18B86}" xr6:coauthVersionLast="47" xr6:coauthVersionMax="47" xr10:uidLastSave="{00000000-0000-0000-0000-000000000000}"/>
  <bookViews>
    <workbookView xWindow="-108" yWindow="-108" windowWidth="23256" windowHeight="12456" tabRatio="500" xr2:uid="{00000000-000D-0000-FFFF-FFFF00000000}"/>
  </bookViews>
  <sheets>
    <sheet name="OVERVIEW" sheetId="2" r:id="rId1"/>
    <sheet name="Data" sheetId="12" r:id="rId2"/>
    <sheet name="Pivot Tables" sheetId="14" r:id="rId3"/>
  </sheets>
  <definedNames>
    <definedName name="_xlcn.WorksheetConnection_deliveries.csvA1N180791" hidden="1">Data!$A$1:$O$18079</definedName>
    <definedName name="Slicer_Month">#N/A</definedName>
    <definedName name="Slicer_Quart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deliveries.csv!$A$1:$N$18079"/>
        </x15:modelTables>
      </x15:dataModel>
    </ext>
    <ext xmlns:mx="http://schemas.microsoft.com/office/mac/excel/2008/main" uri="{7523E5D3-25F3-A5E0-1632-64F254C22452}">
      <mx:ArchID Flags="2"/>
    </ext>
  </extLst>
</workbook>
</file>

<file path=xl/calcChain.xml><?xml version="1.0" encoding="utf-8"?>
<calcChain xmlns="http://schemas.openxmlformats.org/spreadsheetml/2006/main">
  <c r="E14" i="14" l="1"/>
  <c r="E3" i="14"/>
  <c r="E11" i="14"/>
  <c r="E5" i="14"/>
  <c r="E8" i="14"/>
  <c r="E4" i="14"/>
  <c r="E9" i="14" l="1"/>
  <c r="E12" i="14"/>
  <c r="E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9F858C-7A0F-4122-B134-33EBC518E9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3A7C37D-E879-43F6-9846-C9F02EDBBBA5}" name="WorksheetConnection_deliveries.csv!$A$1:$N$18079" type="102" refreshedVersion="8" minRefreshableVersion="5">
    <extLst>
      <ext xmlns:x15="http://schemas.microsoft.com/office/spreadsheetml/2010/11/main" uri="{DE250136-89BD-433C-8126-D09CA5730AF9}">
        <x15:connection id="Range 1" autoDelete="1">
          <x15:rangePr sourceName="_xlcn.WorksheetConnection_deliveries.csvA1N180791"/>
        </x15:connection>
      </ext>
    </extLst>
  </connection>
</connections>
</file>

<file path=xl/sharedStrings.xml><?xml version="1.0" encoding="utf-8"?>
<sst xmlns="http://schemas.openxmlformats.org/spreadsheetml/2006/main" count="171" uniqueCount="39">
  <si>
    <t>Values</t>
  </si>
  <si>
    <t>Row Labels</t>
  </si>
  <si>
    <t>Region</t>
  </si>
  <si>
    <t xml:space="preserve"> </t>
  </si>
  <si>
    <t>Argentina</t>
  </si>
  <si>
    <t>Columbia</t>
  </si>
  <si>
    <t>Brazil</t>
  </si>
  <si>
    <t>Peru</t>
  </si>
  <si>
    <t>Chile</t>
  </si>
  <si>
    <t>Sales</t>
  </si>
  <si>
    <t>Month</t>
  </si>
  <si>
    <t>Profit</t>
  </si>
  <si>
    <t>Target Sales</t>
  </si>
  <si>
    <t>Grand Total</t>
  </si>
  <si>
    <t>Sum of Sales</t>
  </si>
  <si>
    <t>Customers</t>
  </si>
  <si>
    <t>Sum of Customers</t>
  </si>
  <si>
    <t>Los Angeles</t>
  </si>
  <si>
    <t>Chicaco</t>
  </si>
  <si>
    <t>Sum of Profit</t>
  </si>
  <si>
    <t>Quarter</t>
  </si>
  <si>
    <t>Quarter 1</t>
  </si>
  <si>
    <t>Quarter 2</t>
  </si>
  <si>
    <t>Quarter 3</t>
  </si>
  <si>
    <t>Headers</t>
  </si>
  <si>
    <t>Sales Completion Rate</t>
  </si>
  <si>
    <t>Average of Sales Completion Rate</t>
  </si>
  <si>
    <t>Profit Completion Rate</t>
  </si>
  <si>
    <t>Customer Completion Rate</t>
  </si>
  <si>
    <t>Sales Completion</t>
  </si>
  <si>
    <t>Sales Incompletion</t>
  </si>
  <si>
    <t>Average of Profit Completion Rate</t>
  </si>
  <si>
    <t>Average of Customer Completion Rate</t>
  </si>
  <si>
    <t xml:space="preserve">Sales </t>
  </si>
  <si>
    <t xml:space="preserve">Target Sales </t>
  </si>
  <si>
    <t>Profit Completion</t>
  </si>
  <si>
    <t>Profit Incompletion</t>
  </si>
  <si>
    <t>Customer Completion</t>
  </si>
  <si>
    <t>Customer Incompletion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</si>
</sst>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 #,##0_-;\-* #,##0_-;_-* &quot;-&quot;??_-;_-@_-"/>
    <numFmt numFmtId="166" formatCode="\$* #,##0_-;\-* #,##0_-;_-* &quot;-&quot;??_-;_-@_-"/>
  </numFmts>
  <fonts count="6" x14ac:knownFonts="1">
    <font>
      <sz val="12"/>
      <color theme="1"/>
      <name val="Calibri"/>
      <family val="2"/>
      <scheme val="minor"/>
    </font>
    <font>
      <sz val="12"/>
      <color theme="1"/>
      <name val="Calibri"/>
      <family val="2"/>
      <scheme val="minor"/>
    </font>
    <font>
      <sz val="8"/>
      <name val="Calibri"/>
      <family val="2"/>
      <scheme val="minor"/>
    </font>
    <font>
      <sz val="12"/>
      <name val="Calibri"/>
      <family val="2"/>
      <scheme val="minor"/>
    </font>
    <font>
      <b/>
      <sz val="12"/>
      <name val="Calibri"/>
      <family val="2"/>
      <scheme val="minor"/>
    </font>
    <font>
      <sz val="12"/>
      <color theme="0"/>
      <name val="Roboto"/>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165" fontId="0" fillId="0" borderId="0" xfId="0" applyNumberFormat="1"/>
    <xf numFmtId="0" fontId="0" fillId="0" borderId="0" xfId="0" pivotButton="1"/>
    <xf numFmtId="0" fontId="0" fillId="0" borderId="0" xfId="0" applyAlignment="1">
      <alignment horizontal="left"/>
    </xf>
    <xf numFmtId="165" fontId="0" fillId="0" borderId="0" xfId="1" applyNumberFormat="1" applyFont="1"/>
    <xf numFmtId="9" fontId="0" fillId="0" borderId="0" xfId="0" applyNumberFormat="1"/>
    <xf numFmtId="1" fontId="0" fillId="0" borderId="0" xfId="0" applyNumberFormat="1"/>
    <xf numFmtId="0" fontId="0" fillId="0" borderId="1" xfId="0" applyBorder="1"/>
    <xf numFmtId="17" fontId="0" fillId="0" borderId="0" xfId="0" applyNumberFormat="1"/>
    <xf numFmtId="17" fontId="0" fillId="0" borderId="0" xfId="0" applyNumberFormat="1" applyAlignment="1">
      <alignment horizontal="left"/>
    </xf>
    <xf numFmtId="165" fontId="0" fillId="0" borderId="1" xfId="1" applyNumberFormat="1" applyFont="1" applyBorder="1"/>
    <xf numFmtId="9" fontId="0" fillId="0" borderId="1" xfId="2" applyFont="1" applyBorder="1"/>
    <xf numFmtId="9" fontId="0" fillId="0" borderId="0" xfId="2" applyFont="1"/>
    <xf numFmtId="165" fontId="3" fillId="0" borderId="0" xfId="0" applyNumberFormat="1" applyFont="1"/>
    <xf numFmtId="0" fontId="4" fillId="0" borderId="1" xfId="0" applyFont="1" applyBorder="1"/>
    <xf numFmtId="166" fontId="3" fillId="0" borderId="1" xfId="1" applyNumberFormat="1" applyFont="1" applyFill="1" applyBorder="1"/>
    <xf numFmtId="9" fontId="0" fillId="0" borderId="1" xfId="0" applyNumberFormat="1" applyBorder="1"/>
    <xf numFmtId="0" fontId="5" fillId="2" borderId="0" xfId="0" applyFont="1" applyFill="1"/>
    <xf numFmtId="18" fontId="5" fillId="2" borderId="0" xfId="0" applyNumberFormat="1" applyFont="1" applyFill="1" applyAlignment="1">
      <alignment horizontal="right"/>
    </xf>
  </cellXfs>
  <cellStyles count="3">
    <cellStyle name="Comma" xfId="1" builtinId="3"/>
    <cellStyle name="Normal" xfId="0" builtinId="0"/>
    <cellStyle name="Percent" xfId="2" builtinId="5"/>
  </cellStyles>
  <dxfs count="57">
    <dxf>
      <numFmt numFmtId="165" formatCode="_-* #,##0_-;\-* #,##0_-;_-* &quot;-&quot;??_-;_-@_-"/>
    </dxf>
    <dxf>
      <numFmt numFmtId="165" formatCode="_-* #,##0_-;\-* #,##0_-;_-* &quot;-&quot;??_-;_-@_-"/>
    </dxf>
    <dxf>
      <numFmt numFmtId="165" formatCode="_-* #,##0_-;\-* #,##0_-;_-* &quot;-&quot;??_-;_-@_-"/>
    </dxf>
    <dxf>
      <numFmt numFmtId="13" formatCode="0%"/>
    </dxf>
    <dxf>
      <numFmt numFmtId="13" formatCode="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3" formatCode="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3" formatCode="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3" formatCode="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3" formatCode="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3" formatCode="0%"/>
    </dxf>
    <dxf>
      <numFmt numFmtId="13" formatCode="0%"/>
    </dxf>
    <dxf>
      <numFmt numFmtId="165" formatCode="_-* #,##0_-;\-* #,##0_-;_-* &quot;-&quot;??_-;_-@_-"/>
    </dxf>
    <dxf>
      <numFmt numFmtId="165" formatCode="_-* #,##0_-;\-* #,##0_-;_-* &quot;-&quot;??_-;_-@_-"/>
    </dxf>
    <dxf>
      <numFmt numFmtId="165" formatCode="_-* #,##0_-;\-* #,##0_-;_-* &quot;-&quot;??_-;_-@_-"/>
    </dxf>
    <dxf>
      <numFmt numFmtId="165" formatCode="_-* #,##0_-;\-* #,##0_-;_-* &quot;-&quot;??_-;_-@_-"/>
    </dxf>
    <dxf>
      <numFmt numFmtId="13" formatCode="0%"/>
    </dxf>
    <dxf>
      <numFmt numFmtId="165" formatCode="_-* #,##0_-;\-* #,##0_-;_-* &quot;-&quot;??_-;_-@_-"/>
    </dxf>
    <dxf>
      <numFmt numFmtId="13" formatCode="0%"/>
    </dxf>
    <dxf>
      <numFmt numFmtId="13" formatCode="0%"/>
    </dxf>
    <dxf>
      <numFmt numFmtId="0" formatCode="General"/>
    </dxf>
    <dxf>
      <numFmt numFmtId="165" formatCode="_-* #,##0_-;\-* #,##0_-;_-* &quot;-&quot;??_-;_-@_-"/>
    </dxf>
    <dxf>
      <numFmt numFmtId="165" formatCode="_-* #,##0_-;\-* #,##0_-;_-* &quot;-&quot;??_-;_-@_-"/>
    </dxf>
    <dxf>
      <font>
        <b val="0"/>
        <i val="0"/>
        <strike val="0"/>
        <condense val="0"/>
        <extend val="0"/>
        <outline val="0"/>
        <shadow val="0"/>
        <u val="none"/>
        <vertAlign val="baseline"/>
        <sz val="12"/>
        <color theme="1"/>
        <name val="Calibri"/>
        <family val="2"/>
        <scheme val="minor"/>
      </font>
      <numFmt numFmtId="165" formatCode="_-* #,##0_-;\-* #,##0_-;_-* &quot;-&quot;??_-;_-@_-"/>
    </dxf>
    <dxf>
      <numFmt numFmtId="0" formatCode="General"/>
    </dxf>
    <dxf>
      <font>
        <b val="0"/>
        <i val="0"/>
        <strike val="0"/>
        <condense val="0"/>
        <extend val="0"/>
        <outline val="0"/>
        <shadow val="0"/>
        <u val="none"/>
        <vertAlign val="baseline"/>
        <sz val="12"/>
        <color theme="1"/>
        <name val="Calibri"/>
        <family val="2"/>
        <scheme val="minor"/>
      </font>
      <numFmt numFmtId="165" formatCode="_-* #,##0_-;\-* #,##0_-;_-* &quot;-&quot;??_-;_-@_-"/>
    </dxf>
    <dxf>
      <numFmt numFmtId="22" formatCode="mmm\-yy"/>
    </dxf>
    <dxf>
      <numFmt numFmtId="22" formatCode="mmm\-yy"/>
    </dxf>
  </dxfs>
  <tableStyles count="0" defaultTableStyle="TableStyleMedium9" defaultPivotStyle="PivotStyleMedium4"/>
  <colors>
    <mruColors>
      <color rgb="FF23293D"/>
      <color rgb="FF495977"/>
      <color rgb="FF3E4C64"/>
      <color rgb="FF111827"/>
      <color rgb="FF1F497B"/>
      <color rgb="FF265C9E"/>
      <color rgb="FF073763"/>
      <color rgb="FFCFE2F3"/>
      <color rgb="FF4285F4"/>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5169021425513312E-2"/>
          <c:y val="4.8151318041766518E-3"/>
          <c:w val="0.80774830777731732"/>
          <c:h val="1"/>
        </c:manualLayout>
      </c:layout>
      <c:doughnutChart>
        <c:varyColors val="1"/>
        <c:ser>
          <c:idx val="0"/>
          <c:order val="0"/>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A0E1-4DF8-A5D5-E66B74BF486B}"/>
              </c:ext>
            </c:extLst>
          </c:dPt>
          <c:dPt>
            <c:idx val="1"/>
            <c:bubble3D val="0"/>
            <c:spPr>
              <a:solidFill>
                <a:sysClr val="window" lastClr="FFFFFF"/>
              </a:solidFill>
              <a:ln w="19050">
                <a:solidFill>
                  <a:schemeClr val="lt1"/>
                </a:solidFill>
              </a:ln>
              <a:effectLst/>
            </c:spPr>
            <c:extLst>
              <c:ext xmlns:c16="http://schemas.microsoft.com/office/drawing/2014/chart" uri="{C3380CC4-5D6E-409C-BE32-E72D297353CC}">
                <c16:uniqueId val="{00000003-A0E1-4DF8-A5D5-E66B74BF486B}"/>
              </c:ext>
            </c:extLst>
          </c:dPt>
          <c:dLbls>
            <c:dLbl>
              <c:idx val="0"/>
              <c:layout>
                <c:manualLayout>
                  <c:x val="-0.15042778009182789"/>
                  <c:y val="-0.36134650866661472"/>
                </c:manualLayout>
              </c:layout>
              <c:tx>
                <c:rich>
                  <a:bodyPr/>
                  <a:lstStyle/>
                  <a:p>
                    <a:fld id="{ADCD36C1-C1A8-429D-B277-233828A331A0}" type="VALUE">
                      <a:rPr lang="en-US" sz="1800" b="1"/>
                      <a:pPr/>
                      <a:t>[VALUE]</a:t>
                    </a:fld>
                    <a:endParaRPr lang="en-US"/>
                  </a:p>
                </c:rich>
              </c:tx>
              <c:showLegendKey val="0"/>
              <c:showVal val="1"/>
              <c:showCatName val="0"/>
              <c:showSerName val="0"/>
              <c:showPercent val="0"/>
              <c:showBubbleSize val="0"/>
              <c:extLst>
                <c:ext xmlns:c15="http://schemas.microsoft.com/office/drawing/2012/chart" uri="{CE6537A1-D6FC-4f65-9D91-7224C49458BB}">
                  <c15:layout>
                    <c:manualLayout>
                      <c:w val="0.34438534278959809"/>
                      <c:h val="0.31760869565217392"/>
                    </c:manualLayout>
                  </c15:layout>
                  <c15:dlblFieldTable/>
                  <c15:showDataLabelsRange val="0"/>
                </c:ext>
                <c:ext xmlns:c16="http://schemas.microsoft.com/office/drawing/2014/chart" uri="{C3380CC4-5D6E-409C-BE32-E72D297353CC}">
                  <c16:uniqueId val="{00000001-A0E1-4DF8-A5D5-E66B74BF486B}"/>
                </c:ext>
              </c:extLst>
            </c:dLbl>
            <c:dLbl>
              <c:idx val="1"/>
              <c:delete val="1"/>
              <c:extLst>
                <c:ext xmlns:c15="http://schemas.microsoft.com/office/drawing/2012/chart" uri="{CE6537A1-D6FC-4f65-9D91-7224C49458BB}"/>
                <c:ext xmlns:c16="http://schemas.microsoft.com/office/drawing/2014/chart" uri="{C3380CC4-5D6E-409C-BE32-E72D297353CC}">
                  <c16:uniqueId val="{00000003-A0E1-4DF8-A5D5-E66B74BF486B}"/>
                </c:ext>
              </c:extLst>
            </c:dLbl>
            <c:spPr>
              <a:noFill/>
              <a:ln>
                <a:noFill/>
              </a:ln>
              <a:effectLst/>
            </c:spPr>
            <c:txPr>
              <a:bodyPr rot="0" spcFirstLastPara="1" vertOverflow="ellipsis" vert="horz" wrap="square" anchor="ctr" anchorCtr="1"/>
              <a:lstStyle/>
              <a:p>
                <a:pPr algn="ct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Tables'!$D$14:$D$15</c:f>
              <c:strCache>
                <c:ptCount val="2"/>
                <c:pt idx="0">
                  <c:v>Customer Completion</c:v>
                </c:pt>
                <c:pt idx="1">
                  <c:v>Customer Incompletion</c:v>
                </c:pt>
              </c:strCache>
            </c:strRef>
          </c:cat>
          <c:val>
            <c:numRef>
              <c:f>'Pivot Tables'!$E$14:$E$15</c:f>
              <c:numCache>
                <c:formatCode>0%</c:formatCode>
                <c:ptCount val="2"/>
                <c:pt idx="0">
                  <c:v>0.8447619047619046</c:v>
                </c:pt>
                <c:pt idx="1">
                  <c:v>0.1552380952380954</c:v>
                </c:pt>
              </c:numCache>
            </c:numRef>
          </c:val>
          <c:extLst>
            <c:ext xmlns:c16="http://schemas.microsoft.com/office/drawing/2014/chart" uri="{C3380CC4-5D6E-409C-BE32-E72D297353CC}">
              <c16:uniqueId val="{00000004-A0E1-4DF8-A5D5-E66B74BF486B}"/>
            </c:ext>
          </c:extLst>
        </c:ser>
        <c:dLbls>
          <c:showLegendKey val="0"/>
          <c:showVal val="1"/>
          <c:showCatName val="0"/>
          <c:showSerName val="0"/>
          <c:showPercent val="0"/>
          <c:showBubbleSize val="0"/>
          <c:showLeaderLines val="1"/>
        </c:dLbls>
        <c:firstSliceAng val="0"/>
        <c:holeSize val="61"/>
      </c:doughnutChart>
      <c:spPr>
        <a:solidFill>
          <a:srgbClr val="23293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93D"/>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5169021425513312E-2"/>
          <c:y val="4.8151318041766518E-3"/>
          <c:w val="0.80774830777731732"/>
          <c:h val="1"/>
        </c:manualLayout>
      </c:layout>
      <c:doughnutChart>
        <c:varyColors val="1"/>
        <c:ser>
          <c:idx val="0"/>
          <c:order val="0"/>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1953-447A-8517-81EEE62BFAF2}"/>
              </c:ext>
            </c:extLst>
          </c:dPt>
          <c:dPt>
            <c:idx val="1"/>
            <c:bubble3D val="0"/>
            <c:spPr>
              <a:solidFill>
                <a:sysClr val="window" lastClr="FFFFFF"/>
              </a:solidFill>
              <a:ln w="19050">
                <a:solidFill>
                  <a:schemeClr val="lt1"/>
                </a:solidFill>
              </a:ln>
              <a:effectLst/>
            </c:spPr>
            <c:extLst>
              <c:ext xmlns:c16="http://schemas.microsoft.com/office/drawing/2014/chart" uri="{C3380CC4-5D6E-409C-BE32-E72D297353CC}">
                <c16:uniqueId val="{00000003-1953-447A-8517-81EEE62BFAF2}"/>
              </c:ext>
            </c:extLst>
          </c:dPt>
          <c:dLbls>
            <c:dLbl>
              <c:idx val="0"/>
              <c:layout>
                <c:manualLayout>
                  <c:x val="-0.16258865248226953"/>
                  <c:y val="-0.37016889193198677"/>
                </c:manualLayout>
              </c:layout>
              <c:spPr>
                <a:noFill/>
                <a:ln>
                  <a:noFill/>
                </a:ln>
                <a:effectLst/>
              </c:spPr>
              <c:txPr>
                <a:bodyPr rot="0" spcFirstLastPara="1" vertOverflow="ellipsis" vert="horz" wrap="square" lIns="38100" tIns="19050" rIns="38100" bIns="19050" anchor="ctr" anchorCtr="0">
                  <a:noAutofit/>
                </a:bodyPr>
                <a:lstStyle/>
                <a:p>
                  <a:pPr algn="ctr">
                    <a:defRPr lang="en-US"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438534278959809"/>
                      <c:h val="0.31760869565217392"/>
                    </c:manualLayout>
                  </c15:layout>
                </c:ext>
                <c:ext xmlns:c16="http://schemas.microsoft.com/office/drawing/2014/chart" uri="{C3380CC4-5D6E-409C-BE32-E72D297353CC}">
                  <c16:uniqueId val="{00000001-1953-447A-8517-81EEE62BFAF2}"/>
                </c:ext>
              </c:extLst>
            </c:dLbl>
            <c:dLbl>
              <c:idx val="1"/>
              <c:delete val="1"/>
              <c:extLst>
                <c:ext xmlns:c15="http://schemas.microsoft.com/office/drawing/2012/chart" uri="{CE6537A1-D6FC-4f65-9D91-7224C49458BB}"/>
                <c:ext xmlns:c16="http://schemas.microsoft.com/office/drawing/2014/chart" uri="{C3380CC4-5D6E-409C-BE32-E72D297353CC}">
                  <c16:uniqueId val="{00000003-1953-447A-8517-81EEE62BFAF2}"/>
                </c:ext>
              </c:extLst>
            </c:dLbl>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Tables'!$D$11:$D$12</c:f>
              <c:strCache>
                <c:ptCount val="2"/>
                <c:pt idx="0">
                  <c:v>Profit Completion</c:v>
                </c:pt>
                <c:pt idx="1">
                  <c:v>Profit Incompletion</c:v>
                </c:pt>
              </c:strCache>
            </c:strRef>
          </c:cat>
          <c:val>
            <c:numRef>
              <c:f>'Pivot Tables'!$E$11:$E$12</c:f>
              <c:numCache>
                <c:formatCode>0%</c:formatCode>
                <c:ptCount val="2"/>
                <c:pt idx="0">
                  <c:v>0.85492063492063519</c:v>
                </c:pt>
                <c:pt idx="1">
                  <c:v>0.14507936507936481</c:v>
                </c:pt>
              </c:numCache>
            </c:numRef>
          </c:val>
          <c:extLst>
            <c:ext xmlns:c16="http://schemas.microsoft.com/office/drawing/2014/chart" uri="{C3380CC4-5D6E-409C-BE32-E72D297353CC}">
              <c16:uniqueId val="{00000004-1953-447A-8517-81EEE62BFAF2}"/>
            </c:ext>
          </c:extLst>
        </c:ser>
        <c:dLbls>
          <c:showLegendKey val="0"/>
          <c:showVal val="1"/>
          <c:showCatName val="0"/>
          <c:showSerName val="0"/>
          <c:showPercent val="0"/>
          <c:showBubbleSize val="0"/>
          <c:showLeaderLines val="1"/>
        </c:dLbls>
        <c:firstSliceAng val="0"/>
        <c:holeSize val="6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93D"/>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5169021425513312E-2"/>
          <c:y val="4.8151318041766518E-3"/>
          <c:w val="0.80774830777731732"/>
          <c:h val="1"/>
        </c:manualLayout>
      </c:layout>
      <c:doughnutChart>
        <c:varyColors val="1"/>
        <c:ser>
          <c:idx val="0"/>
          <c:order val="0"/>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9874-4936-9D07-779A870C43A7}"/>
              </c:ext>
            </c:extLst>
          </c:dPt>
          <c:dPt>
            <c:idx val="1"/>
            <c:bubble3D val="0"/>
            <c:spPr>
              <a:solidFill>
                <a:sysClr val="window" lastClr="FFFFFF"/>
              </a:solidFill>
              <a:ln w="19050">
                <a:solidFill>
                  <a:schemeClr val="lt1"/>
                </a:solidFill>
              </a:ln>
              <a:effectLst/>
            </c:spPr>
            <c:extLst>
              <c:ext xmlns:c16="http://schemas.microsoft.com/office/drawing/2014/chart" uri="{C3380CC4-5D6E-409C-BE32-E72D297353CC}">
                <c16:uniqueId val="{00000003-9874-4936-9D07-779A870C43A7}"/>
              </c:ext>
            </c:extLst>
          </c:dPt>
          <c:dLbls>
            <c:dLbl>
              <c:idx val="0"/>
              <c:layout>
                <c:manualLayout>
                  <c:x val="-0.16258865248226953"/>
                  <c:y val="-0.37016889193198677"/>
                </c:manualLayout>
              </c:layout>
              <c:spPr>
                <a:noFill/>
                <a:ln>
                  <a:noFill/>
                </a:ln>
                <a:effectLst/>
              </c:spPr>
              <c:txPr>
                <a:bodyPr rot="0" spcFirstLastPara="1" vertOverflow="ellipsis" vert="horz" wrap="square" lIns="38100" tIns="19050" rIns="38100" bIns="19050" anchor="ctr" anchorCtr="0">
                  <a:noAutofit/>
                </a:bodyPr>
                <a:lstStyle/>
                <a:p>
                  <a:pPr algn="ctr">
                    <a:defRPr lang="en-US"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438534278959809"/>
                      <c:h val="0.31760869565217392"/>
                    </c:manualLayout>
                  </c15:layout>
                </c:ext>
                <c:ext xmlns:c16="http://schemas.microsoft.com/office/drawing/2014/chart" uri="{C3380CC4-5D6E-409C-BE32-E72D297353CC}">
                  <c16:uniqueId val="{00000001-9874-4936-9D07-779A870C43A7}"/>
                </c:ext>
              </c:extLst>
            </c:dLbl>
            <c:dLbl>
              <c:idx val="1"/>
              <c:delete val="1"/>
              <c:extLst>
                <c:ext xmlns:c15="http://schemas.microsoft.com/office/drawing/2012/chart" uri="{CE6537A1-D6FC-4f65-9D91-7224C49458BB}"/>
                <c:ext xmlns:c16="http://schemas.microsoft.com/office/drawing/2014/chart" uri="{C3380CC4-5D6E-409C-BE32-E72D297353CC}">
                  <c16:uniqueId val="{00000003-9874-4936-9D07-779A870C43A7}"/>
                </c:ext>
              </c:extLst>
            </c:dLbl>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Tables'!$D$8:$D$9</c:f>
              <c:strCache>
                <c:ptCount val="2"/>
                <c:pt idx="0">
                  <c:v>Sales Completion</c:v>
                </c:pt>
                <c:pt idx="1">
                  <c:v>Sales Incompletion</c:v>
                </c:pt>
              </c:strCache>
            </c:strRef>
          </c:cat>
          <c:val>
            <c:numRef>
              <c:f>'Pivot Tables'!$E$8:$E$9</c:f>
              <c:numCache>
                <c:formatCode>0%</c:formatCode>
                <c:ptCount val="2"/>
                <c:pt idx="0">
                  <c:v>0.85555555555555574</c:v>
                </c:pt>
                <c:pt idx="1">
                  <c:v>0.14444444444444426</c:v>
                </c:pt>
              </c:numCache>
            </c:numRef>
          </c:val>
          <c:extLst>
            <c:ext xmlns:c16="http://schemas.microsoft.com/office/drawing/2014/chart" uri="{C3380CC4-5D6E-409C-BE32-E72D297353CC}">
              <c16:uniqueId val="{00000004-9874-4936-9D07-779A870C43A7}"/>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93D"/>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Dashboard Data with PivotTables.xlsx]Pivot Tables!PivotTable7</c:name>
    <c:fmtId val="9"/>
  </c:pivotSource>
  <c:chart>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Tables'!$I$2</c:f>
              <c:strCache>
                <c:ptCount val="1"/>
                <c:pt idx="0">
                  <c:v>Sales </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Tables'!$H$3:$H$12</c:f>
              <c:strCache>
                <c:ptCount val="9"/>
                <c:pt idx="0">
                  <c:v>Jan-23</c:v>
                </c:pt>
                <c:pt idx="1">
                  <c:v>Feb-23</c:v>
                </c:pt>
                <c:pt idx="2">
                  <c:v>Mar-23</c:v>
                </c:pt>
                <c:pt idx="3">
                  <c:v>Apr-23</c:v>
                </c:pt>
                <c:pt idx="4">
                  <c:v>May-23</c:v>
                </c:pt>
                <c:pt idx="5">
                  <c:v>Jun-23</c:v>
                </c:pt>
                <c:pt idx="6">
                  <c:v>Jul-23</c:v>
                </c:pt>
                <c:pt idx="7">
                  <c:v>Aug-23</c:v>
                </c:pt>
                <c:pt idx="8">
                  <c:v>Sep-23</c:v>
                </c:pt>
              </c:strCache>
            </c:strRef>
          </c:cat>
          <c:val>
            <c:numRef>
              <c:f>'Pivot Tables'!$I$3:$I$12</c:f>
              <c:numCache>
                <c:formatCode>_-* #,##0_-;\-* #,##0_-;_-* "-"??_-;_-@_-</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8223-404A-8DB4-D512C6DA7683}"/>
            </c:ext>
          </c:extLst>
        </c:ser>
        <c:ser>
          <c:idx val="1"/>
          <c:order val="1"/>
          <c:tx>
            <c:strRef>
              <c:f>'Pivot Tables'!$J$2</c:f>
              <c:strCache>
                <c:ptCount val="1"/>
                <c:pt idx="0">
                  <c:v>Target Sales </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Tables'!$H$3:$H$12</c:f>
              <c:strCache>
                <c:ptCount val="9"/>
                <c:pt idx="0">
                  <c:v>Jan-23</c:v>
                </c:pt>
                <c:pt idx="1">
                  <c:v>Feb-23</c:v>
                </c:pt>
                <c:pt idx="2">
                  <c:v>Mar-23</c:v>
                </c:pt>
                <c:pt idx="3">
                  <c:v>Apr-23</c:v>
                </c:pt>
                <c:pt idx="4">
                  <c:v>May-23</c:v>
                </c:pt>
                <c:pt idx="5">
                  <c:v>Jun-23</c:v>
                </c:pt>
                <c:pt idx="6">
                  <c:v>Jul-23</c:v>
                </c:pt>
                <c:pt idx="7">
                  <c:v>Aug-23</c:v>
                </c:pt>
                <c:pt idx="8">
                  <c:v>Sep-23</c:v>
                </c:pt>
              </c:strCache>
            </c:strRef>
          </c:cat>
          <c:val>
            <c:numRef>
              <c:f>'Pivot Tables'!$J$3:$J$12</c:f>
              <c:numCache>
                <c:formatCode>_-* #,##0_-;\-* #,##0_-;_-* "-"??_-;_-@_-</c:formatCode>
                <c:ptCount val="9"/>
                <c:pt idx="0">
                  <c:v>20000.000000000004</c:v>
                </c:pt>
                <c:pt idx="1">
                  <c:v>10000.000000000002</c:v>
                </c:pt>
                <c:pt idx="2">
                  <c:v>10000.000000000002</c:v>
                </c:pt>
                <c:pt idx="3">
                  <c:v>40000.000000000007</c:v>
                </c:pt>
                <c:pt idx="4">
                  <c:v>20000.000000000004</c:v>
                </c:pt>
                <c:pt idx="5">
                  <c:v>5999.9999999999991</c:v>
                </c:pt>
                <c:pt idx="6">
                  <c:v>5000.0000000000009</c:v>
                </c:pt>
                <c:pt idx="7">
                  <c:v>5000.0000000000009</c:v>
                </c:pt>
                <c:pt idx="8">
                  <c:v>2000.0000000000002</c:v>
                </c:pt>
              </c:numCache>
            </c:numRef>
          </c:val>
          <c:extLst>
            <c:ext xmlns:c16="http://schemas.microsoft.com/office/drawing/2014/chart" uri="{C3380CC4-5D6E-409C-BE32-E72D297353CC}">
              <c16:uniqueId val="{00000001-8223-404A-8DB4-D512C6DA7683}"/>
            </c:ext>
          </c:extLst>
        </c:ser>
        <c:dLbls>
          <c:dLblPos val="ctr"/>
          <c:showLegendKey val="0"/>
          <c:showVal val="1"/>
          <c:showCatName val="0"/>
          <c:showSerName val="0"/>
          <c:showPercent val="0"/>
          <c:showBubbleSize val="0"/>
        </c:dLbls>
        <c:gapWidth val="75"/>
        <c:overlap val="100"/>
        <c:axId val="228444672"/>
        <c:axId val="228445152"/>
      </c:barChart>
      <c:catAx>
        <c:axId val="228444672"/>
        <c:scaling>
          <c:orientation val="minMax"/>
        </c:scaling>
        <c:delete val="1"/>
        <c:axPos val="b"/>
        <c:numFmt formatCode="General" sourceLinked="1"/>
        <c:majorTickMark val="out"/>
        <c:minorTickMark val="none"/>
        <c:tickLblPos val="nextTo"/>
        <c:crossAx val="228445152"/>
        <c:crosses val="autoZero"/>
        <c:auto val="1"/>
        <c:lblAlgn val="ctr"/>
        <c:lblOffset val="100"/>
        <c:noMultiLvlLbl val="0"/>
      </c:catAx>
      <c:valAx>
        <c:axId val="228445152"/>
        <c:scaling>
          <c:orientation val="minMax"/>
        </c:scaling>
        <c:delete val="1"/>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crossAx val="22844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93D"/>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Dashboard Data with PivotTables.xlsx]Pivot Tables!PivotTable8</c:name>
    <c:fmtId val="1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7"/>
          <c:spPr>
            <a:solidFill>
              <a:sysClr val="window" lastClr="FFFFFF"/>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Tables'!$M$2</c:f>
              <c:strCache>
                <c:ptCount val="1"/>
                <c:pt idx="0">
                  <c:v>Total</c:v>
                </c:pt>
              </c:strCache>
            </c:strRef>
          </c:tx>
          <c:spPr>
            <a:ln w="28575" cap="rnd">
              <a:solidFill>
                <a:schemeClr val="accent5"/>
              </a:solidFill>
              <a:round/>
            </a:ln>
            <a:effectLst/>
          </c:spPr>
          <c:marker>
            <c:symbol val="circle"/>
            <c:size val="7"/>
            <c:spPr>
              <a:solidFill>
                <a:sysClr val="window" lastClr="FFFFFF"/>
              </a:solidFill>
              <a:ln w="9525">
                <a:solidFill>
                  <a:schemeClr val="accent5"/>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Tables'!$L$3:$L$12</c:f>
              <c:strCache>
                <c:ptCount val="9"/>
                <c:pt idx="0">
                  <c:v>Jan-23</c:v>
                </c:pt>
                <c:pt idx="1">
                  <c:v>Feb-23</c:v>
                </c:pt>
                <c:pt idx="2">
                  <c:v>Mar-23</c:v>
                </c:pt>
                <c:pt idx="3">
                  <c:v>Apr-23</c:v>
                </c:pt>
                <c:pt idx="4">
                  <c:v>May-23</c:v>
                </c:pt>
                <c:pt idx="5">
                  <c:v>Jun-23</c:v>
                </c:pt>
                <c:pt idx="6">
                  <c:v>Jul-23</c:v>
                </c:pt>
                <c:pt idx="7">
                  <c:v>Aug-23</c:v>
                </c:pt>
                <c:pt idx="8">
                  <c:v>Sep-23</c:v>
                </c:pt>
              </c:strCache>
            </c:strRef>
          </c:cat>
          <c:val>
            <c:numRef>
              <c:f>'Pivot Tables'!$M$3:$M$12</c:f>
              <c:numCache>
                <c:formatCode>_-* #,##0_-;\-* #,##0_-;_-* "-"??_-;_-@_-</c:formatCode>
                <c:ptCount val="9"/>
                <c:pt idx="0">
                  <c:v>300</c:v>
                </c:pt>
                <c:pt idx="1">
                  <c:v>310</c:v>
                </c:pt>
                <c:pt idx="2">
                  <c:v>300</c:v>
                </c:pt>
                <c:pt idx="3">
                  <c:v>700</c:v>
                </c:pt>
                <c:pt idx="4">
                  <c:v>650</c:v>
                </c:pt>
                <c:pt idx="5">
                  <c:v>1600</c:v>
                </c:pt>
                <c:pt idx="6">
                  <c:v>1800</c:v>
                </c:pt>
                <c:pt idx="7">
                  <c:v>1700</c:v>
                </c:pt>
                <c:pt idx="8">
                  <c:v>2000</c:v>
                </c:pt>
              </c:numCache>
            </c:numRef>
          </c:val>
          <c:smooth val="1"/>
          <c:extLst>
            <c:ext xmlns:c16="http://schemas.microsoft.com/office/drawing/2014/chart" uri="{C3380CC4-5D6E-409C-BE32-E72D297353CC}">
              <c16:uniqueId val="{00000000-CF7E-4BB6-A9B7-AB4664FC5A72}"/>
            </c:ext>
          </c:extLst>
        </c:ser>
        <c:dLbls>
          <c:dLblPos val="t"/>
          <c:showLegendKey val="0"/>
          <c:showVal val="1"/>
          <c:showCatName val="0"/>
          <c:showSerName val="0"/>
          <c:showPercent val="0"/>
          <c:showBubbleSize val="0"/>
        </c:dLbls>
        <c:marker val="1"/>
        <c:smooth val="0"/>
        <c:axId val="720774672"/>
        <c:axId val="720775152"/>
      </c:lineChart>
      <c:catAx>
        <c:axId val="72077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0775152"/>
        <c:crosses val="autoZero"/>
        <c:auto val="1"/>
        <c:lblAlgn val="ctr"/>
        <c:lblOffset val="100"/>
        <c:noMultiLvlLbl val="0"/>
      </c:catAx>
      <c:valAx>
        <c:axId val="7207751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077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93D"/>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Dashboard Data with PivotTables.xlsx]Pivot Tables!PivotTable9</c:name>
    <c:fmtId val="16"/>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Tables'!$P$2</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Tables'!$O$3:$O$10</c:f>
              <c:strCache>
                <c:ptCount val="7"/>
                <c:pt idx="0">
                  <c:v>Argentina</c:v>
                </c:pt>
                <c:pt idx="1">
                  <c:v>Brazil</c:v>
                </c:pt>
                <c:pt idx="2">
                  <c:v>Chicaco</c:v>
                </c:pt>
                <c:pt idx="3">
                  <c:v>Chile</c:v>
                </c:pt>
                <c:pt idx="4">
                  <c:v>Columbia</c:v>
                </c:pt>
                <c:pt idx="5">
                  <c:v>Los Angeles</c:v>
                </c:pt>
                <c:pt idx="6">
                  <c:v>Peru</c:v>
                </c:pt>
              </c:strCache>
            </c:strRef>
          </c:cat>
          <c:val>
            <c:numRef>
              <c:f>'Pivot Tables'!$P$3:$P$10</c:f>
              <c:numCache>
                <c:formatCode>_-* #,##0_-;\-* #,##0_-;_-* "-"??_-;_-@_-</c:formatCode>
                <c:ptCount val="7"/>
                <c:pt idx="0">
                  <c:v>126081</c:v>
                </c:pt>
                <c:pt idx="1">
                  <c:v>129875</c:v>
                </c:pt>
                <c:pt idx="2">
                  <c:v>126793</c:v>
                </c:pt>
                <c:pt idx="3">
                  <c:v>128833</c:v>
                </c:pt>
                <c:pt idx="4">
                  <c:v>125980</c:v>
                </c:pt>
                <c:pt idx="5">
                  <c:v>126209</c:v>
                </c:pt>
                <c:pt idx="6">
                  <c:v>127340</c:v>
                </c:pt>
              </c:numCache>
            </c:numRef>
          </c:val>
          <c:extLst>
            <c:ext xmlns:c16="http://schemas.microsoft.com/office/drawing/2014/chart" uri="{C3380CC4-5D6E-409C-BE32-E72D297353CC}">
              <c16:uniqueId val="{00000000-852D-40AE-9985-D497BE0C5773}"/>
            </c:ext>
          </c:extLst>
        </c:ser>
        <c:dLbls>
          <c:dLblPos val="outEnd"/>
          <c:showLegendKey val="0"/>
          <c:showVal val="1"/>
          <c:showCatName val="0"/>
          <c:showSerName val="0"/>
          <c:showPercent val="0"/>
          <c:showBubbleSize val="0"/>
        </c:dLbls>
        <c:gapWidth val="50"/>
        <c:axId val="720777072"/>
        <c:axId val="720777552"/>
      </c:barChart>
      <c:catAx>
        <c:axId val="72077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0777552"/>
        <c:crosses val="autoZero"/>
        <c:auto val="1"/>
        <c:lblAlgn val="ctr"/>
        <c:lblOffset val="100"/>
        <c:noMultiLvlLbl val="0"/>
      </c:catAx>
      <c:valAx>
        <c:axId val="720777552"/>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077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3293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129540</xdr:rowOff>
    </xdr:from>
    <xdr:to>
      <xdr:col>3</xdr:col>
      <xdr:colOff>609600</xdr:colOff>
      <xdr:row>19</xdr:row>
      <xdr:rowOff>45720</xdr:rowOff>
    </xdr:to>
    <xdr:sp macro="" textlink="">
      <xdr:nvSpPr>
        <xdr:cNvPr id="2" name="Rectangle 1">
          <a:extLst>
            <a:ext uri="{FF2B5EF4-FFF2-40B4-BE49-F238E27FC236}">
              <a16:creationId xmlns:a16="http://schemas.microsoft.com/office/drawing/2014/main" id="{B25C35F0-7A7D-3976-FE27-7ABB0C1F072D}"/>
            </a:ext>
          </a:extLst>
        </xdr:cNvPr>
        <xdr:cNvSpPr/>
      </xdr:nvSpPr>
      <xdr:spPr>
        <a:xfrm>
          <a:off x="68580" y="129540"/>
          <a:ext cx="2552700" cy="3680460"/>
        </a:xfrm>
        <a:prstGeom prst="rect">
          <a:avLst/>
        </a:prstGeom>
        <a:solidFill>
          <a:srgbClr val="23293D"/>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solidFill>
              <a:schemeClr val="bg1"/>
            </a:solidFill>
          </a:endParaRPr>
        </a:p>
      </xdr:txBody>
    </xdr:sp>
    <xdr:clientData/>
  </xdr:twoCellAnchor>
  <xdr:twoCellAnchor>
    <xdr:from>
      <xdr:col>0</xdr:col>
      <xdr:colOff>68580</xdr:colOff>
      <xdr:row>19</xdr:row>
      <xdr:rowOff>121920</xdr:rowOff>
    </xdr:from>
    <xdr:to>
      <xdr:col>3</xdr:col>
      <xdr:colOff>632298</xdr:colOff>
      <xdr:row>36</xdr:row>
      <xdr:rowOff>88900</xdr:rowOff>
    </xdr:to>
    <xdr:sp macro="" textlink="">
      <xdr:nvSpPr>
        <xdr:cNvPr id="3" name="Rectangle 2">
          <a:extLst>
            <a:ext uri="{FF2B5EF4-FFF2-40B4-BE49-F238E27FC236}">
              <a16:creationId xmlns:a16="http://schemas.microsoft.com/office/drawing/2014/main" id="{49985AC0-763D-469B-9B97-7D72D6470356}"/>
            </a:ext>
          </a:extLst>
        </xdr:cNvPr>
        <xdr:cNvSpPr/>
      </xdr:nvSpPr>
      <xdr:spPr>
        <a:xfrm>
          <a:off x="68580" y="3886200"/>
          <a:ext cx="2575398" cy="3335020"/>
        </a:xfrm>
        <a:prstGeom prst="rect">
          <a:avLst/>
        </a:prstGeom>
        <a:solidFill>
          <a:srgbClr val="23293D"/>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solidFill>
              <a:schemeClr val="bg1"/>
            </a:solidFill>
          </a:endParaRPr>
        </a:p>
      </xdr:txBody>
    </xdr:sp>
    <xdr:clientData/>
  </xdr:twoCellAnchor>
  <xdr:twoCellAnchor>
    <xdr:from>
      <xdr:col>0</xdr:col>
      <xdr:colOff>55880</xdr:colOff>
      <xdr:row>36</xdr:row>
      <xdr:rowOff>157480</xdr:rowOff>
    </xdr:from>
    <xdr:to>
      <xdr:col>3</xdr:col>
      <xdr:colOff>632298</xdr:colOff>
      <xdr:row>49</xdr:row>
      <xdr:rowOff>91440</xdr:rowOff>
    </xdr:to>
    <xdr:sp macro="" textlink="">
      <xdr:nvSpPr>
        <xdr:cNvPr id="4" name="Rectangle 3">
          <a:extLst>
            <a:ext uri="{FF2B5EF4-FFF2-40B4-BE49-F238E27FC236}">
              <a16:creationId xmlns:a16="http://schemas.microsoft.com/office/drawing/2014/main" id="{E87C3299-B825-4938-89A2-6C892A7A2D37}"/>
            </a:ext>
          </a:extLst>
        </xdr:cNvPr>
        <xdr:cNvSpPr/>
      </xdr:nvSpPr>
      <xdr:spPr>
        <a:xfrm>
          <a:off x="55880" y="7015480"/>
          <a:ext cx="2576668" cy="2410460"/>
        </a:xfrm>
        <a:prstGeom prst="rect">
          <a:avLst/>
        </a:prstGeom>
        <a:solidFill>
          <a:srgbClr val="23293D"/>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solidFill>
              <a:schemeClr val="bg1"/>
            </a:solidFill>
          </a:endParaRPr>
        </a:p>
      </xdr:txBody>
    </xdr:sp>
    <xdr:clientData/>
  </xdr:twoCellAnchor>
  <xdr:twoCellAnchor>
    <xdr:from>
      <xdr:col>4</xdr:col>
      <xdr:colOff>60960</xdr:colOff>
      <xdr:row>0</xdr:row>
      <xdr:rowOff>121920</xdr:rowOff>
    </xdr:from>
    <xdr:to>
      <xdr:col>32</xdr:col>
      <xdr:colOff>335280</xdr:colOff>
      <xdr:row>49</xdr:row>
      <xdr:rowOff>91440</xdr:rowOff>
    </xdr:to>
    <xdr:sp macro="" textlink="">
      <xdr:nvSpPr>
        <xdr:cNvPr id="5" name="Rectangle 4">
          <a:extLst>
            <a:ext uri="{FF2B5EF4-FFF2-40B4-BE49-F238E27FC236}">
              <a16:creationId xmlns:a16="http://schemas.microsoft.com/office/drawing/2014/main" id="{C5C243BA-140D-1E76-9986-A1E261EE8D57}"/>
            </a:ext>
          </a:extLst>
        </xdr:cNvPr>
        <xdr:cNvSpPr/>
      </xdr:nvSpPr>
      <xdr:spPr>
        <a:xfrm>
          <a:off x="2743200" y="121920"/>
          <a:ext cx="19050000" cy="9677400"/>
        </a:xfrm>
        <a:prstGeom prst="rect">
          <a:avLst/>
        </a:prstGeom>
        <a:solidFill>
          <a:srgbClr val="495977"/>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solidFill>
              <a:schemeClr val="bg1"/>
            </a:solidFill>
          </a:endParaRPr>
        </a:p>
      </xdr:txBody>
    </xdr:sp>
    <xdr:clientData/>
  </xdr:twoCellAnchor>
  <xdr:twoCellAnchor>
    <xdr:from>
      <xdr:col>4</xdr:col>
      <xdr:colOff>289560</xdr:colOff>
      <xdr:row>1</xdr:row>
      <xdr:rowOff>60960</xdr:rowOff>
    </xdr:from>
    <xdr:to>
      <xdr:col>32</xdr:col>
      <xdr:colOff>76200</xdr:colOff>
      <xdr:row>10</xdr:row>
      <xdr:rowOff>15240</xdr:rowOff>
    </xdr:to>
    <xdr:sp macro="" textlink="">
      <xdr:nvSpPr>
        <xdr:cNvPr id="6" name="Rectangle: Rounded Corners 5">
          <a:extLst>
            <a:ext uri="{FF2B5EF4-FFF2-40B4-BE49-F238E27FC236}">
              <a16:creationId xmlns:a16="http://schemas.microsoft.com/office/drawing/2014/main" id="{B2645297-18BF-DB47-8A14-B17CB8C8E818}"/>
            </a:ext>
          </a:extLst>
        </xdr:cNvPr>
        <xdr:cNvSpPr/>
      </xdr:nvSpPr>
      <xdr:spPr>
        <a:xfrm>
          <a:off x="2956560" y="251460"/>
          <a:ext cx="18455640" cy="1668780"/>
        </a:xfrm>
        <a:prstGeom prst="roundRect">
          <a:avLst/>
        </a:prstGeom>
        <a:solidFill>
          <a:srgbClr val="23293D"/>
        </a:solidFill>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US" sz="8000" b="1">
              <a:solidFill>
                <a:schemeClr val="bg1"/>
              </a:solidFill>
              <a:latin typeface="Roboto" panose="02000000000000000000" pitchFamily="2" charset="0"/>
              <a:ea typeface="Roboto" panose="02000000000000000000" pitchFamily="2" charset="0"/>
              <a:cs typeface="Roboto" panose="02000000000000000000" pitchFamily="2" charset="0"/>
            </a:rPr>
            <a:t>Sales Dashboard 2023</a:t>
          </a:r>
        </a:p>
      </xdr:txBody>
    </xdr:sp>
    <xdr:clientData/>
  </xdr:twoCellAnchor>
  <xdr:twoCellAnchor>
    <xdr:from>
      <xdr:col>4</xdr:col>
      <xdr:colOff>274320</xdr:colOff>
      <xdr:row>11</xdr:row>
      <xdr:rowOff>0</xdr:rowOff>
    </xdr:from>
    <xdr:to>
      <xdr:col>13</xdr:col>
      <xdr:colOff>213360</xdr:colOff>
      <xdr:row>20</xdr:row>
      <xdr:rowOff>15240</xdr:rowOff>
    </xdr:to>
    <xdr:sp macro="" textlink="">
      <xdr:nvSpPr>
        <xdr:cNvPr id="7" name="Rectangle: Rounded Corners 6">
          <a:extLst>
            <a:ext uri="{FF2B5EF4-FFF2-40B4-BE49-F238E27FC236}">
              <a16:creationId xmlns:a16="http://schemas.microsoft.com/office/drawing/2014/main" id="{80AF98C5-A1E5-4E8A-93A5-83D7DE6A8B96}"/>
            </a:ext>
          </a:extLst>
        </xdr:cNvPr>
        <xdr:cNvSpPr/>
      </xdr:nvSpPr>
      <xdr:spPr>
        <a:xfrm>
          <a:off x="2956560" y="2179320"/>
          <a:ext cx="5974080" cy="1798320"/>
        </a:xfrm>
        <a:prstGeom prst="roundRect">
          <a:avLst/>
        </a:prstGeom>
        <a:solidFill>
          <a:srgbClr val="23293D"/>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Sales</a:t>
          </a:r>
          <a:r>
            <a:rPr lang="en-US" sz="1000" b="1">
              <a:solidFill>
                <a:schemeClr val="bg1"/>
              </a:solidFill>
              <a:latin typeface="Roboto" panose="02000000000000000000" pitchFamily="2" charset="0"/>
              <a:ea typeface="Roboto" panose="02000000000000000000" pitchFamily="2" charset="0"/>
              <a:cs typeface="Roboto" panose="02000000000000000000" pitchFamily="2" charset="0"/>
            </a:rPr>
            <a:t>A</a:t>
          </a:r>
        </a:p>
      </xdr:txBody>
    </xdr:sp>
    <xdr:clientData/>
  </xdr:twoCellAnchor>
  <xdr:twoCellAnchor>
    <xdr:from>
      <xdr:col>13</xdr:col>
      <xdr:colOff>396240</xdr:colOff>
      <xdr:row>10</xdr:row>
      <xdr:rowOff>182880</xdr:rowOff>
    </xdr:from>
    <xdr:to>
      <xdr:col>22</xdr:col>
      <xdr:colOff>518160</xdr:colOff>
      <xdr:row>20</xdr:row>
      <xdr:rowOff>15240</xdr:rowOff>
    </xdr:to>
    <xdr:sp macro="" textlink="">
      <xdr:nvSpPr>
        <xdr:cNvPr id="8" name="Rectangle: Rounded Corners 7">
          <a:extLst>
            <a:ext uri="{FF2B5EF4-FFF2-40B4-BE49-F238E27FC236}">
              <a16:creationId xmlns:a16="http://schemas.microsoft.com/office/drawing/2014/main" id="{0481BEE0-AB3D-4D6B-B3F6-520FB55DBDBC}"/>
            </a:ext>
          </a:extLst>
        </xdr:cNvPr>
        <xdr:cNvSpPr/>
      </xdr:nvSpPr>
      <xdr:spPr>
        <a:xfrm>
          <a:off x="9113520" y="2164080"/>
          <a:ext cx="6156960" cy="1813560"/>
        </a:xfrm>
        <a:prstGeom prst="roundRect">
          <a:avLst/>
        </a:prstGeom>
        <a:solidFill>
          <a:srgbClr val="23293D"/>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Profit</a:t>
          </a:r>
        </a:p>
      </xdr:txBody>
    </xdr:sp>
    <xdr:clientData/>
  </xdr:twoCellAnchor>
  <xdr:twoCellAnchor>
    <xdr:from>
      <xdr:col>23</xdr:col>
      <xdr:colOff>30480</xdr:colOff>
      <xdr:row>11</xdr:row>
      <xdr:rowOff>0</xdr:rowOff>
    </xdr:from>
    <xdr:to>
      <xdr:col>32</xdr:col>
      <xdr:colOff>137160</xdr:colOff>
      <xdr:row>20</xdr:row>
      <xdr:rowOff>0</xdr:rowOff>
    </xdr:to>
    <xdr:sp macro="" textlink="">
      <xdr:nvSpPr>
        <xdr:cNvPr id="9" name="Rectangle: Rounded Corners 8">
          <a:extLst>
            <a:ext uri="{FF2B5EF4-FFF2-40B4-BE49-F238E27FC236}">
              <a16:creationId xmlns:a16="http://schemas.microsoft.com/office/drawing/2014/main" id="{A71732C0-7348-4675-B2E9-0E8FA6FE9127}"/>
            </a:ext>
          </a:extLst>
        </xdr:cNvPr>
        <xdr:cNvSpPr/>
      </xdr:nvSpPr>
      <xdr:spPr>
        <a:xfrm>
          <a:off x="15453360" y="2179320"/>
          <a:ext cx="6141720" cy="1783080"/>
        </a:xfrm>
        <a:prstGeom prst="roundRect">
          <a:avLst/>
        </a:prstGeom>
        <a:solidFill>
          <a:srgbClr val="23293D"/>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Number</a:t>
          </a:r>
          <a:r>
            <a:rPr lang="en-US" sz="1100" baseline="0">
              <a:solidFill>
                <a:schemeClr val="bg1"/>
              </a:solidFill>
            </a:rPr>
            <a:t> </a:t>
          </a:r>
          <a:r>
            <a:rPr lang="en-US" sz="2800" b="1" baseline="0">
              <a:solidFill>
                <a:schemeClr val="bg1"/>
              </a:solidFill>
              <a:latin typeface="Roboto" panose="02000000000000000000" pitchFamily="2" charset="0"/>
              <a:ea typeface="Roboto" panose="02000000000000000000" pitchFamily="2" charset="0"/>
              <a:cs typeface="Roboto" panose="02000000000000000000" pitchFamily="2" charset="0"/>
            </a:rPr>
            <a:t>of</a:t>
          </a:r>
          <a:r>
            <a:rPr lang="en-US" sz="1100" baseline="0">
              <a:solidFill>
                <a:schemeClr val="bg1"/>
              </a:solidFill>
            </a:rPr>
            <a:t> </a:t>
          </a:r>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Customers</a:t>
          </a:r>
        </a:p>
      </xdr:txBody>
    </xdr:sp>
    <xdr:clientData/>
  </xdr:twoCellAnchor>
  <xdr:twoCellAnchor>
    <xdr:from>
      <xdr:col>4</xdr:col>
      <xdr:colOff>358140</xdr:colOff>
      <xdr:row>21</xdr:row>
      <xdr:rowOff>0</xdr:rowOff>
    </xdr:from>
    <xdr:to>
      <xdr:col>19</xdr:col>
      <xdr:colOff>350520</xdr:colOff>
      <xdr:row>48</xdr:row>
      <xdr:rowOff>91440</xdr:rowOff>
    </xdr:to>
    <xdr:sp macro="" textlink="">
      <xdr:nvSpPr>
        <xdr:cNvPr id="10" name="Rectangle 9">
          <a:extLst>
            <a:ext uri="{FF2B5EF4-FFF2-40B4-BE49-F238E27FC236}">
              <a16:creationId xmlns:a16="http://schemas.microsoft.com/office/drawing/2014/main" id="{A738F9DA-5C12-4B18-BB3E-89C4967A8554}"/>
            </a:ext>
          </a:extLst>
        </xdr:cNvPr>
        <xdr:cNvSpPr/>
      </xdr:nvSpPr>
      <xdr:spPr>
        <a:xfrm>
          <a:off x="3025140" y="4000500"/>
          <a:ext cx="9993630" cy="5234940"/>
        </a:xfrm>
        <a:prstGeom prst="rect">
          <a:avLst/>
        </a:prstGeom>
        <a:solidFill>
          <a:srgbClr val="23293D"/>
        </a:solidFill>
        <a:ln>
          <a:noFill/>
        </a:ln>
        <a:effectLst>
          <a:outerShdw blurRad="40000" dist="23000" dir="5400000" rotWithShape="0">
            <a:srgbClr val="000000">
              <a:alpha val="35000"/>
            </a:srgbClr>
          </a:outerShdw>
          <a:softEdge rad="0"/>
        </a:effectLst>
      </xdr:spPr>
      <xdr:style>
        <a:lnRef idx="1">
          <a:schemeClr val="accent1"/>
        </a:lnRef>
        <a:fillRef idx="3">
          <a:schemeClr val="accent1"/>
        </a:fillRef>
        <a:effectRef idx="2">
          <a:schemeClr val="accent1"/>
        </a:effectRef>
        <a:fontRef idx="minor">
          <a:schemeClr val="lt1"/>
        </a:fontRef>
      </xdr:style>
      <xdr:txBody>
        <a:bodyPr rtlCol="0" anchor="t"/>
        <a:lstStyle/>
        <a:p>
          <a:pPr marL="0" indent="0" algn="l"/>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Sales per Month</a:t>
          </a:r>
        </a:p>
      </xdr:txBody>
    </xdr:sp>
    <xdr:clientData/>
  </xdr:twoCellAnchor>
  <xdr:twoCellAnchor>
    <xdr:from>
      <xdr:col>19</xdr:col>
      <xdr:colOff>571500</xdr:colOff>
      <xdr:row>21</xdr:row>
      <xdr:rowOff>0</xdr:rowOff>
    </xdr:from>
    <xdr:to>
      <xdr:col>32</xdr:col>
      <xdr:colOff>106680</xdr:colOff>
      <xdr:row>34</xdr:row>
      <xdr:rowOff>15240</xdr:rowOff>
    </xdr:to>
    <xdr:sp macro="" textlink="">
      <xdr:nvSpPr>
        <xdr:cNvPr id="11" name="Rectangle 10">
          <a:extLst>
            <a:ext uri="{FF2B5EF4-FFF2-40B4-BE49-F238E27FC236}">
              <a16:creationId xmlns:a16="http://schemas.microsoft.com/office/drawing/2014/main" id="{6585F058-4523-4237-A3E2-D2265FBE91FA}"/>
            </a:ext>
          </a:extLst>
        </xdr:cNvPr>
        <xdr:cNvSpPr/>
      </xdr:nvSpPr>
      <xdr:spPr>
        <a:xfrm>
          <a:off x="13239750" y="4000500"/>
          <a:ext cx="8202930" cy="2491740"/>
        </a:xfrm>
        <a:prstGeom prst="rect">
          <a:avLst/>
        </a:prstGeom>
        <a:solidFill>
          <a:srgbClr val="23293D"/>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Customers </a:t>
          </a:r>
          <a:r>
            <a:rPr lang="en-US" sz="1100" b="1">
              <a:solidFill>
                <a:schemeClr val="bg1"/>
              </a:solidFill>
            </a:rPr>
            <a:t> </a:t>
          </a:r>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per </a:t>
          </a:r>
          <a:r>
            <a:rPr lang="en-US" sz="1100" b="1">
              <a:solidFill>
                <a:schemeClr val="bg1"/>
              </a:solidFill>
            </a:rPr>
            <a:t> </a:t>
          </a:r>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Month</a:t>
          </a:r>
        </a:p>
      </xdr:txBody>
    </xdr:sp>
    <xdr:clientData/>
  </xdr:twoCellAnchor>
  <xdr:twoCellAnchor>
    <xdr:from>
      <xdr:col>19</xdr:col>
      <xdr:colOff>556260</xdr:colOff>
      <xdr:row>34</xdr:row>
      <xdr:rowOff>175260</xdr:rowOff>
    </xdr:from>
    <xdr:to>
      <xdr:col>32</xdr:col>
      <xdr:colOff>91440</xdr:colOff>
      <xdr:row>48</xdr:row>
      <xdr:rowOff>106680</xdr:rowOff>
    </xdr:to>
    <xdr:sp macro="" textlink="">
      <xdr:nvSpPr>
        <xdr:cNvPr id="13" name="Rectangle 12">
          <a:extLst>
            <a:ext uri="{FF2B5EF4-FFF2-40B4-BE49-F238E27FC236}">
              <a16:creationId xmlns:a16="http://schemas.microsoft.com/office/drawing/2014/main" id="{C1CDFE94-45D4-488E-90F7-5B5049753601}"/>
            </a:ext>
          </a:extLst>
        </xdr:cNvPr>
        <xdr:cNvSpPr/>
      </xdr:nvSpPr>
      <xdr:spPr>
        <a:xfrm>
          <a:off x="13224510" y="6652260"/>
          <a:ext cx="8202930" cy="2598420"/>
        </a:xfrm>
        <a:prstGeom prst="rect">
          <a:avLst/>
        </a:prstGeom>
        <a:solidFill>
          <a:srgbClr val="23293D"/>
        </a:solidFill>
        <a:ln>
          <a:noFill/>
        </a:ln>
      </xdr:spPr>
      <xdr:style>
        <a:lnRef idx="1">
          <a:schemeClr val="accent1"/>
        </a:lnRef>
        <a:fillRef idx="3">
          <a:schemeClr val="accent1"/>
        </a:fillRef>
        <a:effectRef idx="2">
          <a:schemeClr val="accent1"/>
        </a:effectRef>
        <a:fontRef idx="minor">
          <a:schemeClr val="lt1"/>
        </a:fontRef>
      </xdr:style>
      <xdr:txBody>
        <a:bodyPr rtlCol="0" anchor="t"/>
        <a:lstStyle/>
        <a:p>
          <a:pPr algn="l"/>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Profit</a:t>
          </a:r>
          <a:r>
            <a:rPr lang="en-US" sz="1100">
              <a:solidFill>
                <a:schemeClr val="bg1"/>
              </a:solidFill>
            </a:rPr>
            <a:t>  </a:t>
          </a:r>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per</a:t>
          </a:r>
          <a:r>
            <a:rPr lang="en-US" sz="1100">
              <a:solidFill>
                <a:schemeClr val="bg1"/>
              </a:solidFill>
            </a:rPr>
            <a:t> </a:t>
          </a:r>
          <a:r>
            <a:rPr lang="en-US" sz="2800" b="1" baseline="0">
              <a:solidFill>
                <a:schemeClr val="bg1"/>
              </a:solidFill>
              <a:latin typeface="Roboto" panose="02000000000000000000" pitchFamily="2" charset="0"/>
              <a:ea typeface="Roboto" panose="02000000000000000000" pitchFamily="2" charset="0"/>
              <a:cs typeface="Roboto" panose="02000000000000000000" pitchFamily="2" charset="0"/>
            </a:rPr>
            <a:t> Re</a:t>
          </a:r>
          <a:r>
            <a:rPr lang="en-US" sz="2800" b="1">
              <a:solidFill>
                <a:schemeClr val="bg1"/>
              </a:solidFill>
              <a:latin typeface="Roboto" panose="02000000000000000000" pitchFamily="2" charset="0"/>
              <a:ea typeface="Roboto" panose="02000000000000000000" pitchFamily="2" charset="0"/>
              <a:cs typeface="Roboto" panose="02000000000000000000" pitchFamily="2" charset="0"/>
            </a:rPr>
            <a:t>gion</a:t>
          </a:r>
        </a:p>
      </xdr:txBody>
    </xdr:sp>
    <xdr:clientData/>
  </xdr:twoCellAnchor>
  <xdr:twoCellAnchor>
    <xdr:from>
      <xdr:col>4</xdr:col>
      <xdr:colOff>468548</xdr:colOff>
      <xdr:row>14</xdr:row>
      <xdr:rowOff>16212</xdr:rowOff>
    </xdr:from>
    <xdr:to>
      <xdr:col>9</xdr:col>
      <xdr:colOff>437744</xdr:colOff>
      <xdr:row>19</xdr:row>
      <xdr:rowOff>16212</xdr:rowOff>
    </xdr:to>
    <xdr:sp macro="" textlink="'Pivot Tables'!E3">
      <xdr:nvSpPr>
        <xdr:cNvPr id="12" name="TextBox 11">
          <a:extLst>
            <a:ext uri="{FF2B5EF4-FFF2-40B4-BE49-F238E27FC236}">
              <a16:creationId xmlns:a16="http://schemas.microsoft.com/office/drawing/2014/main" id="{730524AD-1B64-A67D-4829-BB9418D71F30}"/>
            </a:ext>
          </a:extLst>
        </xdr:cNvPr>
        <xdr:cNvSpPr txBox="1"/>
      </xdr:nvSpPr>
      <xdr:spPr>
        <a:xfrm>
          <a:off x="3135548" y="2683212"/>
          <a:ext cx="3302946" cy="952500"/>
        </a:xfrm>
        <a:prstGeom prst="rect">
          <a:avLst/>
        </a:prstGeom>
        <a:solidFill>
          <a:srgbClr val="2329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0BCDCE-E230-4169-948B-1C479CF6569B}" type="TxLink">
            <a:rPr lang="en-US" sz="5400" b="1" i="0" u="none" strike="noStrike">
              <a:solidFill>
                <a:schemeClr val="bg1"/>
              </a:solidFill>
              <a:latin typeface="Calibri"/>
              <a:ea typeface="Calibri"/>
              <a:cs typeface="Calibri"/>
            </a:rPr>
            <a:pPr algn="l"/>
            <a:t>$754,941 </a:t>
          </a:fld>
          <a:endParaRPr lang="en-US" sz="5400" b="1">
            <a:solidFill>
              <a:schemeClr val="bg1"/>
            </a:solidFill>
          </a:endParaRPr>
        </a:p>
      </xdr:txBody>
    </xdr:sp>
    <xdr:clientData/>
  </xdr:twoCellAnchor>
  <xdr:twoCellAnchor>
    <xdr:from>
      <xdr:col>13</xdr:col>
      <xdr:colOff>557720</xdr:colOff>
      <xdr:row>14</xdr:row>
      <xdr:rowOff>96304</xdr:rowOff>
    </xdr:from>
    <xdr:to>
      <xdr:col>19</xdr:col>
      <xdr:colOff>210766</xdr:colOff>
      <xdr:row>19</xdr:row>
      <xdr:rowOff>8430</xdr:rowOff>
    </xdr:to>
    <xdr:sp macro="" textlink="'Pivot Tables'!E4">
      <xdr:nvSpPr>
        <xdr:cNvPr id="16" name="TextBox 15">
          <a:extLst>
            <a:ext uri="{FF2B5EF4-FFF2-40B4-BE49-F238E27FC236}">
              <a16:creationId xmlns:a16="http://schemas.microsoft.com/office/drawing/2014/main" id="{506B8121-0C62-4161-A5DA-B34DF731FDF9}"/>
            </a:ext>
          </a:extLst>
        </xdr:cNvPr>
        <xdr:cNvSpPr txBox="1"/>
      </xdr:nvSpPr>
      <xdr:spPr>
        <a:xfrm>
          <a:off x="9225470" y="2763304"/>
          <a:ext cx="3653546" cy="864626"/>
        </a:xfrm>
        <a:prstGeom prst="rect">
          <a:avLst/>
        </a:prstGeom>
        <a:solidFill>
          <a:srgbClr val="2329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51423B-96C0-4C69-B1FB-E1BF0A4B5465}" type="TxLink">
            <a:rPr lang="en-US" sz="5400" b="1" i="0" u="none" strike="noStrike">
              <a:solidFill>
                <a:schemeClr val="bg1"/>
              </a:solidFill>
              <a:latin typeface="Calibri"/>
              <a:ea typeface="Calibri"/>
              <a:cs typeface="Calibri"/>
            </a:rPr>
            <a:pPr marL="0" indent="0" algn="l"/>
            <a:t>$891,111 </a:t>
          </a:fld>
          <a:endParaRPr lang="en-US" sz="5400" b="1" i="0" u="none" strike="noStrike">
            <a:solidFill>
              <a:schemeClr val="bg1"/>
            </a:solidFill>
            <a:latin typeface="Calibri"/>
            <a:ea typeface="Calibri"/>
            <a:cs typeface="Calibri"/>
          </a:endParaRPr>
        </a:p>
      </xdr:txBody>
    </xdr:sp>
    <xdr:clientData/>
  </xdr:twoCellAnchor>
  <xdr:twoCellAnchor>
    <xdr:from>
      <xdr:col>23</xdr:col>
      <xdr:colOff>236057</xdr:colOff>
      <xdr:row>14</xdr:row>
      <xdr:rowOff>80092</xdr:rowOff>
    </xdr:from>
    <xdr:to>
      <xdr:col>28</xdr:col>
      <xdr:colOff>226978</xdr:colOff>
      <xdr:row>18</xdr:row>
      <xdr:rowOff>186772</xdr:rowOff>
    </xdr:to>
    <xdr:sp macro="" textlink="'Pivot Tables'!E5">
      <xdr:nvSpPr>
        <xdr:cNvPr id="17" name="TextBox 16">
          <a:extLst>
            <a:ext uri="{FF2B5EF4-FFF2-40B4-BE49-F238E27FC236}">
              <a16:creationId xmlns:a16="http://schemas.microsoft.com/office/drawing/2014/main" id="{A9502413-1471-4F23-8FAE-5B234D133FED}"/>
            </a:ext>
          </a:extLst>
        </xdr:cNvPr>
        <xdr:cNvSpPr txBox="1"/>
      </xdr:nvSpPr>
      <xdr:spPr>
        <a:xfrm>
          <a:off x="15571307" y="2747092"/>
          <a:ext cx="3324671" cy="868680"/>
        </a:xfrm>
        <a:prstGeom prst="rect">
          <a:avLst/>
        </a:prstGeom>
        <a:solidFill>
          <a:srgbClr val="23293D"/>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5EC03DE-6B0E-42CF-8D57-F28D0047AD21}" type="TxLink">
            <a:rPr lang="en-US" sz="5400" b="1" i="0" u="none" strike="noStrike">
              <a:solidFill>
                <a:schemeClr val="bg1"/>
              </a:solidFill>
              <a:latin typeface="Calibri"/>
              <a:ea typeface="Calibri"/>
              <a:cs typeface="Calibri"/>
            </a:rPr>
            <a:pPr marL="0" indent="0" algn="l"/>
            <a:t> 9,360 </a:t>
          </a:fld>
          <a:endParaRPr lang="en-US" sz="5400" b="1" i="0" u="none" strike="noStrike">
            <a:solidFill>
              <a:schemeClr val="bg1"/>
            </a:solidFill>
            <a:latin typeface="Calibri"/>
            <a:ea typeface="Calibri"/>
            <a:cs typeface="Calibri"/>
          </a:endParaRPr>
        </a:p>
      </xdr:txBody>
    </xdr:sp>
    <xdr:clientData/>
  </xdr:twoCellAnchor>
  <xdr:twoCellAnchor>
    <xdr:from>
      <xdr:col>28</xdr:col>
      <xdr:colOff>539075</xdr:colOff>
      <xdr:row>11</xdr:row>
      <xdr:rowOff>121920</xdr:rowOff>
    </xdr:from>
    <xdr:to>
      <xdr:col>31</xdr:col>
      <xdr:colOff>616085</xdr:colOff>
      <xdr:row>19</xdr:row>
      <xdr:rowOff>76200</xdr:rowOff>
    </xdr:to>
    <xdr:graphicFrame macro="">
      <xdr:nvGraphicFramePr>
        <xdr:cNvPr id="21" name="Chart 20">
          <a:extLst>
            <a:ext uri="{FF2B5EF4-FFF2-40B4-BE49-F238E27FC236}">
              <a16:creationId xmlns:a16="http://schemas.microsoft.com/office/drawing/2014/main" id="{5A06716E-736B-484E-9D6D-55199462C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372895</xdr:colOff>
      <xdr:row>11</xdr:row>
      <xdr:rowOff>137160</xdr:rowOff>
    </xdr:from>
    <xdr:to>
      <xdr:col>22</xdr:col>
      <xdr:colOff>213360</xdr:colOff>
      <xdr:row>19</xdr:row>
      <xdr:rowOff>65823</xdr:rowOff>
    </xdr:to>
    <xdr:graphicFrame macro="">
      <xdr:nvGraphicFramePr>
        <xdr:cNvPr id="22" name="Chart 21">
          <a:extLst>
            <a:ext uri="{FF2B5EF4-FFF2-40B4-BE49-F238E27FC236}">
              <a16:creationId xmlns:a16="http://schemas.microsoft.com/office/drawing/2014/main" id="{F9EB450A-FA13-4D70-A9BD-76AE7C0C7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585119</xdr:colOff>
      <xdr:row>11</xdr:row>
      <xdr:rowOff>152400</xdr:rowOff>
    </xdr:from>
    <xdr:to>
      <xdr:col>12</xdr:col>
      <xdr:colOff>518160</xdr:colOff>
      <xdr:row>19</xdr:row>
      <xdr:rowOff>45720</xdr:rowOff>
    </xdr:to>
    <xdr:graphicFrame macro="">
      <xdr:nvGraphicFramePr>
        <xdr:cNvPr id="23" name="Chart 22">
          <a:extLst>
            <a:ext uri="{FF2B5EF4-FFF2-40B4-BE49-F238E27FC236}">
              <a16:creationId xmlns:a16="http://schemas.microsoft.com/office/drawing/2014/main" id="{C31EE147-0768-4754-B7BB-12A4755D5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599871</xdr:colOff>
      <xdr:row>24</xdr:row>
      <xdr:rowOff>16212</xdr:rowOff>
    </xdr:from>
    <xdr:to>
      <xdr:col>19</xdr:col>
      <xdr:colOff>97275</xdr:colOff>
      <xdr:row>47</xdr:row>
      <xdr:rowOff>64851</xdr:rowOff>
    </xdr:to>
    <xdr:graphicFrame macro="">
      <xdr:nvGraphicFramePr>
        <xdr:cNvPr id="24" name="Chart 23">
          <a:extLst>
            <a:ext uri="{FF2B5EF4-FFF2-40B4-BE49-F238E27FC236}">
              <a16:creationId xmlns:a16="http://schemas.microsoft.com/office/drawing/2014/main" id="{4FD71729-E28D-4657-8C70-A1F0482E9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16213</xdr:colOff>
      <xdr:row>23</xdr:row>
      <xdr:rowOff>141862</xdr:rowOff>
    </xdr:from>
    <xdr:to>
      <xdr:col>31</xdr:col>
      <xdr:colOff>632296</xdr:colOff>
      <xdr:row>33</xdr:row>
      <xdr:rowOff>32426</xdr:rowOff>
    </xdr:to>
    <xdr:graphicFrame macro="">
      <xdr:nvGraphicFramePr>
        <xdr:cNvPr id="25" name="Chart 24">
          <a:extLst>
            <a:ext uri="{FF2B5EF4-FFF2-40B4-BE49-F238E27FC236}">
              <a16:creationId xmlns:a16="http://schemas.microsoft.com/office/drawing/2014/main" id="{C46BC6D8-66B6-4C21-BAE9-AEF7C6CF7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xdr:colOff>
      <xdr:row>37</xdr:row>
      <xdr:rowOff>81064</xdr:rowOff>
    </xdr:from>
    <xdr:to>
      <xdr:col>31</xdr:col>
      <xdr:colOff>616085</xdr:colOff>
      <xdr:row>47</xdr:row>
      <xdr:rowOff>113489</xdr:rowOff>
    </xdr:to>
    <xdr:graphicFrame macro="">
      <xdr:nvGraphicFramePr>
        <xdr:cNvPr id="26" name="Chart 25">
          <a:extLst>
            <a:ext uri="{FF2B5EF4-FFF2-40B4-BE49-F238E27FC236}">
              <a16:creationId xmlns:a16="http://schemas.microsoft.com/office/drawing/2014/main" id="{16E8CF90-5B42-4C1E-96F3-10FED8408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160020</xdr:colOff>
      <xdr:row>1</xdr:row>
      <xdr:rowOff>7620</xdr:rowOff>
    </xdr:from>
    <xdr:to>
      <xdr:col>3</xdr:col>
      <xdr:colOff>525780</xdr:colOff>
      <xdr:row>18</xdr:row>
      <xdr:rowOff>182880</xdr:rowOff>
    </xdr:to>
    <mc:AlternateContent xmlns:mc="http://schemas.openxmlformats.org/markup-compatibility/2006" xmlns:a14="http://schemas.microsoft.com/office/drawing/2010/main">
      <mc:Choice Requires="a14">
        <xdr:graphicFrame macro="">
          <xdr:nvGraphicFramePr>
            <xdr:cNvPr id="14" name="Month 1">
              <a:extLst>
                <a:ext uri="{FF2B5EF4-FFF2-40B4-BE49-F238E27FC236}">
                  <a16:creationId xmlns:a16="http://schemas.microsoft.com/office/drawing/2014/main" id="{FF2A80AB-C04F-458C-8038-BCF172C003D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60020" y="209783"/>
              <a:ext cx="2371842" cy="3612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19</xdr:row>
      <xdr:rowOff>182880</xdr:rowOff>
    </xdr:from>
    <xdr:to>
      <xdr:col>3</xdr:col>
      <xdr:colOff>548640</xdr:colOff>
      <xdr:row>36</xdr:row>
      <xdr:rowOff>15240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2DD7593C-B287-46C7-A524-B734A6BE357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4780" y="4023982"/>
              <a:ext cx="2409942" cy="3269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147320</xdr:colOff>
      <xdr:row>37</xdr:row>
      <xdr:rowOff>35561</xdr:rowOff>
    </xdr:from>
    <xdr:to>
      <xdr:col>3</xdr:col>
      <xdr:colOff>518160</xdr:colOff>
      <xdr:row>49</xdr:row>
      <xdr:rowOff>15241</xdr:rowOff>
    </xdr:to>
    <mc:AlternateContent xmlns:mc="http://schemas.openxmlformats.org/markup-compatibility/2006" xmlns:a14="http://schemas.microsoft.com/office/drawing/2010/main">
      <mc:Choice Requires="a14">
        <xdr:graphicFrame macro="">
          <xdr:nvGraphicFramePr>
            <xdr:cNvPr id="18" name="Quarter">
              <a:extLst>
                <a:ext uri="{FF2B5EF4-FFF2-40B4-BE49-F238E27FC236}">
                  <a16:creationId xmlns:a16="http://schemas.microsoft.com/office/drawing/2014/main" id="{30204063-7E5E-40FF-B52D-13BBA2F5D22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7320" y="7515602"/>
              <a:ext cx="2376922" cy="2405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189.083579166669" createdVersion="8" refreshedVersion="8" minRefreshableVersion="3" recordCount="63" xr:uid="{97C3E164-585A-4F2A-B082-87A996D3CA2A}">
  <cacheSource type="worksheet">
    <worksheetSource name="Table3"/>
  </cacheSource>
  <cacheFields count="13">
    <cacheField name="Month" numFmtId="17">
      <sharedItems containsSemiMixedTypes="0" containsNonDate="0" containsDate="1" containsString="0" minDate="2023-01-01T00:00:00" maxDate="2023-09-02T00:00:00" count="9">
        <d v="2023-01-01T00:00:00"/>
        <d v="2023-02-01T00:00:00"/>
        <d v="2023-03-01T00:00:00"/>
        <d v="2023-04-01T00:00:00"/>
        <d v="2023-05-01T00:00:00"/>
        <d v="2023-06-01T00:00:00"/>
        <d v="2023-07-01T00:00:00"/>
        <d v="2023-08-01T00:00:00"/>
        <d v="2023-09-01T00:00:00"/>
      </sharedItems>
      <fieldGroup par="11"/>
    </cacheField>
    <cacheField name="Region" numFmtId="0">
      <sharedItems count="7">
        <s v="Argentina"/>
        <s v="Brazil"/>
        <s v="Chicaco"/>
        <s v="Chile"/>
        <s v="Columbia"/>
        <s v="Los Angeles"/>
        <s v="Peru"/>
      </sharedItems>
    </cacheField>
    <cacheField name="Sales" numFmtId="165">
      <sharedItems containsSemiMixedTypes="0" containsString="0" containsNumber="1" minValue="1500" maxValue="18571.428571428572"/>
    </cacheField>
    <cacheField name="Profit" numFmtId="0">
      <sharedItems containsSemiMixedTypes="0" containsString="0" containsNumber="1" containsInteger="1" minValue="2000" maxValue="25000"/>
    </cacheField>
    <cacheField name="Target Sales" numFmtId="165">
      <sharedItems containsSemiMixedTypes="0" containsString="0" containsNumber="1" minValue="285.71428571428572" maxValue="5714.2857142857147"/>
    </cacheField>
    <cacheField name="Customers" numFmtId="0">
      <sharedItems containsSemiMixedTypes="0" containsString="0" containsNumber="1" containsInteger="1" minValue="15" maxValue="310"/>
    </cacheField>
    <cacheField name="Quarter" numFmtId="0">
      <sharedItems count="3">
        <s v="Quarter 1"/>
        <s v="Quarter 2"/>
        <s v="Quarter 3"/>
      </sharedItems>
    </cacheField>
    <cacheField name="Sales Completion Rate" numFmtId="9">
      <sharedItems containsSemiMixedTypes="0" containsString="0" containsNumber="1" minValue="0.7" maxValue="0.99"/>
    </cacheField>
    <cacheField name="Profit Completion Rate" numFmtId="9">
      <sharedItems containsSemiMixedTypes="0" containsString="0" containsNumber="1" minValue="0.7" maxValue="0.99"/>
    </cacheField>
    <cacheField name="Customer Completion Rate" numFmtId="9">
      <sharedItems containsSemiMixedTypes="0" containsString="0" containsNumber="1" minValue="0.7" maxValue="0.99"/>
    </cacheField>
    <cacheField name="Days (Month)" numFmtId="0" databaseField="0">
      <fieldGroup base="0">
        <rangePr groupBy="days" startDate="2023-01-01T00:00:00" endDate="2023-09-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9/2023"/>
        </groupItems>
      </fieldGroup>
    </cacheField>
    <cacheField name="Months (Month)" numFmtId="0" databaseField="0">
      <fieldGroup base="0">
        <rangePr groupBy="months" startDate="2023-01-01T00:00:00" endDate="2023-09-02T00:00:00"/>
        <groupItems count="14">
          <s v="&lt;01/01/2023"/>
          <s v="Jan"/>
          <s v="Feb"/>
          <s v="Mar"/>
          <s v="Apr"/>
          <s v="May"/>
          <s v="Jun"/>
          <s v="Jul"/>
          <s v="Aug"/>
          <s v="Sep"/>
          <s v="Oct"/>
          <s v="Nov"/>
          <s v="Dec"/>
          <s v="&gt;02/09/2023"/>
        </groupItems>
      </fieldGroup>
    </cacheField>
    <cacheField name="Incomplete Rate " numFmtId="0" formula="1-#NAME?" databaseField="0"/>
  </cacheFields>
  <extLst>
    <ext xmlns:x14="http://schemas.microsoft.com/office/spreadsheetml/2009/9/main" uri="{725AE2AE-9491-48be-B2B4-4EB974FC3084}">
      <x14:pivotCacheDefinition pivotCacheId="8595750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n v="5000"/>
    <n v="2581"/>
    <n v="2857.1428571428573"/>
    <n v="80"/>
    <x v="0"/>
    <n v="0.89"/>
    <n v="0.85"/>
    <n v="0.72"/>
  </r>
  <r>
    <x v="0"/>
    <x v="1"/>
    <n v="3500"/>
    <n v="3944"/>
    <n v="2857.1428571428573"/>
    <n v="30"/>
    <x v="0"/>
    <n v="0.94"/>
    <n v="0.95"/>
    <n v="0.86"/>
  </r>
  <r>
    <x v="0"/>
    <x v="2"/>
    <n v="1500"/>
    <n v="3293"/>
    <n v="2857.1428571428573"/>
    <n v="15"/>
    <x v="0"/>
    <n v="0.82"/>
    <n v="0.8"/>
    <n v="0.76"/>
  </r>
  <r>
    <x v="0"/>
    <x v="3"/>
    <n v="1500"/>
    <n v="2019"/>
    <n v="2857.1428571428573"/>
    <n v="40"/>
    <x v="0"/>
    <n v="0.79"/>
    <n v="0.79"/>
    <n v="0.79"/>
  </r>
  <r>
    <x v="0"/>
    <x v="4"/>
    <n v="6000"/>
    <n v="2980"/>
    <n v="2857.1428571428573"/>
    <n v="100"/>
    <x v="0"/>
    <n v="0.96"/>
    <n v="0.79"/>
    <n v="0.7"/>
  </r>
  <r>
    <x v="0"/>
    <x v="5"/>
    <n v="2500"/>
    <n v="2209"/>
    <n v="2857.1428571428573"/>
    <n v="15"/>
    <x v="0"/>
    <n v="0.79"/>
    <n v="0.79"/>
    <n v="0.77"/>
  </r>
  <r>
    <x v="0"/>
    <x v="6"/>
    <n v="10000"/>
    <n v="2440"/>
    <n v="2857.1428571428573"/>
    <n v="20"/>
    <x v="0"/>
    <n v="0.75"/>
    <n v="0.72"/>
    <n v="0.93"/>
  </r>
  <r>
    <x v="1"/>
    <x v="0"/>
    <n v="5000"/>
    <n v="2000"/>
    <n v="1428.5714285714287"/>
    <n v="90"/>
    <x v="0"/>
    <n v="0.92"/>
    <n v="0.99"/>
    <n v="0.74"/>
  </r>
  <r>
    <x v="1"/>
    <x v="1"/>
    <n v="15000"/>
    <n v="14431"/>
    <n v="1428.5714285714287"/>
    <n v="30"/>
    <x v="0"/>
    <n v="0.7"/>
    <n v="0.99"/>
    <n v="0.95"/>
  </r>
  <r>
    <x v="1"/>
    <x v="2"/>
    <n v="1500"/>
    <n v="3000"/>
    <n v="1428.5714285714287"/>
    <n v="15"/>
    <x v="0"/>
    <n v="0.91"/>
    <n v="0.98"/>
    <n v="0.89"/>
  </r>
  <r>
    <x v="1"/>
    <x v="3"/>
    <n v="3500"/>
    <n v="4000"/>
    <n v="1428.5714285714287"/>
    <n v="40"/>
    <x v="0"/>
    <n v="0.74"/>
    <n v="0.85"/>
    <n v="0.7"/>
  </r>
  <r>
    <x v="1"/>
    <x v="4"/>
    <n v="6000"/>
    <n v="2000"/>
    <n v="1428.5714285714287"/>
    <n v="100"/>
    <x v="0"/>
    <n v="0.9"/>
    <n v="0.9"/>
    <n v="0.72"/>
  </r>
  <r>
    <x v="1"/>
    <x v="5"/>
    <n v="4000"/>
    <n v="2000"/>
    <n v="1428.5714285714287"/>
    <n v="15"/>
    <x v="0"/>
    <n v="0.95"/>
    <n v="0.97"/>
    <n v="0.81"/>
  </r>
  <r>
    <x v="1"/>
    <x v="6"/>
    <n v="10000"/>
    <n v="2000"/>
    <n v="1428.5714285714287"/>
    <n v="20"/>
    <x v="0"/>
    <n v="0.99"/>
    <n v="0.79"/>
    <n v="0.75"/>
  </r>
  <r>
    <x v="2"/>
    <x v="0"/>
    <n v="8571.4285714285706"/>
    <n v="4000"/>
    <n v="1428.5714285714287"/>
    <n v="45"/>
    <x v="0"/>
    <n v="0.86"/>
    <n v="0.97"/>
    <n v="0.89"/>
  </r>
  <r>
    <x v="2"/>
    <x v="1"/>
    <n v="8571.4285714285706"/>
    <n v="6000"/>
    <n v="1428.5714285714287"/>
    <n v="43"/>
    <x v="0"/>
    <n v="0.83"/>
    <n v="0.72"/>
    <n v="0.74"/>
  </r>
  <r>
    <x v="2"/>
    <x v="2"/>
    <n v="8571.4285714285706"/>
    <n v="6500"/>
    <n v="1428.5714285714287"/>
    <n v="43"/>
    <x v="0"/>
    <n v="0.74"/>
    <n v="0.78"/>
    <n v="0.94"/>
  </r>
  <r>
    <x v="2"/>
    <x v="3"/>
    <n v="8571.4285714285706"/>
    <n v="12000"/>
    <n v="1428.5714285714287"/>
    <n v="43"/>
    <x v="0"/>
    <n v="0.8"/>
    <n v="0.84"/>
    <n v="0.81"/>
  </r>
  <r>
    <x v="2"/>
    <x v="4"/>
    <n v="8571.4285714285706"/>
    <n v="3000"/>
    <n v="1428.5714285714287"/>
    <n v="43"/>
    <x v="0"/>
    <n v="0.89"/>
    <n v="0.99"/>
    <n v="0.97"/>
  </r>
  <r>
    <x v="2"/>
    <x v="5"/>
    <n v="8571.4285714285706"/>
    <n v="2000"/>
    <n v="1428.5714285714287"/>
    <n v="40"/>
    <x v="0"/>
    <n v="0.71"/>
    <n v="0.87"/>
    <n v="0.94"/>
  </r>
  <r>
    <x v="2"/>
    <x v="6"/>
    <n v="8571.4285714285706"/>
    <n v="2000"/>
    <n v="1428.5714285714287"/>
    <n v="43"/>
    <x v="0"/>
    <n v="0.9"/>
    <n v="0.72"/>
    <n v="0.94"/>
  </r>
  <r>
    <x v="3"/>
    <x v="0"/>
    <n v="7857.1428571428569"/>
    <n v="3000"/>
    <n v="5714.2857142857147"/>
    <n v="100"/>
    <x v="1"/>
    <n v="0.89"/>
    <n v="0.85"/>
    <n v="0.87"/>
  </r>
  <r>
    <x v="3"/>
    <x v="1"/>
    <n v="7857.1428571428569"/>
    <n v="4500"/>
    <n v="5714.2857142857147"/>
    <n v="100"/>
    <x v="1"/>
    <n v="0.89"/>
    <n v="0.8"/>
    <n v="0.88"/>
  </r>
  <r>
    <x v="3"/>
    <x v="2"/>
    <n v="7857.1428571428569"/>
    <n v="5500"/>
    <n v="5714.2857142857147"/>
    <n v="100"/>
    <x v="1"/>
    <n v="0.98"/>
    <n v="0.99"/>
    <n v="0.81"/>
  </r>
  <r>
    <x v="3"/>
    <x v="3"/>
    <n v="7857.1428571428569"/>
    <n v="10000"/>
    <n v="5714.2857142857147"/>
    <n v="100"/>
    <x v="1"/>
    <n v="0.81"/>
    <n v="0.91"/>
    <n v="0.95"/>
  </r>
  <r>
    <x v="3"/>
    <x v="4"/>
    <n v="7857.1428571428569"/>
    <n v="2000"/>
    <n v="5714.2857142857147"/>
    <n v="100"/>
    <x v="1"/>
    <n v="0.97"/>
    <n v="0.85"/>
    <n v="0.85"/>
  </r>
  <r>
    <x v="3"/>
    <x v="5"/>
    <n v="7857.1428571428569"/>
    <n v="2000"/>
    <n v="5714.2857142857147"/>
    <n v="100"/>
    <x v="1"/>
    <n v="0.89"/>
    <n v="0.94"/>
    <n v="0.8"/>
  </r>
  <r>
    <x v="3"/>
    <x v="6"/>
    <n v="7857.1428571428569"/>
    <n v="2000"/>
    <n v="5714.2857142857147"/>
    <n v="100"/>
    <x v="1"/>
    <n v="0.88"/>
    <n v="0.94"/>
    <n v="0.7"/>
  </r>
  <r>
    <x v="4"/>
    <x v="0"/>
    <n v="11428.571428571429"/>
    <n v="20000"/>
    <n v="2857.1428571428573"/>
    <n v="90"/>
    <x v="1"/>
    <n v="0.75"/>
    <n v="0.77"/>
    <n v="0.84"/>
  </r>
  <r>
    <x v="4"/>
    <x v="1"/>
    <n v="11428.571428571429"/>
    <n v="17000"/>
    <n v="2857.1428571428573"/>
    <n v="80"/>
    <x v="1"/>
    <n v="0.73"/>
    <n v="0.96"/>
    <n v="0.93"/>
  </r>
  <r>
    <x v="4"/>
    <x v="2"/>
    <n v="11428.571428571429"/>
    <n v="16000"/>
    <n v="2857.1428571428573"/>
    <n v="90"/>
    <x v="1"/>
    <n v="0.93"/>
    <n v="0.74"/>
    <n v="0.93"/>
  </r>
  <r>
    <x v="4"/>
    <x v="3"/>
    <n v="11428.571428571429"/>
    <n v="12000"/>
    <n v="2857.1428571428573"/>
    <n v="110"/>
    <x v="1"/>
    <n v="0.85"/>
    <n v="0.7"/>
    <n v="0.99"/>
  </r>
  <r>
    <x v="4"/>
    <x v="4"/>
    <n v="11428.571428571429"/>
    <n v="20500"/>
    <n v="2857.1428571428573"/>
    <n v="90"/>
    <x v="1"/>
    <n v="0.92"/>
    <n v="0.99"/>
    <n v="0.88"/>
  </r>
  <r>
    <x v="4"/>
    <x v="5"/>
    <n v="11428.571428571429"/>
    <n v="21000"/>
    <n v="2857.1428571428573"/>
    <n v="100"/>
    <x v="1"/>
    <n v="0.75"/>
    <n v="0.97"/>
    <n v="0.83"/>
  </r>
  <r>
    <x v="4"/>
    <x v="6"/>
    <n v="11428.571428571429"/>
    <n v="21500"/>
    <n v="2857.1428571428573"/>
    <n v="90"/>
    <x v="1"/>
    <n v="0.77"/>
    <n v="0.97"/>
    <n v="0.78"/>
  </r>
  <r>
    <x v="5"/>
    <x v="0"/>
    <n v="14285.714285714286"/>
    <n v="22000"/>
    <n v="857.14285714285711"/>
    <n v="228"/>
    <x v="1"/>
    <n v="0.79"/>
    <n v="0.75"/>
    <n v="0.93"/>
  </r>
  <r>
    <x v="5"/>
    <x v="1"/>
    <n v="14285.714285714286"/>
    <n v="18000"/>
    <n v="857.14285714285711"/>
    <n v="220"/>
    <x v="1"/>
    <n v="0.81"/>
    <n v="0.98"/>
    <n v="0.86"/>
  </r>
  <r>
    <x v="5"/>
    <x v="2"/>
    <n v="14285.714285714286"/>
    <n v="18500"/>
    <n v="857.14285714285711"/>
    <n v="228"/>
    <x v="1"/>
    <n v="0.86"/>
    <n v="0.82"/>
    <n v="0.86"/>
  </r>
  <r>
    <x v="5"/>
    <x v="3"/>
    <n v="14285.714285714286"/>
    <n v="14314"/>
    <n v="857.14285714285711"/>
    <n v="238"/>
    <x v="1"/>
    <n v="0.72"/>
    <n v="0.95"/>
    <n v="0.9"/>
  </r>
  <r>
    <x v="5"/>
    <x v="4"/>
    <n v="14285.714285714286"/>
    <n v="21000"/>
    <n v="857.14285714285711"/>
    <n v="228"/>
    <x v="1"/>
    <n v="0.71"/>
    <n v="0.8"/>
    <n v="0.76"/>
  </r>
  <r>
    <x v="5"/>
    <x v="5"/>
    <n v="14285.714285714286"/>
    <n v="22500"/>
    <n v="857.14285714285711"/>
    <n v="230"/>
    <x v="1"/>
    <n v="0.97"/>
    <n v="0.95"/>
    <n v="0.85"/>
  </r>
  <r>
    <x v="5"/>
    <x v="6"/>
    <n v="14285.714285714286"/>
    <n v="22900"/>
    <n v="857.14285714285711"/>
    <n v="228"/>
    <x v="1"/>
    <n v="0.95"/>
    <n v="0.85"/>
    <n v="0.91"/>
  </r>
  <r>
    <x v="6"/>
    <x v="0"/>
    <n v="18562.957142857143"/>
    <n v="25000"/>
    <n v="714.28571428571433"/>
    <n v="250"/>
    <x v="2"/>
    <n v="0.97"/>
    <n v="0.7"/>
    <n v="0.93"/>
  </r>
  <r>
    <x v="6"/>
    <x v="1"/>
    <n v="18562.957142857143"/>
    <n v="22000"/>
    <n v="714.28571428571433"/>
    <n v="240"/>
    <x v="2"/>
    <n v="0.9"/>
    <n v="0.98"/>
    <n v="0.96"/>
  </r>
  <r>
    <x v="6"/>
    <x v="2"/>
    <n v="18562.957142857143"/>
    <n v="25000"/>
    <n v="714.28571428571433"/>
    <n v="270"/>
    <x v="2"/>
    <n v="0.9"/>
    <n v="0.95"/>
    <n v="0.98"/>
  </r>
  <r>
    <x v="6"/>
    <x v="3"/>
    <n v="18562.957142857143"/>
    <n v="25000"/>
    <n v="714.28571428571433"/>
    <n v="259"/>
    <x v="2"/>
    <n v="0.96"/>
    <n v="0.81"/>
    <n v="0.85"/>
  </r>
  <r>
    <x v="6"/>
    <x v="4"/>
    <n v="18562.957142857143"/>
    <n v="25000"/>
    <n v="714.28571428571433"/>
    <n v="260"/>
    <x v="2"/>
    <n v="0.98"/>
    <n v="0.84"/>
    <n v="0.89"/>
  </r>
  <r>
    <x v="6"/>
    <x v="5"/>
    <n v="18562.957142857143"/>
    <n v="25000"/>
    <n v="714.28571428571433"/>
    <n v="260"/>
    <x v="2"/>
    <n v="0.76"/>
    <n v="0.7"/>
    <n v="0.86"/>
  </r>
  <r>
    <x v="6"/>
    <x v="6"/>
    <n v="18562.957142857143"/>
    <n v="25000"/>
    <n v="714.28571428571433"/>
    <n v="261"/>
    <x v="2"/>
    <n v="0.91"/>
    <n v="0.77"/>
    <n v="0.75"/>
  </r>
  <r>
    <x v="7"/>
    <x v="0"/>
    <n v="18571.428571428572"/>
    <n v="25000"/>
    <n v="714.28571428571433"/>
    <n v="242"/>
    <x v="2"/>
    <n v="0.79"/>
    <n v="0.81"/>
    <n v="0.74"/>
  </r>
  <r>
    <x v="7"/>
    <x v="1"/>
    <n v="18571.428571428572"/>
    <n v="22500"/>
    <n v="714.28571428571433"/>
    <n v="250"/>
    <x v="2"/>
    <n v="0.85"/>
    <n v="0.82"/>
    <n v="0.73"/>
  </r>
  <r>
    <x v="7"/>
    <x v="2"/>
    <n v="18571.428571428572"/>
    <n v="25000"/>
    <n v="714.28571428571433"/>
    <n v="242"/>
    <x v="2"/>
    <n v="0.88"/>
    <n v="0.84"/>
    <n v="0.75"/>
  </r>
  <r>
    <x v="7"/>
    <x v="3"/>
    <n v="18571.428571428572"/>
    <n v="25000"/>
    <n v="714.28571428571433"/>
    <n v="242"/>
    <x v="2"/>
    <n v="0.81"/>
    <n v="0.92"/>
    <n v="0.91"/>
  </r>
  <r>
    <x v="7"/>
    <x v="4"/>
    <n v="18571.428571428572"/>
    <n v="25000"/>
    <n v="714.28571428571433"/>
    <n v="242"/>
    <x v="2"/>
    <n v="0.84"/>
    <n v="0.73"/>
    <n v="0.99"/>
  </r>
  <r>
    <x v="7"/>
    <x v="5"/>
    <n v="18571.428571428572"/>
    <n v="25000"/>
    <n v="714.28571428571433"/>
    <n v="240"/>
    <x v="2"/>
    <n v="0.93"/>
    <n v="0.79"/>
    <n v="0.72"/>
  </r>
  <r>
    <x v="7"/>
    <x v="6"/>
    <n v="18571.428571428572"/>
    <n v="25000"/>
    <n v="714.28571428571433"/>
    <n v="242"/>
    <x v="2"/>
    <n v="0.84"/>
    <n v="0.79"/>
    <n v="0.8"/>
  </r>
  <r>
    <x v="8"/>
    <x v="0"/>
    <n v="17857.142857142859"/>
    <n v="22500"/>
    <n v="285.71428571428572"/>
    <n v="285"/>
    <x v="2"/>
    <n v="0.85"/>
    <n v="0.91"/>
    <n v="0.84"/>
  </r>
  <r>
    <x v="8"/>
    <x v="1"/>
    <n v="17857.142857142859"/>
    <n v="21500"/>
    <n v="285.71428571428572"/>
    <n v="275"/>
    <x v="2"/>
    <n v="0.86"/>
    <n v="0.75"/>
    <n v="0.96"/>
  </r>
  <r>
    <x v="8"/>
    <x v="2"/>
    <n v="17857.142857142859"/>
    <n v="24000"/>
    <n v="285.71428571428572"/>
    <n v="285"/>
    <x v="2"/>
    <n v="0.96"/>
    <n v="0.77"/>
    <n v="0.92"/>
  </r>
  <r>
    <x v="8"/>
    <x v="3"/>
    <n v="17857.142857142859"/>
    <n v="24500"/>
    <n v="285.71428571428572"/>
    <n v="290"/>
    <x v="2"/>
    <n v="0.99"/>
    <n v="0.97"/>
    <n v="0.73"/>
  </r>
  <r>
    <x v="8"/>
    <x v="4"/>
    <n v="17857.142857142859"/>
    <n v="24500"/>
    <n v="285.71428571428572"/>
    <n v="310"/>
    <x v="2"/>
    <n v="0.77"/>
    <n v="0.72"/>
    <n v="0.85"/>
  </r>
  <r>
    <x v="8"/>
    <x v="5"/>
    <n v="17857.142857142859"/>
    <n v="24500"/>
    <n v="285.71428571428572"/>
    <n v="270"/>
    <x v="2"/>
    <n v="0.77"/>
    <n v="0.96"/>
    <n v="0.78"/>
  </r>
  <r>
    <x v="8"/>
    <x v="6"/>
    <n v="17857.142857142859"/>
    <n v="24500"/>
    <n v="285.71428571428572"/>
    <n v="285"/>
    <x v="2"/>
    <n v="0.78"/>
    <n v="0.8"/>
    <n v="0.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73748-EC09-466E-9F99-E76EFBA4C8D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L2:M12" firstHeaderRow="1" firstDataRow="1" firstDataCol="1"/>
  <pivotFields count="13">
    <pivotField axis="axisRow" numFmtId="17" showAll="0" defaultSubtotal="0">
      <items count="9">
        <item x="0"/>
        <item x="1"/>
        <item x="2"/>
        <item x="3"/>
        <item x="4"/>
        <item x="5"/>
        <item x="6"/>
        <item x="7"/>
        <item x="8"/>
      </items>
    </pivotField>
    <pivotField showAll="0" defaultSubtotal="0">
      <items count="7">
        <item x="0"/>
        <item x="1"/>
        <item x="2"/>
        <item x="3"/>
        <item x="4"/>
        <item x="5"/>
        <item x="6"/>
      </items>
    </pivotField>
    <pivotField numFmtId="165" showAll="0" defaultSubtotal="0"/>
    <pivotField showAll="0" defaultSubtotal="0"/>
    <pivotField numFmtId="165" showAll="0" defaultSubtotal="0"/>
    <pivotField dataField="1" showAll="0" defaultSubtotal="0"/>
    <pivotField showAll="0" defaultSubtotal="0">
      <items count="3">
        <item x="0"/>
        <item x="1"/>
        <item x="2"/>
      </items>
    </pivotField>
    <pivotField numFmtId="9" showAll="0" defaultSubtotal="0"/>
    <pivotField numFmtId="9" showAll="0" defaultSubtotal="0"/>
    <pivotField numFmtId="9"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0"/>
  </rowFields>
  <rowItems count="10">
    <i>
      <x/>
    </i>
    <i>
      <x v="1"/>
    </i>
    <i>
      <x v="2"/>
    </i>
    <i>
      <x v="3"/>
    </i>
    <i>
      <x v="4"/>
    </i>
    <i>
      <x v="5"/>
    </i>
    <i>
      <x v="6"/>
    </i>
    <i>
      <x v="7"/>
    </i>
    <i>
      <x v="8"/>
    </i>
    <i t="grand">
      <x/>
    </i>
  </rowItems>
  <colItems count="1">
    <i/>
  </colItems>
  <dataFields count="1">
    <dataField name="Sum of Customers" fld="5" baseField="0" baseItem="0"/>
  </dataFields>
  <formats count="1">
    <format dxfId="42">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F8B0BE-01EB-4507-B597-AA1609A0F198}"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5" firstHeaderRow="1" firstDataRow="1" firstDataCol="1"/>
  <pivotFields count="13">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dataField="1" numFmtId="165" showAll="0"/>
    <pivotField dataField="1" showAll="0"/>
    <pivotField numFmtId="165" showAll="0"/>
    <pivotField dataField="1" showAll="0"/>
    <pivotField showAll="0">
      <items count="4">
        <item x="0"/>
        <item x="1"/>
        <item x="2"/>
        <item t="default"/>
      </items>
    </pivotField>
    <pivotField numFmtId="9" showAll="0"/>
    <pivotField numFmtId="9" showAll="0"/>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3">
    <i>
      <x/>
    </i>
    <i i="1">
      <x v="1"/>
    </i>
    <i i="2">
      <x v="2"/>
    </i>
  </rowItems>
  <colItems count="1">
    <i/>
  </colItems>
  <dataFields count="3">
    <dataField name="Sum of Sales" fld="2" baseField="0" baseItem="0"/>
    <dataField name="Sum of Profit" fld="3" baseField="0" baseItem="0"/>
    <dataField name="Sum of Customers" fld="5" baseField="0" baseItem="0"/>
  </dataFields>
  <formats count="1">
    <format dxfId="43">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D045A-1CFA-4DDA-BDD2-8202C827590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O2:P10" firstHeaderRow="1" firstDataRow="1" firstDataCol="1"/>
  <pivotFields count="13">
    <pivotField numFmtId="17" showAll="0" defaultSubtotal="0">
      <items count="9">
        <item x="0"/>
        <item x="1"/>
        <item x="2"/>
        <item x="3"/>
        <item x="4"/>
        <item x="5"/>
        <item x="6"/>
        <item x="7"/>
        <item x="8"/>
      </items>
    </pivotField>
    <pivotField axis="axisRow" showAll="0" defaultSubtotal="0">
      <items count="7">
        <item x="0"/>
        <item x="1"/>
        <item x="2"/>
        <item x="3"/>
        <item x="4"/>
        <item x="5"/>
        <item x="6"/>
      </items>
    </pivotField>
    <pivotField numFmtId="165" showAll="0" defaultSubtotal="0"/>
    <pivotField dataField="1" showAll="0" defaultSubtotal="0"/>
    <pivotField numFmtId="165" showAll="0" defaultSubtotal="0"/>
    <pivotField showAll="0" defaultSubtotal="0"/>
    <pivotField showAll="0" defaultSubtotal="0">
      <items count="3">
        <item x="0"/>
        <item x="1"/>
        <item x="2"/>
      </items>
    </pivotField>
    <pivotField numFmtId="9" showAll="0" defaultSubtotal="0"/>
    <pivotField numFmtId="9" showAll="0" defaultSubtotal="0"/>
    <pivotField numFmtId="9"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Profit" fld="3" baseField="0" baseItem="0"/>
  </dataFields>
  <formats count="1">
    <format dxfId="44">
      <pivotArea outline="0" collapsedLevelsAreSubtotals="1" fieldPosition="0"/>
    </format>
  </formats>
  <chartFormats count="5">
    <chartFormat chart="12"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C96D46-0C9F-4670-A551-A83E49ED373F}"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3">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5" showAll="0"/>
    <pivotField showAll="0"/>
    <pivotField numFmtId="165" showAll="0"/>
    <pivotField showAll="0"/>
    <pivotField showAll="0">
      <items count="4">
        <item x="0"/>
        <item x="1"/>
        <item x="2"/>
        <item t="default"/>
      </items>
    </pivotField>
    <pivotField numFmtId="9" showAll="0"/>
    <pivotField dataField="1" numFmtId="9" showAll="0"/>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Average of Profit Completion Rate" fld="8" subtotal="average" baseField="0" baseItem="0"/>
  </dataFields>
  <formats count="1">
    <format dxfId="45">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D1EBDF-8BC6-4DA6-B7B4-B2B5C39181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2:J12" firstHeaderRow="0" firstDataRow="1" firstDataCol="1"/>
  <pivotFields count="13">
    <pivotField axis="axisRow" numFmtId="17" showAll="0" defaultSubtotal="0">
      <items count="9">
        <item x="0"/>
        <item x="1"/>
        <item x="2"/>
        <item x="3"/>
        <item x="4"/>
        <item x="5"/>
        <item x="6"/>
        <item x="7"/>
        <item x="8"/>
      </items>
    </pivotField>
    <pivotField showAll="0" defaultSubtotal="0">
      <items count="7">
        <item x="0"/>
        <item x="1"/>
        <item x="2"/>
        <item x="3"/>
        <item x="4"/>
        <item x="5"/>
        <item x="6"/>
      </items>
    </pivotField>
    <pivotField dataField="1" numFmtId="165" showAll="0" defaultSubtotal="0"/>
    <pivotField showAll="0" defaultSubtotal="0"/>
    <pivotField dataField="1" numFmtId="165" showAll="0" defaultSubtotal="0"/>
    <pivotField showAll="0" defaultSubtotal="0"/>
    <pivotField showAll="0" defaultSubtotal="0">
      <items count="3">
        <item x="0"/>
        <item x="1"/>
        <item x="2"/>
      </items>
    </pivotField>
    <pivotField numFmtId="9" showAll="0" defaultSubtotal="0"/>
    <pivotField numFmtId="9" showAll="0" defaultSubtotal="0"/>
    <pivotField numFmtId="9"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0"/>
  </rowFields>
  <rowItems count="10">
    <i>
      <x/>
    </i>
    <i>
      <x v="1"/>
    </i>
    <i>
      <x v="2"/>
    </i>
    <i>
      <x v="3"/>
    </i>
    <i>
      <x v="4"/>
    </i>
    <i>
      <x v="5"/>
    </i>
    <i>
      <x v="6"/>
    </i>
    <i>
      <x v="7"/>
    </i>
    <i>
      <x v="8"/>
    </i>
    <i t="grand">
      <x/>
    </i>
  </rowItems>
  <colFields count="1">
    <field x="-2"/>
  </colFields>
  <colItems count="2">
    <i>
      <x/>
    </i>
    <i i="1">
      <x v="1"/>
    </i>
  </colItems>
  <dataFields count="2">
    <dataField name="Sales " fld="2" baseField="0" baseItem="0"/>
    <dataField name="Target Sales " fld="4" baseField="0" baseItem="0"/>
  </dataFields>
  <formats count="1">
    <format dxfId="46">
      <pivotArea outline="0" collapsedLevelsAreSubtotals="1" fieldPosition="0"/>
    </format>
  </formats>
  <chartFormats count="6">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2E8789-3F36-487F-9CAB-B3FEC83D71ED}"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3">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5" showAll="0"/>
    <pivotField showAll="0"/>
    <pivotField numFmtId="165" showAll="0"/>
    <pivotField showAll="0"/>
    <pivotField showAll="0">
      <items count="4">
        <item x="0"/>
        <item x="1"/>
        <item x="2"/>
        <item t="default"/>
      </items>
    </pivotField>
    <pivotField numFmtId="9" showAll="0"/>
    <pivotField numFmtId="9" showAll="0"/>
    <pivotField dataField="1"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Average of Customer Completion Rate" fld="9" subtotal="average" baseField="0" baseItem="1259700"/>
  </dataFields>
  <formats count="1">
    <format dxfId="47">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543715-74D0-4615-BA3B-3E4AAA2B4096}"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3">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5" showAll="0"/>
    <pivotField showAll="0"/>
    <pivotField numFmtId="165" showAll="0"/>
    <pivotField showAll="0"/>
    <pivotField showAll="0">
      <items count="4">
        <item x="0"/>
        <item x="1"/>
        <item x="2"/>
        <item t="default"/>
      </items>
    </pivotField>
    <pivotField dataField="1" numFmtId="9" showAll="0"/>
    <pivotField numFmtId="9" showAll="0"/>
    <pivotField numFmtId="9"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Items count="1">
    <i/>
  </rowItems>
  <colItems count="1">
    <i/>
  </colItems>
  <dataFields count="1">
    <dataField name="Average of Sales Completion Rate" fld="7" subtotal="average" baseField="0" baseItem="560200"/>
  </dataFields>
  <formats count="1">
    <format dxfId="48">
      <pivotArea outline="0" collapsedLevelsAreSubtotals="1"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FC89C5-AB9C-4AA5-840A-577AC3499165}" sourceName="Month">
  <pivotTables>
    <pivotTable tabId="14" name="PivotTable1"/>
    <pivotTable tabId="14" name="PivotTable2"/>
    <pivotTable tabId="14" name="PivotTable5"/>
    <pivotTable tabId="14" name="PivotTable6"/>
    <pivotTable tabId="14" name="PivotTable7"/>
    <pivotTable tabId="14" name="PivotTable8"/>
    <pivotTable tabId="14" name="PivotTable9"/>
  </pivotTables>
  <data>
    <tabular pivotCacheId="859575011">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5B6598-D2E2-4E86-94BD-FDDA35F65D52}" sourceName="Region">
  <pivotTables>
    <pivotTable tabId="14" name="PivotTable1"/>
    <pivotTable tabId="14" name="PivotTable2"/>
    <pivotTable tabId="14" name="PivotTable5"/>
    <pivotTable tabId="14" name="PivotTable6"/>
    <pivotTable tabId="14" name="PivotTable7"/>
    <pivotTable tabId="14" name="PivotTable8"/>
    <pivotTable tabId="14" name="PivotTable9"/>
  </pivotTables>
  <data>
    <tabular pivotCacheId="859575011">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A7698BA-C2FB-4B9B-BFC9-0187EDE41376}" sourceName="Quarter">
  <pivotTables>
    <pivotTable tabId="14" name="PivotTable1"/>
    <pivotTable tabId="14" name="PivotTable2"/>
    <pivotTable tabId="14" name="PivotTable5"/>
    <pivotTable tabId="14" name="PivotTable6"/>
    <pivotTable tabId="14" name="PivotTable7"/>
    <pivotTable tabId="14" name="PivotTable8"/>
    <pivotTable tabId="14" name="PivotTable9"/>
  </pivotTables>
  <data>
    <tabular pivotCacheId="8595750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1A2C055-FD4A-4F17-8413-7FCD5822CF8D}" cache="Slicer_Month" caption="Month" rowHeight="310896"/>
  <slicer name="Region 1" xr10:uid="{8AFA652D-8BEE-4EDD-A1B8-9821AD043F70}" cache="Slicer_Region" caption="Region" rowHeight="365760"/>
  <slicer name="Quarter" xr10:uid="{89130186-44E5-418D-BEFC-DF274820E9F0}" cache="Slicer_Quarter" caption="Quarter"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959AE0-1A93-4BAA-9ECF-3170B46A4E5F}" name="Table3" displayName="Table3" ref="A1:J64" totalsRowShown="0">
  <tableColumns count="10">
    <tableColumn id="1" xr3:uid="{103FA7F4-D155-4910-A2EA-DDB2FB0113CC}" name="Month" dataDxfId="56"/>
    <tableColumn id="7" xr3:uid="{C25BE6B2-0060-4B65-B9DF-597A2F40B983}" name="Region" dataDxfId="55"/>
    <tableColumn id="2" xr3:uid="{B328CF0C-8AB0-496B-89FE-BDC81A1D2B68}" name="Sales" dataDxfId="54" dataCellStyle="Comma"/>
    <tableColumn id="3" xr3:uid="{DFBE2479-766B-4362-8235-ED60EBE14AAB}" name="Profit" dataDxfId="53"/>
    <tableColumn id="5" xr3:uid="{5205EEE4-8FDC-4BEF-BAAE-9F642C88244F}" name="Target Sales" dataDxfId="52" dataCellStyle="Comma"/>
    <tableColumn id="6" xr3:uid="{7D55FDD9-D425-4489-89E2-6A82A91A6D90}" name="Customers"/>
    <tableColumn id="10" xr3:uid="{8CF6AD39-2DFE-4EE1-ADDA-73A0C7A2AA7D}" name="Quarter"/>
    <tableColumn id="4" xr3:uid="{392045F4-84F6-46F4-98DB-93EF32DA33E2}" name="Sales Completion Rate" dataDxfId="51"/>
    <tableColumn id="8" xr3:uid="{3F8C99E1-9A4A-4812-8D3C-048B3C6BF548}" name="Profit Completion Rate" dataDxfId="50"/>
    <tableColumn id="9" xr3:uid="{C404FB1E-B8FD-46BC-92E9-74B38C6C23DA}" name="Customer Completion Rate" dataDxfId="4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66DF1-3FD1-489A-B348-B56C359F4F76}">
  <dimension ref="A12:I28"/>
  <sheetViews>
    <sheetView showGridLines="0" tabSelected="1" zoomScale="48" zoomScaleNormal="48" workbookViewId="0">
      <selection activeCell="AJ22" sqref="AJ22"/>
    </sheetView>
  </sheetViews>
  <sheetFormatPr defaultColWidth="8.69921875" defaultRowHeight="16.05" customHeight="1" x14ac:dyDescent="0.3"/>
  <cols>
    <col min="1" max="1" width="8.69921875" style="17" customWidth="1"/>
    <col min="2" max="2" width="8.69921875" style="17"/>
    <col min="3" max="19" width="8.69921875" style="17" customWidth="1"/>
    <col min="20" max="24" width="8.69921875" style="17"/>
    <col min="25" max="25" width="8.69921875" style="17" customWidth="1"/>
    <col min="26" max="26" width="8.69921875" style="17"/>
    <col min="27" max="31" width="8.69921875" style="17" customWidth="1"/>
    <col min="32" max="16384" width="8.69921875" style="17"/>
  </cols>
  <sheetData>
    <row r="12" spans="1:1" ht="16.05" customHeight="1" x14ac:dyDescent="0.3">
      <c r="A12" s="17" t="s">
        <v>3</v>
      </c>
    </row>
    <row r="17" spans="9:9" ht="16.05" customHeight="1" x14ac:dyDescent="0.3">
      <c r="I17" s="18"/>
    </row>
    <row r="18" spans="9:9" ht="16.05" customHeight="1" x14ac:dyDescent="0.3">
      <c r="I18" s="18"/>
    </row>
    <row r="19" spans="9:9" ht="16.05" customHeight="1" x14ac:dyDescent="0.3">
      <c r="I19" s="18"/>
    </row>
    <row r="20" spans="9:9" ht="16.05" customHeight="1" x14ac:dyDescent="0.3">
      <c r="I20" s="18"/>
    </row>
    <row r="21" spans="9:9" ht="16.05" customHeight="1" x14ac:dyDescent="0.3">
      <c r="I21" s="18"/>
    </row>
    <row r="22" spans="9:9" ht="16.05" customHeight="1" x14ac:dyDescent="0.3">
      <c r="I22" s="18"/>
    </row>
    <row r="23" spans="9:9" ht="16.05" customHeight="1" x14ac:dyDescent="0.3">
      <c r="I23" s="18"/>
    </row>
    <row r="24" spans="9:9" ht="16.05" customHeight="1" x14ac:dyDescent="0.3">
      <c r="I24" s="18"/>
    </row>
    <row r="25" spans="9:9" ht="16.05" customHeight="1" x14ac:dyDescent="0.3">
      <c r="I25" s="18"/>
    </row>
    <row r="26" spans="9:9" ht="16.05" customHeight="1" x14ac:dyDescent="0.3">
      <c r="I26" s="18"/>
    </row>
    <row r="27" spans="9:9" ht="16.05" customHeight="1" x14ac:dyDescent="0.3">
      <c r="I27" s="18"/>
    </row>
    <row r="28" spans="9:9" ht="16.05" customHeight="1" x14ac:dyDescent="0.3">
      <c r="I28" s="18"/>
    </row>
  </sheetData>
  <conditionalFormatting sqref="J17:P28">
    <cfRule type="colorScale" priority="4">
      <colorScale>
        <cfvo type="min"/>
        <cfvo type="percentile" val="50"/>
        <cfvo type="max"/>
        <color rgb="FFF8696B"/>
        <color rgb="FFFFEB84"/>
        <color rgb="FF63BE7B"/>
      </colorScale>
    </cfRule>
  </conditionalFormatting>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15F8-B1E9-49C7-8E7D-D757BC820316}">
  <dimension ref="A1:L64"/>
  <sheetViews>
    <sheetView workbookViewId="0"/>
  </sheetViews>
  <sheetFormatPr defaultRowHeight="15.6" x14ac:dyDescent="0.3"/>
  <cols>
    <col min="1" max="1" width="8.5" bestFit="1" customWidth="1"/>
    <col min="2" max="2" width="10.19921875" bestFit="1" customWidth="1"/>
    <col min="3" max="3" width="8.3984375" bestFit="1" customWidth="1"/>
    <col min="4" max="4" width="9.8984375" bestFit="1" customWidth="1"/>
    <col min="5" max="5" width="12.796875" bestFit="1" customWidth="1"/>
    <col min="6" max="6" width="11.796875" bestFit="1" customWidth="1"/>
    <col min="7" max="7" width="9.69921875" bestFit="1" customWidth="1"/>
    <col min="8" max="8" width="19.59765625" bestFit="1" customWidth="1"/>
    <col min="9" max="9" width="20.09765625" bestFit="1" customWidth="1"/>
    <col min="10" max="10" width="23.59765625" bestFit="1" customWidth="1"/>
  </cols>
  <sheetData>
    <row r="1" spans="1:10" x14ac:dyDescent="0.3">
      <c r="A1" t="s">
        <v>10</v>
      </c>
      <c r="B1" t="s">
        <v>2</v>
      </c>
      <c r="C1" t="s">
        <v>9</v>
      </c>
      <c r="D1" t="s">
        <v>11</v>
      </c>
      <c r="E1" t="s">
        <v>12</v>
      </c>
      <c r="F1" t="s">
        <v>15</v>
      </c>
      <c r="G1" t="s">
        <v>20</v>
      </c>
      <c r="H1" t="s">
        <v>25</v>
      </c>
      <c r="I1" t="s">
        <v>27</v>
      </c>
      <c r="J1" t="s">
        <v>28</v>
      </c>
    </row>
    <row r="2" spans="1:10" x14ac:dyDescent="0.3">
      <c r="A2" s="8">
        <v>44927</v>
      </c>
      <c r="B2" t="s">
        <v>4</v>
      </c>
      <c r="C2" s="4">
        <v>5000</v>
      </c>
      <c r="D2" s="4">
        <v>2581</v>
      </c>
      <c r="E2" s="4">
        <v>2857.1428571428573</v>
      </c>
      <c r="F2">
        <v>80</v>
      </c>
      <c r="G2" s="1" t="s">
        <v>21</v>
      </c>
      <c r="H2" s="12">
        <v>0.89</v>
      </c>
      <c r="I2" s="12">
        <v>0.85</v>
      </c>
      <c r="J2" s="12">
        <v>0.72</v>
      </c>
    </row>
    <row r="3" spans="1:10" x14ac:dyDescent="0.3">
      <c r="A3" s="8">
        <v>44927</v>
      </c>
      <c r="B3" t="s">
        <v>6</v>
      </c>
      <c r="C3" s="4">
        <v>3500</v>
      </c>
      <c r="D3" s="4">
        <v>3944</v>
      </c>
      <c r="E3" s="4">
        <v>2857.1428571428573</v>
      </c>
      <c r="F3">
        <v>30</v>
      </c>
      <c r="G3" s="1" t="s">
        <v>21</v>
      </c>
      <c r="H3" s="12">
        <v>0.94</v>
      </c>
      <c r="I3" s="12">
        <v>0.95</v>
      </c>
      <c r="J3" s="12">
        <v>0.86</v>
      </c>
    </row>
    <row r="4" spans="1:10" x14ac:dyDescent="0.3">
      <c r="A4" s="8">
        <v>44927</v>
      </c>
      <c r="B4" t="s">
        <v>18</v>
      </c>
      <c r="C4" s="4">
        <v>1500</v>
      </c>
      <c r="D4">
        <v>3293</v>
      </c>
      <c r="E4" s="4">
        <v>2857.1428571428573</v>
      </c>
      <c r="F4">
        <v>15</v>
      </c>
      <c r="G4" s="1" t="s">
        <v>21</v>
      </c>
      <c r="H4" s="12">
        <v>0.82</v>
      </c>
      <c r="I4" s="12">
        <v>0.8</v>
      </c>
      <c r="J4" s="12">
        <v>0.76</v>
      </c>
    </row>
    <row r="5" spans="1:10" x14ac:dyDescent="0.3">
      <c r="A5" s="8">
        <v>44927</v>
      </c>
      <c r="B5" t="s">
        <v>8</v>
      </c>
      <c r="C5" s="4">
        <v>1500</v>
      </c>
      <c r="D5">
        <v>2019</v>
      </c>
      <c r="E5" s="4">
        <v>2857.1428571428573</v>
      </c>
      <c r="F5">
        <v>40</v>
      </c>
      <c r="G5" s="1" t="s">
        <v>21</v>
      </c>
      <c r="H5" s="12">
        <v>0.79</v>
      </c>
      <c r="I5" s="12">
        <v>0.79</v>
      </c>
      <c r="J5" s="12">
        <v>0.79</v>
      </c>
    </row>
    <row r="6" spans="1:10" x14ac:dyDescent="0.3">
      <c r="A6" s="8">
        <v>44927</v>
      </c>
      <c r="B6" t="s">
        <v>5</v>
      </c>
      <c r="C6" s="4">
        <v>6000</v>
      </c>
      <c r="D6">
        <v>2980</v>
      </c>
      <c r="E6" s="4">
        <v>2857.1428571428573</v>
      </c>
      <c r="F6">
        <v>100</v>
      </c>
      <c r="G6" s="1" t="s">
        <v>21</v>
      </c>
      <c r="H6" s="12">
        <v>0.96</v>
      </c>
      <c r="I6" s="12">
        <v>0.79</v>
      </c>
      <c r="J6" s="12">
        <v>0.7</v>
      </c>
    </row>
    <row r="7" spans="1:10" x14ac:dyDescent="0.3">
      <c r="A7" s="8">
        <v>44927</v>
      </c>
      <c r="B7" t="s">
        <v>17</v>
      </c>
      <c r="C7" s="4">
        <v>2500</v>
      </c>
      <c r="D7">
        <v>2209</v>
      </c>
      <c r="E7" s="4">
        <v>2857.1428571428573</v>
      </c>
      <c r="F7">
        <v>15</v>
      </c>
      <c r="G7" s="1" t="s">
        <v>21</v>
      </c>
      <c r="H7" s="12">
        <v>0.79</v>
      </c>
      <c r="I7" s="12">
        <v>0.79</v>
      </c>
      <c r="J7" s="12">
        <v>0.77</v>
      </c>
    </row>
    <row r="8" spans="1:10" x14ac:dyDescent="0.3">
      <c r="A8" s="8">
        <v>44927</v>
      </c>
      <c r="B8" t="s">
        <v>7</v>
      </c>
      <c r="C8" s="4">
        <v>10000</v>
      </c>
      <c r="D8">
        <v>2440</v>
      </c>
      <c r="E8" s="4">
        <v>2857.1428571428573</v>
      </c>
      <c r="F8">
        <v>20</v>
      </c>
      <c r="G8" s="1" t="s">
        <v>21</v>
      </c>
      <c r="H8" s="12">
        <v>0.75</v>
      </c>
      <c r="I8" s="12">
        <v>0.72</v>
      </c>
      <c r="J8" s="12">
        <v>0.93</v>
      </c>
    </row>
    <row r="9" spans="1:10" x14ac:dyDescent="0.3">
      <c r="A9" s="8">
        <v>44958</v>
      </c>
      <c r="B9" t="s">
        <v>4</v>
      </c>
      <c r="C9" s="4">
        <v>5000</v>
      </c>
      <c r="D9" s="4">
        <v>2000</v>
      </c>
      <c r="E9" s="4">
        <v>1428.5714285714287</v>
      </c>
      <c r="F9">
        <v>90</v>
      </c>
      <c r="G9" s="1" t="s">
        <v>21</v>
      </c>
      <c r="H9" s="12">
        <v>0.92</v>
      </c>
      <c r="I9" s="12">
        <v>0.99</v>
      </c>
      <c r="J9" s="12">
        <v>0.74</v>
      </c>
    </row>
    <row r="10" spans="1:10" x14ac:dyDescent="0.3">
      <c r="A10" s="8">
        <v>44958</v>
      </c>
      <c r="B10" t="s">
        <v>6</v>
      </c>
      <c r="C10" s="4">
        <v>15000</v>
      </c>
      <c r="D10" s="4">
        <v>14431</v>
      </c>
      <c r="E10" s="4">
        <v>1428.5714285714287</v>
      </c>
      <c r="F10">
        <v>30</v>
      </c>
      <c r="G10" s="1" t="s">
        <v>21</v>
      </c>
      <c r="H10" s="12">
        <v>0.7</v>
      </c>
      <c r="I10" s="12">
        <v>0.99</v>
      </c>
      <c r="J10" s="12">
        <v>0.95</v>
      </c>
    </row>
    <row r="11" spans="1:10" x14ac:dyDescent="0.3">
      <c r="A11" s="8">
        <v>44958</v>
      </c>
      <c r="B11" t="s">
        <v>18</v>
      </c>
      <c r="C11" s="4">
        <v>1500</v>
      </c>
      <c r="D11">
        <v>3000</v>
      </c>
      <c r="E11" s="4">
        <v>1428.5714285714287</v>
      </c>
      <c r="F11">
        <v>15</v>
      </c>
      <c r="G11" s="1" t="s">
        <v>21</v>
      </c>
      <c r="H11" s="12">
        <v>0.91</v>
      </c>
      <c r="I11" s="12">
        <v>0.98</v>
      </c>
      <c r="J11" s="12">
        <v>0.89</v>
      </c>
    </row>
    <row r="12" spans="1:10" x14ac:dyDescent="0.3">
      <c r="A12" s="8">
        <v>44958</v>
      </c>
      <c r="B12" t="s">
        <v>8</v>
      </c>
      <c r="C12" s="4">
        <v>3500</v>
      </c>
      <c r="D12">
        <v>4000</v>
      </c>
      <c r="E12" s="4">
        <v>1428.5714285714287</v>
      </c>
      <c r="F12">
        <v>40</v>
      </c>
      <c r="G12" s="1" t="s">
        <v>21</v>
      </c>
      <c r="H12" s="12">
        <v>0.74</v>
      </c>
      <c r="I12" s="12">
        <v>0.85</v>
      </c>
      <c r="J12" s="12">
        <v>0.7</v>
      </c>
    </row>
    <row r="13" spans="1:10" x14ac:dyDescent="0.3">
      <c r="A13" s="8">
        <v>44958</v>
      </c>
      <c r="B13" t="s">
        <v>5</v>
      </c>
      <c r="C13" s="4">
        <v>6000</v>
      </c>
      <c r="D13">
        <v>2000</v>
      </c>
      <c r="E13" s="4">
        <v>1428.5714285714287</v>
      </c>
      <c r="F13">
        <v>100</v>
      </c>
      <c r="G13" s="1" t="s">
        <v>21</v>
      </c>
      <c r="H13" s="12">
        <v>0.9</v>
      </c>
      <c r="I13" s="12">
        <v>0.9</v>
      </c>
      <c r="J13" s="12">
        <v>0.72</v>
      </c>
    </row>
    <row r="14" spans="1:10" x14ac:dyDescent="0.3">
      <c r="A14" s="8">
        <v>44958</v>
      </c>
      <c r="B14" t="s">
        <v>17</v>
      </c>
      <c r="C14" s="4">
        <v>4000</v>
      </c>
      <c r="D14">
        <v>2000</v>
      </c>
      <c r="E14" s="4">
        <v>1428.5714285714287</v>
      </c>
      <c r="F14">
        <v>15</v>
      </c>
      <c r="G14" s="1" t="s">
        <v>21</v>
      </c>
      <c r="H14" s="12">
        <v>0.95</v>
      </c>
      <c r="I14" s="12">
        <v>0.97</v>
      </c>
      <c r="J14" s="12">
        <v>0.81</v>
      </c>
    </row>
    <row r="15" spans="1:10" x14ac:dyDescent="0.3">
      <c r="A15" s="8">
        <v>44958</v>
      </c>
      <c r="B15" t="s">
        <v>7</v>
      </c>
      <c r="C15" s="4">
        <v>10000</v>
      </c>
      <c r="D15">
        <v>2000</v>
      </c>
      <c r="E15" s="4">
        <v>1428.5714285714287</v>
      </c>
      <c r="F15">
        <v>20</v>
      </c>
      <c r="G15" s="1" t="s">
        <v>21</v>
      </c>
      <c r="H15" s="12">
        <v>0.99</v>
      </c>
      <c r="I15" s="12">
        <v>0.79</v>
      </c>
      <c r="J15" s="12">
        <v>0.75</v>
      </c>
    </row>
    <row r="16" spans="1:10" x14ac:dyDescent="0.3">
      <c r="A16" s="8">
        <v>44986</v>
      </c>
      <c r="B16" t="s">
        <v>4</v>
      </c>
      <c r="C16" s="4">
        <v>8571.4285714285706</v>
      </c>
      <c r="D16" s="4">
        <v>4000</v>
      </c>
      <c r="E16" s="4">
        <v>1428.5714285714287</v>
      </c>
      <c r="F16">
        <v>45</v>
      </c>
      <c r="G16" s="1" t="s">
        <v>21</v>
      </c>
      <c r="H16" s="12">
        <v>0.86</v>
      </c>
      <c r="I16" s="12">
        <v>0.97</v>
      </c>
      <c r="J16" s="12">
        <v>0.89</v>
      </c>
    </row>
    <row r="17" spans="1:10" x14ac:dyDescent="0.3">
      <c r="A17" s="8">
        <v>44986</v>
      </c>
      <c r="B17" t="s">
        <v>6</v>
      </c>
      <c r="C17" s="4">
        <v>8571.4285714285706</v>
      </c>
      <c r="D17" s="4">
        <v>6000</v>
      </c>
      <c r="E17" s="4">
        <v>1428.5714285714287</v>
      </c>
      <c r="F17">
        <v>43</v>
      </c>
      <c r="G17" s="1" t="s">
        <v>21</v>
      </c>
      <c r="H17" s="12">
        <v>0.83</v>
      </c>
      <c r="I17" s="12">
        <v>0.72</v>
      </c>
      <c r="J17" s="12">
        <v>0.74</v>
      </c>
    </row>
    <row r="18" spans="1:10" x14ac:dyDescent="0.3">
      <c r="A18" s="8">
        <v>44986</v>
      </c>
      <c r="B18" t="s">
        <v>18</v>
      </c>
      <c r="C18" s="4">
        <v>8571.4285714285706</v>
      </c>
      <c r="D18">
        <v>6500</v>
      </c>
      <c r="E18" s="4">
        <v>1428.5714285714287</v>
      </c>
      <c r="F18">
        <v>43</v>
      </c>
      <c r="G18" s="1" t="s">
        <v>21</v>
      </c>
      <c r="H18" s="12">
        <v>0.74</v>
      </c>
      <c r="I18" s="12">
        <v>0.78</v>
      </c>
      <c r="J18" s="12">
        <v>0.94</v>
      </c>
    </row>
    <row r="19" spans="1:10" x14ac:dyDescent="0.3">
      <c r="A19" s="8">
        <v>44986</v>
      </c>
      <c r="B19" t="s">
        <v>8</v>
      </c>
      <c r="C19" s="4">
        <v>8571.4285714285706</v>
      </c>
      <c r="D19">
        <v>12000</v>
      </c>
      <c r="E19" s="4">
        <v>1428.5714285714287</v>
      </c>
      <c r="F19">
        <v>43</v>
      </c>
      <c r="G19" s="1" t="s">
        <v>21</v>
      </c>
      <c r="H19" s="12">
        <v>0.8</v>
      </c>
      <c r="I19" s="12">
        <v>0.84</v>
      </c>
      <c r="J19" s="12">
        <v>0.81</v>
      </c>
    </row>
    <row r="20" spans="1:10" x14ac:dyDescent="0.3">
      <c r="A20" s="8">
        <v>44986</v>
      </c>
      <c r="B20" t="s">
        <v>5</v>
      </c>
      <c r="C20" s="4">
        <v>8571.4285714285706</v>
      </c>
      <c r="D20">
        <v>3000</v>
      </c>
      <c r="E20" s="4">
        <v>1428.5714285714287</v>
      </c>
      <c r="F20">
        <v>43</v>
      </c>
      <c r="G20" s="1" t="s">
        <v>21</v>
      </c>
      <c r="H20" s="12">
        <v>0.89</v>
      </c>
      <c r="I20" s="12">
        <v>0.99</v>
      </c>
      <c r="J20" s="12">
        <v>0.97</v>
      </c>
    </row>
    <row r="21" spans="1:10" x14ac:dyDescent="0.3">
      <c r="A21" s="8">
        <v>44986</v>
      </c>
      <c r="B21" t="s">
        <v>17</v>
      </c>
      <c r="C21" s="4">
        <v>8571.4285714285706</v>
      </c>
      <c r="D21">
        <v>2000</v>
      </c>
      <c r="E21" s="4">
        <v>1428.5714285714287</v>
      </c>
      <c r="F21">
        <v>40</v>
      </c>
      <c r="G21" s="1" t="s">
        <v>21</v>
      </c>
      <c r="H21" s="12">
        <v>0.71</v>
      </c>
      <c r="I21" s="12">
        <v>0.87</v>
      </c>
      <c r="J21" s="12">
        <v>0.94</v>
      </c>
    </row>
    <row r="22" spans="1:10" x14ac:dyDescent="0.3">
      <c r="A22" s="8">
        <v>44986</v>
      </c>
      <c r="B22" t="s">
        <v>7</v>
      </c>
      <c r="C22" s="4">
        <v>8571.4285714285706</v>
      </c>
      <c r="D22">
        <v>2000</v>
      </c>
      <c r="E22" s="4">
        <v>1428.5714285714287</v>
      </c>
      <c r="F22">
        <v>43</v>
      </c>
      <c r="G22" s="1" t="s">
        <v>21</v>
      </c>
      <c r="H22" s="12">
        <v>0.9</v>
      </c>
      <c r="I22" s="12">
        <v>0.72</v>
      </c>
      <c r="J22" s="12">
        <v>0.94</v>
      </c>
    </row>
    <row r="23" spans="1:10" x14ac:dyDescent="0.3">
      <c r="A23" s="8">
        <v>45017</v>
      </c>
      <c r="B23" t="s">
        <v>4</v>
      </c>
      <c r="C23" s="4">
        <v>7857.1428571428569</v>
      </c>
      <c r="D23" s="4">
        <v>3000</v>
      </c>
      <c r="E23" s="4">
        <v>5714.2857142857147</v>
      </c>
      <c r="F23">
        <v>100</v>
      </c>
      <c r="G23" t="s">
        <v>22</v>
      </c>
      <c r="H23" s="12">
        <v>0.89</v>
      </c>
      <c r="I23" s="12">
        <v>0.85</v>
      </c>
      <c r="J23" s="12">
        <v>0.87</v>
      </c>
    </row>
    <row r="24" spans="1:10" x14ac:dyDescent="0.3">
      <c r="A24" s="8">
        <v>45017</v>
      </c>
      <c r="B24" t="s">
        <v>6</v>
      </c>
      <c r="C24" s="4">
        <v>7857.1428571428569</v>
      </c>
      <c r="D24" s="4">
        <v>4500</v>
      </c>
      <c r="E24" s="4">
        <v>5714.2857142857147</v>
      </c>
      <c r="F24">
        <v>100</v>
      </c>
      <c r="G24" t="s">
        <v>22</v>
      </c>
      <c r="H24" s="12">
        <v>0.89</v>
      </c>
      <c r="I24" s="12">
        <v>0.8</v>
      </c>
      <c r="J24" s="12">
        <v>0.88</v>
      </c>
    </row>
    <row r="25" spans="1:10" x14ac:dyDescent="0.3">
      <c r="A25" s="8">
        <v>45017</v>
      </c>
      <c r="B25" t="s">
        <v>18</v>
      </c>
      <c r="C25" s="4">
        <v>7857.1428571428569</v>
      </c>
      <c r="D25">
        <v>5500</v>
      </c>
      <c r="E25" s="4">
        <v>5714.2857142857147</v>
      </c>
      <c r="F25">
        <v>100</v>
      </c>
      <c r="G25" t="s">
        <v>22</v>
      </c>
      <c r="H25" s="12">
        <v>0.98</v>
      </c>
      <c r="I25" s="12">
        <v>0.99</v>
      </c>
      <c r="J25" s="12">
        <v>0.81</v>
      </c>
    </row>
    <row r="26" spans="1:10" x14ac:dyDescent="0.3">
      <c r="A26" s="8">
        <v>45017</v>
      </c>
      <c r="B26" t="s">
        <v>8</v>
      </c>
      <c r="C26" s="4">
        <v>7857.1428571428569</v>
      </c>
      <c r="D26">
        <v>10000</v>
      </c>
      <c r="E26" s="4">
        <v>5714.2857142857147</v>
      </c>
      <c r="F26">
        <v>100</v>
      </c>
      <c r="G26" t="s">
        <v>22</v>
      </c>
      <c r="H26" s="12">
        <v>0.81</v>
      </c>
      <c r="I26" s="12">
        <v>0.91</v>
      </c>
      <c r="J26" s="12">
        <v>0.95</v>
      </c>
    </row>
    <row r="27" spans="1:10" x14ac:dyDescent="0.3">
      <c r="A27" s="8">
        <v>45017</v>
      </c>
      <c r="B27" t="s">
        <v>5</v>
      </c>
      <c r="C27" s="4">
        <v>7857.1428571428569</v>
      </c>
      <c r="D27">
        <v>2000</v>
      </c>
      <c r="E27" s="4">
        <v>5714.2857142857147</v>
      </c>
      <c r="F27">
        <v>100</v>
      </c>
      <c r="G27" t="s">
        <v>22</v>
      </c>
      <c r="H27" s="12">
        <v>0.97</v>
      </c>
      <c r="I27" s="12">
        <v>0.85</v>
      </c>
      <c r="J27" s="12">
        <v>0.85</v>
      </c>
    </row>
    <row r="28" spans="1:10" x14ac:dyDescent="0.3">
      <c r="A28" s="8">
        <v>45017</v>
      </c>
      <c r="B28" t="s">
        <v>17</v>
      </c>
      <c r="C28" s="4">
        <v>7857.1428571428569</v>
      </c>
      <c r="D28">
        <v>2000</v>
      </c>
      <c r="E28" s="4">
        <v>5714.2857142857147</v>
      </c>
      <c r="F28">
        <v>100</v>
      </c>
      <c r="G28" t="s">
        <v>22</v>
      </c>
      <c r="H28" s="12">
        <v>0.89</v>
      </c>
      <c r="I28" s="12">
        <v>0.94</v>
      </c>
      <c r="J28" s="12">
        <v>0.8</v>
      </c>
    </row>
    <row r="29" spans="1:10" x14ac:dyDescent="0.3">
      <c r="A29" s="8">
        <v>45017</v>
      </c>
      <c r="B29" t="s">
        <v>7</v>
      </c>
      <c r="C29" s="4">
        <v>7857.1428571428569</v>
      </c>
      <c r="D29">
        <v>2000</v>
      </c>
      <c r="E29" s="4">
        <v>5714.2857142857147</v>
      </c>
      <c r="F29">
        <v>100</v>
      </c>
      <c r="G29" t="s">
        <v>22</v>
      </c>
      <c r="H29" s="12">
        <v>0.88</v>
      </c>
      <c r="I29" s="12">
        <v>0.94</v>
      </c>
      <c r="J29" s="12">
        <v>0.7</v>
      </c>
    </row>
    <row r="30" spans="1:10" x14ac:dyDescent="0.3">
      <c r="A30" s="8">
        <v>45047</v>
      </c>
      <c r="B30" t="s">
        <v>4</v>
      </c>
      <c r="C30" s="4">
        <v>11428.571428571429</v>
      </c>
      <c r="D30" s="4">
        <v>20000</v>
      </c>
      <c r="E30" s="4">
        <v>2857.1428571428573</v>
      </c>
      <c r="F30">
        <v>90</v>
      </c>
      <c r="G30" t="s">
        <v>22</v>
      </c>
      <c r="H30" s="12">
        <v>0.75</v>
      </c>
      <c r="I30" s="12">
        <v>0.77</v>
      </c>
      <c r="J30" s="12">
        <v>0.84</v>
      </c>
    </row>
    <row r="31" spans="1:10" x14ac:dyDescent="0.3">
      <c r="A31" s="8">
        <v>45047</v>
      </c>
      <c r="B31" t="s">
        <v>6</v>
      </c>
      <c r="C31" s="4">
        <v>11428.571428571429</v>
      </c>
      <c r="D31" s="4">
        <v>17000</v>
      </c>
      <c r="E31" s="4">
        <v>2857.1428571428573</v>
      </c>
      <c r="F31">
        <v>80</v>
      </c>
      <c r="G31" t="s">
        <v>22</v>
      </c>
      <c r="H31" s="12">
        <v>0.73</v>
      </c>
      <c r="I31" s="12">
        <v>0.96</v>
      </c>
      <c r="J31" s="12">
        <v>0.93</v>
      </c>
    </row>
    <row r="32" spans="1:10" x14ac:dyDescent="0.3">
      <c r="A32" s="8">
        <v>45047</v>
      </c>
      <c r="B32" t="s">
        <v>18</v>
      </c>
      <c r="C32" s="4">
        <v>11428.571428571429</v>
      </c>
      <c r="D32">
        <v>16000</v>
      </c>
      <c r="E32" s="4">
        <v>2857.1428571428573</v>
      </c>
      <c r="F32">
        <v>90</v>
      </c>
      <c r="G32" t="s">
        <v>22</v>
      </c>
      <c r="H32" s="12">
        <v>0.93</v>
      </c>
      <c r="I32" s="12">
        <v>0.74</v>
      </c>
      <c r="J32" s="12">
        <v>0.93</v>
      </c>
    </row>
    <row r="33" spans="1:12" x14ac:dyDescent="0.3">
      <c r="A33" s="8">
        <v>45047</v>
      </c>
      <c r="B33" t="s">
        <v>8</v>
      </c>
      <c r="C33" s="4">
        <v>11428.571428571429</v>
      </c>
      <c r="D33">
        <v>12000</v>
      </c>
      <c r="E33" s="4">
        <v>2857.1428571428573</v>
      </c>
      <c r="F33">
        <v>110</v>
      </c>
      <c r="G33" t="s">
        <v>22</v>
      </c>
      <c r="H33" s="12">
        <v>0.85</v>
      </c>
      <c r="I33" s="12">
        <v>0.7</v>
      </c>
      <c r="J33" s="12">
        <v>0.99</v>
      </c>
    </row>
    <row r="34" spans="1:12" x14ac:dyDescent="0.3">
      <c r="A34" s="8">
        <v>45047</v>
      </c>
      <c r="B34" t="s">
        <v>5</v>
      </c>
      <c r="C34" s="4">
        <v>11428.571428571429</v>
      </c>
      <c r="D34">
        <v>20500</v>
      </c>
      <c r="E34" s="4">
        <v>2857.1428571428573</v>
      </c>
      <c r="F34">
        <v>90</v>
      </c>
      <c r="G34" t="s">
        <v>22</v>
      </c>
      <c r="H34" s="12">
        <v>0.92</v>
      </c>
      <c r="I34" s="12">
        <v>0.99</v>
      </c>
      <c r="J34" s="12">
        <v>0.88</v>
      </c>
    </row>
    <row r="35" spans="1:12" x14ac:dyDescent="0.3">
      <c r="A35" s="8">
        <v>45047</v>
      </c>
      <c r="B35" t="s">
        <v>17</v>
      </c>
      <c r="C35" s="4">
        <v>11428.571428571429</v>
      </c>
      <c r="D35">
        <v>21000</v>
      </c>
      <c r="E35" s="4">
        <v>2857.1428571428573</v>
      </c>
      <c r="F35">
        <v>100</v>
      </c>
      <c r="G35" t="s">
        <v>22</v>
      </c>
      <c r="H35" s="12">
        <v>0.75</v>
      </c>
      <c r="I35" s="12">
        <v>0.97</v>
      </c>
      <c r="J35" s="12">
        <v>0.83</v>
      </c>
    </row>
    <row r="36" spans="1:12" x14ac:dyDescent="0.3">
      <c r="A36" s="8">
        <v>45047</v>
      </c>
      <c r="B36" t="s">
        <v>7</v>
      </c>
      <c r="C36" s="4">
        <v>11428.571428571429</v>
      </c>
      <c r="D36">
        <v>21500</v>
      </c>
      <c r="E36" s="4">
        <v>2857.1428571428573</v>
      </c>
      <c r="F36">
        <v>90</v>
      </c>
      <c r="G36" t="s">
        <v>22</v>
      </c>
      <c r="H36" s="12">
        <v>0.77</v>
      </c>
      <c r="I36" s="12">
        <v>0.97</v>
      </c>
      <c r="J36" s="12">
        <v>0.78</v>
      </c>
    </row>
    <row r="37" spans="1:12" x14ac:dyDescent="0.3">
      <c r="A37" s="8">
        <v>45078</v>
      </c>
      <c r="B37" t="s">
        <v>4</v>
      </c>
      <c r="C37" s="4">
        <v>14285.714285714286</v>
      </c>
      <c r="D37" s="4">
        <v>22000</v>
      </c>
      <c r="E37" s="4">
        <v>857.14285714285711</v>
      </c>
      <c r="F37">
        <v>228</v>
      </c>
      <c r="G37" t="s">
        <v>22</v>
      </c>
      <c r="H37" s="12">
        <v>0.79</v>
      </c>
      <c r="I37" s="12">
        <v>0.75</v>
      </c>
      <c r="J37" s="12">
        <v>0.93</v>
      </c>
    </row>
    <row r="38" spans="1:12" x14ac:dyDescent="0.3">
      <c r="A38" s="8">
        <v>45078</v>
      </c>
      <c r="B38" t="s">
        <v>6</v>
      </c>
      <c r="C38" s="4">
        <v>14285.714285714286</v>
      </c>
      <c r="D38" s="4">
        <v>18000</v>
      </c>
      <c r="E38" s="4">
        <v>857.14285714285711</v>
      </c>
      <c r="F38">
        <v>220</v>
      </c>
      <c r="G38" t="s">
        <v>22</v>
      </c>
      <c r="H38" s="12">
        <v>0.81</v>
      </c>
      <c r="I38" s="12">
        <v>0.98</v>
      </c>
      <c r="J38" s="12">
        <v>0.86</v>
      </c>
    </row>
    <row r="39" spans="1:12" x14ac:dyDescent="0.3">
      <c r="A39" s="8">
        <v>45078</v>
      </c>
      <c r="B39" t="s">
        <v>18</v>
      </c>
      <c r="C39" s="4">
        <v>14285.714285714286</v>
      </c>
      <c r="D39">
        <v>18500</v>
      </c>
      <c r="E39" s="4">
        <v>857.14285714285711</v>
      </c>
      <c r="F39">
        <v>228</v>
      </c>
      <c r="G39" t="s">
        <v>22</v>
      </c>
      <c r="H39" s="12">
        <v>0.86</v>
      </c>
      <c r="I39" s="12">
        <v>0.82</v>
      </c>
      <c r="J39" s="12">
        <v>0.86</v>
      </c>
    </row>
    <row r="40" spans="1:12" x14ac:dyDescent="0.3">
      <c r="A40" s="8">
        <v>45078</v>
      </c>
      <c r="B40" t="s">
        <v>8</v>
      </c>
      <c r="C40" s="4">
        <v>14285.714285714286</v>
      </c>
      <c r="D40">
        <v>14314</v>
      </c>
      <c r="E40" s="4">
        <v>857.14285714285711</v>
      </c>
      <c r="F40">
        <v>238</v>
      </c>
      <c r="G40" t="s">
        <v>22</v>
      </c>
      <c r="H40" s="12">
        <v>0.72</v>
      </c>
      <c r="I40" s="12">
        <v>0.95</v>
      </c>
      <c r="J40" s="12">
        <v>0.9</v>
      </c>
    </row>
    <row r="41" spans="1:12" x14ac:dyDescent="0.3">
      <c r="A41" s="8">
        <v>45078</v>
      </c>
      <c r="B41" t="s">
        <v>5</v>
      </c>
      <c r="C41" s="4">
        <v>14285.714285714286</v>
      </c>
      <c r="D41">
        <v>21000</v>
      </c>
      <c r="E41" s="4">
        <v>857.14285714285711</v>
      </c>
      <c r="F41">
        <v>228</v>
      </c>
      <c r="G41" t="s">
        <v>22</v>
      </c>
      <c r="H41" s="12">
        <v>0.71</v>
      </c>
      <c r="I41" s="12">
        <v>0.8</v>
      </c>
      <c r="J41" s="12">
        <v>0.76</v>
      </c>
    </row>
    <row r="42" spans="1:12" x14ac:dyDescent="0.3">
      <c r="A42" s="8">
        <v>45078</v>
      </c>
      <c r="B42" t="s">
        <v>17</v>
      </c>
      <c r="C42" s="4">
        <v>14285.714285714286</v>
      </c>
      <c r="D42">
        <v>22500</v>
      </c>
      <c r="E42" s="4">
        <v>857.14285714285711</v>
      </c>
      <c r="F42">
        <v>230</v>
      </c>
      <c r="G42" t="s">
        <v>22</v>
      </c>
      <c r="H42" s="12">
        <v>0.97</v>
      </c>
      <c r="I42" s="12">
        <v>0.95</v>
      </c>
      <c r="J42" s="12">
        <v>0.85</v>
      </c>
    </row>
    <row r="43" spans="1:12" x14ac:dyDescent="0.3">
      <c r="A43" s="8">
        <v>45078</v>
      </c>
      <c r="B43" t="s">
        <v>7</v>
      </c>
      <c r="C43" s="4">
        <v>14285.714285714286</v>
      </c>
      <c r="D43">
        <v>22900</v>
      </c>
      <c r="E43" s="4">
        <v>857.14285714285711</v>
      </c>
      <c r="F43">
        <v>228</v>
      </c>
      <c r="G43" t="s">
        <v>22</v>
      </c>
      <c r="H43" s="12">
        <v>0.95</v>
      </c>
      <c r="I43" s="12">
        <v>0.85</v>
      </c>
      <c r="J43" s="12">
        <v>0.91</v>
      </c>
    </row>
    <row r="44" spans="1:12" x14ac:dyDescent="0.3">
      <c r="A44" s="8">
        <v>45108</v>
      </c>
      <c r="B44" t="s">
        <v>4</v>
      </c>
      <c r="C44" s="4">
        <v>18562.957142857143</v>
      </c>
      <c r="D44" s="4">
        <v>25000</v>
      </c>
      <c r="E44" s="4">
        <v>714.28571428571433</v>
      </c>
      <c r="F44">
        <v>250</v>
      </c>
      <c r="G44" t="s">
        <v>23</v>
      </c>
      <c r="H44" s="12">
        <v>0.97</v>
      </c>
      <c r="I44" s="12">
        <v>0.7</v>
      </c>
      <c r="J44" s="12">
        <v>0.93</v>
      </c>
      <c r="K44" s="6"/>
      <c r="L44" s="6"/>
    </row>
    <row r="45" spans="1:12" x14ac:dyDescent="0.3">
      <c r="A45" s="8">
        <v>45108</v>
      </c>
      <c r="B45" t="s">
        <v>6</v>
      </c>
      <c r="C45" s="4">
        <v>18562.957142857143</v>
      </c>
      <c r="D45" s="4">
        <v>22000</v>
      </c>
      <c r="E45" s="4">
        <v>714.28571428571433</v>
      </c>
      <c r="F45">
        <v>240</v>
      </c>
      <c r="G45" t="s">
        <v>23</v>
      </c>
      <c r="H45" s="12">
        <v>0.9</v>
      </c>
      <c r="I45" s="12">
        <v>0.98</v>
      </c>
      <c r="J45" s="12">
        <v>0.96</v>
      </c>
    </row>
    <row r="46" spans="1:12" x14ac:dyDescent="0.3">
      <c r="A46" s="8">
        <v>45108</v>
      </c>
      <c r="B46" t="s">
        <v>18</v>
      </c>
      <c r="C46" s="4">
        <v>18562.957142857143</v>
      </c>
      <c r="D46">
        <v>25000</v>
      </c>
      <c r="E46" s="4">
        <v>714.28571428571433</v>
      </c>
      <c r="F46">
        <v>270</v>
      </c>
      <c r="G46" t="s">
        <v>23</v>
      </c>
      <c r="H46" s="12">
        <v>0.9</v>
      </c>
      <c r="I46" s="12">
        <v>0.95</v>
      </c>
      <c r="J46" s="12">
        <v>0.98</v>
      </c>
    </row>
    <row r="47" spans="1:12" x14ac:dyDescent="0.3">
      <c r="A47" s="8">
        <v>45108</v>
      </c>
      <c r="B47" t="s">
        <v>8</v>
      </c>
      <c r="C47" s="4">
        <v>18562.957142857143</v>
      </c>
      <c r="D47">
        <v>25000</v>
      </c>
      <c r="E47" s="4">
        <v>714.28571428571433</v>
      </c>
      <c r="F47">
        <v>259</v>
      </c>
      <c r="G47" t="s">
        <v>23</v>
      </c>
      <c r="H47" s="12">
        <v>0.96</v>
      </c>
      <c r="I47" s="12">
        <v>0.81</v>
      </c>
      <c r="J47" s="12">
        <v>0.85</v>
      </c>
    </row>
    <row r="48" spans="1:12" x14ac:dyDescent="0.3">
      <c r="A48" s="8">
        <v>45108</v>
      </c>
      <c r="B48" t="s">
        <v>5</v>
      </c>
      <c r="C48" s="4">
        <v>18562.957142857143</v>
      </c>
      <c r="D48">
        <v>25000</v>
      </c>
      <c r="E48" s="4">
        <v>714.28571428571433</v>
      </c>
      <c r="F48">
        <v>260</v>
      </c>
      <c r="G48" t="s">
        <v>23</v>
      </c>
      <c r="H48" s="12">
        <v>0.98</v>
      </c>
      <c r="I48" s="12">
        <v>0.84</v>
      </c>
      <c r="J48" s="12">
        <v>0.89</v>
      </c>
    </row>
    <row r="49" spans="1:10" x14ac:dyDescent="0.3">
      <c r="A49" s="8">
        <v>45108</v>
      </c>
      <c r="B49" t="s">
        <v>17</v>
      </c>
      <c r="C49" s="4">
        <v>18562.957142857143</v>
      </c>
      <c r="D49">
        <v>25000</v>
      </c>
      <c r="E49" s="4">
        <v>714.28571428571433</v>
      </c>
      <c r="F49">
        <v>260</v>
      </c>
      <c r="G49" t="s">
        <v>23</v>
      </c>
      <c r="H49" s="12">
        <v>0.76</v>
      </c>
      <c r="I49" s="12">
        <v>0.7</v>
      </c>
      <c r="J49" s="12">
        <v>0.86</v>
      </c>
    </row>
    <row r="50" spans="1:10" x14ac:dyDescent="0.3">
      <c r="A50" s="8">
        <v>45108</v>
      </c>
      <c r="B50" t="s">
        <v>7</v>
      </c>
      <c r="C50" s="4">
        <v>18562.957142857143</v>
      </c>
      <c r="D50">
        <v>25000</v>
      </c>
      <c r="E50" s="4">
        <v>714.28571428571433</v>
      </c>
      <c r="F50">
        <v>261</v>
      </c>
      <c r="G50" t="s">
        <v>23</v>
      </c>
      <c r="H50" s="12">
        <v>0.91</v>
      </c>
      <c r="I50" s="12">
        <v>0.77</v>
      </c>
      <c r="J50" s="12">
        <v>0.75</v>
      </c>
    </row>
    <row r="51" spans="1:10" x14ac:dyDescent="0.3">
      <c r="A51" s="8">
        <v>45139</v>
      </c>
      <c r="B51" t="s">
        <v>4</v>
      </c>
      <c r="C51" s="4">
        <v>18571.428571428572</v>
      </c>
      <c r="D51" s="4">
        <v>25000</v>
      </c>
      <c r="E51" s="4">
        <v>714.28571428571433</v>
      </c>
      <c r="F51">
        <v>242</v>
      </c>
      <c r="G51" t="s">
        <v>23</v>
      </c>
      <c r="H51" s="12">
        <v>0.79</v>
      </c>
      <c r="I51" s="12">
        <v>0.81</v>
      </c>
      <c r="J51" s="12">
        <v>0.74</v>
      </c>
    </row>
    <row r="52" spans="1:10" x14ac:dyDescent="0.3">
      <c r="A52" s="8">
        <v>45139</v>
      </c>
      <c r="B52" t="s">
        <v>6</v>
      </c>
      <c r="C52" s="4">
        <v>18571.428571428572</v>
      </c>
      <c r="D52" s="4">
        <v>22500</v>
      </c>
      <c r="E52" s="4">
        <v>714.28571428571433</v>
      </c>
      <c r="F52">
        <v>250</v>
      </c>
      <c r="G52" t="s">
        <v>23</v>
      </c>
      <c r="H52" s="12">
        <v>0.85</v>
      </c>
      <c r="I52" s="12">
        <v>0.82</v>
      </c>
      <c r="J52" s="12">
        <v>0.73</v>
      </c>
    </row>
    <row r="53" spans="1:10" x14ac:dyDescent="0.3">
      <c r="A53" s="8">
        <v>45139</v>
      </c>
      <c r="B53" t="s">
        <v>18</v>
      </c>
      <c r="C53" s="4">
        <v>18571.428571428572</v>
      </c>
      <c r="D53">
        <v>25000</v>
      </c>
      <c r="E53" s="4">
        <v>714.28571428571433</v>
      </c>
      <c r="F53">
        <v>242</v>
      </c>
      <c r="G53" t="s">
        <v>23</v>
      </c>
      <c r="H53" s="12">
        <v>0.88</v>
      </c>
      <c r="I53" s="12">
        <v>0.84</v>
      </c>
      <c r="J53" s="12">
        <v>0.75</v>
      </c>
    </row>
    <row r="54" spans="1:10" x14ac:dyDescent="0.3">
      <c r="A54" s="8">
        <v>45139</v>
      </c>
      <c r="B54" t="s">
        <v>8</v>
      </c>
      <c r="C54" s="4">
        <v>18571.428571428572</v>
      </c>
      <c r="D54">
        <v>25000</v>
      </c>
      <c r="E54" s="4">
        <v>714.28571428571433</v>
      </c>
      <c r="F54">
        <v>242</v>
      </c>
      <c r="G54" t="s">
        <v>23</v>
      </c>
      <c r="H54" s="12">
        <v>0.81</v>
      </c>
      <c r="I54" s="12">
        <v>0.92</v>
      </c>
      <c r="J54" s="12">
        <v>0.91</v>
      </c>
    </row>
    <row r="55" spans="1:10" x14ac:dyDescent="0.3">
      <c r="A55" s="8">
        <v>45139</v>
      </c>
      <c r="B55" t="s">
        <v>5</v>
      </c>
      <c r="C55" s="4">
        <v>18571.428571428572</v>
      </c>
      <c r="D55">
        <v>25000</v>
      </c>
      <c r="E55" s="4">
        <v>714.28571428571433</v>
      </c>
      <c r="F55">
        <v>242</v>
      </c>
      <c r="G55" t="s">
        <v>23</v>
      </c>
      <c r="H55" s="12">
        <v>0.84</v>
      </c>
      <c r="I55" s="12">
        <v>0.73</v>
      </c>
      <c r="J55" s="12">
        <v>0.99</v>
      </c>
    </row>
    <row r="56" spans="1:10" x14ac:dyDescent="0.3">
      <c r="A56" s="8">
        <v>45139</v>
      </c>
      <c r="B56" t="s">
        <v>17</v>
      </c>
      <c r="C56" s="4">
        <v>18571.428571428572</v>
      </c>
      <c r="D56">
        <v>25000</v>
      </c>
      <c r="E56" s="4">
        <v>714.28571428571433</v>
      </c>
      <c r="F56">
        <v>240</v>
      </c>
      <c r="G56" t="s">
        <v>23</v>
      </c>
      <c r="H56" s="12">
        <v>0.93</v>
      </c>
      <c r="I56" s="12">
        <v>0.79</v>
      </c>
      <c r="J56" s="12">
        <v>0.72</v>
      </c>
    </row>
    <row r="57" spans="1:10" x14ac:dyDescent="0.3">
      <c r="A57" s="8">
        <v>45139</v>
      </c>
      <c r="B57" t="s">
        <v>7</v>
      </c>
      <c r="C57" s="4">
        <v>18571.428571428572</v>
      </c>
      <c r="D57">
        <v>25000</v>
      </c>
      <c r="E57" s="4">
        <v>714.28571428571433</v>
      </c>
      <c r="F57">
        <v>242</v>
      </c>
      <c r="G57" t="s">
        <v>23</v>
      </c>
      <c r="H57" s="12">
        <v>0.84</v>
      </c>
      <c r="I57" s="12">
        <v>0.79</v>
      </c>
      <c r="J57" s="12">
        <v>0.8</v>
      </c>
    </row>
    <row r="58" spans="1:10" x14ac:dyDescent="0.3">
      <c r="A58" s="8">
        <v>45170</v>
      </c>
      <c r="B58" t="s">
        <v>4</v>
      </c>
      <c r="C58" s="4">
        <v>17857.142857142859</v>
      </c>
      <c r="D58" s="4">
        <v>22500</v>
      </c>
      <c r="E58" s="4">
        <v>285.71428571428572</v>
      </c>
      <c r="F58">
        <v>285</v>
      </c>
      <c r="G58" t="s">
        <v>23</v>
      </c>
      <c r="H58" s="12">
        <v>0.85</v>
      </c>
      <c r="I58" s="12">
        <v>0.91</v>
      </c>
      <c r="J58" s="12">
        <v>0.84</v>
      </c>
    </row>
    <row r="59" spans="1:10" x14ac:dyDescent="0.3">
      <c r="A59" s="8">
        <v>45170</v>
      </c>
      <c r="B59" t="s">
        <v>6</v>
      </c>
      <c r="C59" s="4">
        <v>17857.142857142859</v>
      </c>
      <c r="D59" s="4">
        <v>21500</v>
      </c>
      <c r="E59" s="4">
        <v>285.71428571428572</v>
      </c>
      <c r="F59">
        <v>275</v>
      </c>
      <c r="G59" t="s">
        <v>23</v>
      </c>
      <c r="H59" s="12">
        <v>0.86</v>
      </c>
      <c r="I59" s="12">
        <v>0.75</v>
      </c>
      <c r="J59" s="12">
        <v>0.96</v>
      </c>
    </row>
    <row r="60" spans="1:10" x14ac:dyDescent="0.3">
      <c r="A60" s="8">
        <v>45170</v>
      </c>
      <c r="B60" t="s">
        <v>18</v>
      </c>
      <c r="C60" s="4">
        <v>17857.142857142859</v>
      </c>
      <c r="D60">
        <v>24000</v>
      </c>
      <c r="E60" s="4">
        <v>285.71428571428572</v>
      </c>
      <c r="F60">
        <v>285</v>
      </c>
      <c r="G60" t="s">
        <v>23</v>
      </c>
      <c r="H60" s="12">
        <v>0.96</v>
      </c>
      <c r="I60" s="12">
        <v>0.77</v>
      </c>
      <c r="J60" s="12">
        <v>0.92</v>
      </c>
    </row>
    <row r="61" spans="1:10" x14ac:dyDescent="0.3">
      <c r="A61" s="8">
        <v>45170</v>
      </c>
      <c r="B61" t="s">
        <v>8</v>
      </c>
      <c r="C61" s="4">
        <v>17857.142857142859</v>
      </c>
      <c r="D61">
        <v>24500</v>
      </c>
      <c r="E61" s="4">
        <v>285.71428571428572</v>
      </c>
      <c r="F61">
        <v>290</v>
      </c>
      <c r="G61" t="s">
        <v>23</v>
      </c>
      <c r="H61" s="12">
        <v>0.99</v>
      </c>
      <c r="I61" s="12">
        <v>0.97</v>
      </c>
      <c r="J61" s="12">
        <v>0.73</v>
      </c>
    </row>
    <row r="62" spans="1:10" x14ac:dyDescent="0.3">
      <c r="A62" s="8">
        <v>45170</v>
      </c>
      <c r="B62" t="s">
        <v>5</v>
      </c>
      <c r="C62" s="4">
        <v>17857.142857142859</v>
      </c>
      <c r="D62">
        <v>24500</v>
      </c>
      <c r="E62" s="4">
        <v>285.71428571428572</v>
      </c>
      <c r="F62">
        <v>310</v>
      </c>
      <c r="G62" t="s">
        <v>23</v>
      </c>
      <c r="H62" s="12">
        <v>0.77</v>
      </c>
      <c r="I62" s="12">
        <v>0.72</v>
      </c>
      <c r="J62" s="12">
        <v>0.85</v>
      </c>
    </row>
    <row r="63" spans="1:10" x14ac:dyDescent="0.3">
      <c r="A63" s="8">
        <v>45170</v>
      </c>
      <c r="B63" t="s">
        <v>17</v>
      </c>
      <c r="C63" s="4">
        <v>17857.142857142859</v>
      </c>
      <c r="D63">
        <v>24500</v>
      </c>
      <c r="E63" s="4">
        <v>285.71428571428572</v>
      </c>
      <c r="F63">
        <v>270</v>
      </c>
      <c r="G63" t="s">
        <v>23</v>
      </c>
      <c r="H63" s="12">
        <v>0.77</v>
      </c>
      <c r="I63" s="12">
        <v>0.96</v>
      </c>
      <c r="J63" s="12">
        <v>0.78</v>
      </c>
    </row>
    <row r="64" spans="1:10" x14ac:dyDescent="0.3">
      <c r="A64" s="8">
        <v>45170</v>
      </c>
      <c r="B64" t="s">
        <v>7</v>
      </c>
      <c r="C64" s="4">
        <v>17857.142857142859</v>
      </c>
      <c r="D64">
        <v>24500</v>
      </c>
      <c r="E64" s="4">
        <v>285.71428571428572</v>
      </c>
      <c r="F64">
        <v>285</v>
      </c>
      <c r="G64" t="s">
        <v>23</v>
      </c>
      <c r="H64" s="12">
        <v>0.78</v>
      </c>
      <c r="I64" s="12">
        <v>0.8</v>
      </c>
      <c r="J64" s="12">
        <v>0.85</v>
      </c>
    </row>
  </sheetData>
  <phoneticPr fontId="2" type="noConversion"/>
  <pageMargins left="0.7" right="0.7" top="0.75" bottom="0.75" header="0.3" footer="0.3"/>
  <pageSetup orientation="portrait" horizontalDpi="1200" verticalDpi="1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21ADB-6455-4C9A-B0E4-EC34C2943311}">
  <dimension ref="A2:P15"/>
  <sheetViews>
    <sheetView workbookViewId="0">
      <selection activeCell="L7" sqref="L7"/>
    </sheetView>
  </sheetViews>
  <sheetFormatPr defaultRowHeight="15.6" x14ac:dyDescent="0.3"/>
  <cols>
    <col min="1" max="1" width="33.59765625" bestFit="1" customWidth="1"/>
    <col min="2" max="2" width="8.59765625" bestFit="1" customWidth="1"/>
    <col min="3" max="3" width="10.8984375" customWidth="1"/>
    <col min="4" max="4" width="16.3984375" bestFit="1" customWidth="1"/>
    <col min="5" max="5" width="8.796875" bestFit="1" customWidth="1"/>
    <col min="8" max="8" width="12.19921875" bestFit="1" customWidth="1"/>
    <col min="9" max="9" width="8.59765625" bestFit="1" customWidth="1"/>
    <col min="10" max="10" width="11.3984375" bestFit="1" customWidth="1"/>
    <col min="12" max="12" width="12.19921875" bestFit="1" customWidth="1"/>
    <col min="13" max="13" width="16.19921875" bestFit="1" customWidth="1"/>
    <col min="14" max="14" width="11" bestFit="1" customWidth="1"/>
    <col min="15" max="15" width="12.19921875" bestFit="1" customWidth="1"/>
    <col min="16" max="16" width="11.796875" bestFit="1" customWidth="1"/>
  </cols>
  <sheetData>
    <row r="2" spans="1:16" x14ac:dyDescent="0.3">
      <c r="A2" s="2" t="s">
        <v>0</v>
      </c>
      <c r="D2" s="7"/>
      <c r="E2" s="14" t="s">
        <v>24</v>
      </c>
      <c r="H2" s="2" t="s">
        <v>1</v>
      </c>
      <c r="I2" t="s">
        <v>33</v>
      </c>
      <c r="J2" t="s">
        <v>34</v>
      </c>
      <c r="L2" s="2" t="s">
        <v>1</v>
      </c>
      <c r="M2" t="s">
        <v>16</v>
      </c>
      <c r="O2" s="2" t="s">
        <v>1</v>
      </c>
      <c r="P2" t="s">
        <v>19</v>
      </c>
    </row>
    <row r="3" spans="1:16" x14ac:dyDescent="0.3">
      <c r="A3" s="3" t="s">
        <v>14</v>
      </c>
      <c r="B3" s="1">
        <v>754940.69999999937</v>
      </c>
      <c r="C3" s="1"/>
      <c r="D3" s="7" t="s">
        <v>9</v>
      </c>
      <c r="E3" s="15">
        <f>GETPIVOTDATA("Sum of Sales",$A$2)</f>
        <v>754940.69999999937</v>
      </c>
      <c r="H3" s="9">
        <v>44927</v>
      </c>
      <c r="I3" s="1">
        <v>30000</v>
      </c>
      <c r="J3" s="1">
        <v>20000.000000000004</v>
      </c>
      <c r="L3" s="9">
        <v>44927</v>
      </c>
      <c r="M3" s="1">
        <v>300</v>
      </c>
      <c r="O3" s="3" t="s">
        <v>4</v>
      </c>
      <c r="P3" s="1">
        <v>126081</v>
      </c>
    </row>
    <row r="4" spans="1:16" x14ac:dyDescent="0.3">
      <c r="A4" s="3" t="s">
        <v>19</v>
      </c>
      <c r="B4" s="1">
        <v>891111</v>
      </c>
      <c r="C4" s="1"/>
      <c r="D4" s="7" t="s">
        <v>11</v>
      </c>
      <c r="E4" s="15">
        <f>GETPIVOTDATA("Sum of Profit",$A$2)</f>
        <v>891111</v>
      </c>
      <c r="H4" s="9">
        <v>44958</v>
      </c>
      <c r="I4" s="1">
        <v>45000</v>
      </c>
      <c r="J4" s="1">
        <v>10000.000000000002</v>
      </c>
      <c r="L4" s="9">
        <v>44958</v>
      </c>
      <c r="M4" s="1">
        <v>310</v>
      </c>
      <c r="O4" s="3" t="s">
        <v>6</v>
      </c>
      <c r="P4" s="1">
        <v>129875</v>
      </c>
    </row>
    <row r="5" spans="1:16" x14ac:dyDescent="0.3">
      <c r="A5" s="3" t="s">
        <v>16</v>
      </c>
      <c r="B5" s="1">
        <v>9360</v>
      </c>
      <c r="C5" s="13"/>
      <c r="D5" s="7" t="s">
        <v>15</v>
      </c>
      <c r="E5" s="10">
        <f>GETPIVOTDATA("Sum of Customers",$A$2)</f>
        <v>9360</v>
      </c>
      <c r="H5" s="9">
        <v>44986</v>
      </c>
      <c r="I5" s="1">
        <v>60000</v>
      </c>
      <c r="J5" s="1">
        <v>10000.000000000002</v>
      </c>
      <c r="L5" s="9">
        <v>44986</v>
      </c>
      <c r="M5" s="1">
        <v>300</v>
      </c>
      <c r="O5" s="3" t="s">
        <v>18</v>
      </c>
      <c r="P5" s="1">
        <v>126793</v>
      </c>
    </row>
    <row r="6" spans="1:16" x14ac:dyDescent="0.3">
      <c r="H6" s="9">
        <v>45017</v>
      </c>
      <c r="I6" s="1">
        <v>54999.999999999993</v>
      </c>
      <c r="J6" s="1">
        <v>40000.000000000007</v>
      </c>
      <c r="L6" s="9">
        <v>45017</v>
      </c>
      <c r="M6" s="1">
        <v>700</v>
      </c>
      <c r="O6" s="3" t="s">
        <v>8</v>
      </c>
      <c r="P6" s="1">
        <v>128833</v>
      </c>
    </row>
    <row r="7" spans="1:16" x14ac:dyDescent="0.3">
      <c r="H7" s="9">
        <v>45047</v>
      </c>
      <c r="I7" s="1">
        <v>80000.000000000015</v>
      </c>
      <c r="J7" s="1">
        <v>20000.000000000004</v>
      </c>
      <c r="L7" s="9">
        <v>45047</v>
      </c>
      <c r="M7" s="1">
        <v>650</v>
      </c>
      <c r="O7" s="3" t="s">
        <v>5</v>
      </c>
      <c r="P7" s="1">
        <v>125980</v>
      </c>
    </row>
    <row r="8" spans="1:16" x14ac:dyDescent="0.3">
      <c r="A8" t="s">
        <v>26</v>
      </c>
      <c r="D8" s="7" t="s">
        <v>29</v>
      </c>
      <c r="E8" s="11">
        <f>GETPIVOTDATA("Sales Completion Rate",$A$8)</f>
        <v>0.85555555555555574</v>
      </c>
      <c r="H8" s="9">
        <v>45078</v>
      </c>
      <c r="I8" s="1">
        <v>100000.00000000001</v>
      </c>
      <c r="J8" s="1">
        <v>5999.9999999999991</v>
      </c>
      <c r="L8" s="9">
        <v>45078</v>
      </c>
      <c r="M8" s="1">
        <v>1600</v>
      </c>
      <c r="O8" s="3" t="s">
        <v>17</v>
      </c>
      <c r="P8" s="1">
        <v>126209</v>
      </c>
    </row>
    <row r="9" spans="1:16" x14ac:dyDescent="0.3">
      <c r="A9" s="5">
        <v>0.85555555555555574</v>
      </c>
      <c r="D9" s="7" t="s">
        <v>30</v>
      </c>
      <c r="E9" s="16">
        <f>1-E8</f>
        <v>0.14444444444444426</v>
      </c>
      <c r="H9" s="9">
        <v>45108</v>
      </c>
      <c r="I9" s="1">
        <v>129940.69999999998</v>
      </c>
      <c r="J9" s="1">
        <v>5000.0000000000009</v>
      </c>
      <c r="L9" s="9">
        <v>45108</v>
      </c>
      <c r="M9" s="1">
        <v>1800</v>
      </c>
      <c r="O9" s="3" t="s">
        <v>7</v>
      </c>
      <c r="P9" s="1">
        <v>127340</v>
      </c>
    </row>
    <row r="10" spans="1:16" x14ac:dyDescent="0.3">
      <c r="H10" s="9">
        <v>45139</v>
      </c>
      <c r="I10" s="1">
        <v>130000.00000000003</v>
      </c>
      <c r="J10" s="1">
        <v>5000.0000000000009</v>
      </c>
      <c r="L10" s="9">
        <v>45139</v>
      </c>
      <c r="M10" s="1">
        <v>1700</v>
      </c>
      <c r="O10" s="3" t="s">
        <v>13</v>
      </c>
      <c r="P10" s="1">
        <v>891111</v>
      </c>
    </row>
    <row r="11" spans="1:16" x14ac:dyDescent="0.3">
      <c r="A11" t="s">
        <v>31</v>
      </c>
      <c r="D11" s="7" t="s">
        <v>35</v>
      </c>
      <c r="E11" s="11">
        <f>GETPIVOTDATA("Profit Completion Rate",$A$11)</f>
        <v>0.85492063492063519</v>
      </c>
      <c r="H11" s="9">
        <v>45170</v>
      </c>
      <c r="I11" s="1">
        <v>125000</v>
      </c>
      <c r="J11" s="1">
        <v>2000.0000000000002</v>
      </c>
      <c r="L11" s="9">
        <v>45170</v>
      </c>
      <c r="M11" s="1">
        <v>2000</v>
      </c>
    </row>
    <row r="12" spans="1:16" x14ac:dyDescent="0.3">
      <c r="A12" s="5">
        <v>0.85492063492063519</v>
      </c>
      <c r="D12" s="7" t="s">
        <v>36</v>
      </c>
      <c r="E12" s="16">
        <f>1-E11</f>
        <v>0.14507936507936481</v>
      </c>
      <c r="H12" s="9" t="s">
        <v>13</v>
      </c>
      <c r="I12" s="1">
        <v>754940.7</v>
      </c>
      <c r="J12" s="1">
        <v>118000.00000000001</v>
      </c>
      <c r="L12" s="9" t="s">
        <v>13</v>
      </c>
      <c r="M12" s="1">
        <v>9360</v>
      </c>
    </row>
    <row r="14" spans="1:16" x14ac:dyDescent="0.3">
      <c r="A14" t="s">
        <v>32</v>
      </c>
      <c r="D14" s="7" t="s">
        <v>37</v>
      </c>
      <c r="E14" s="11">
        <f>GETPIVOTDATA("Customer Completion Rate",$A$14)</f>
        <v>0.8447619047619046</v>
      </c>
    </row>
    <row r="15" spans="1:16" x14ac:dyDescent="0.3">
      <c r="A15" s="5">
        <v>0.8447619047619046</v>
      </c>
      <c r="D15" s="7" t="s">
        <v>38</v>
      </c>
      <c r="E15" s="16">
        <f>1-E14</f>
        <v>0.1552380952380954</v>
      </c>
    </row>
  </sheetData>
  <pageMargins left="0.7" right="0.7" top="0.75" bottom="0.75" header="0.3" footer="0.3"/>
  <pageSetup orientation="portrait" horizontalDpi="1200" verticalDpi="1200"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1164669F-A4A8-41DF-A7A7-83D21F9EC648}">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FF59B0D0-6E99-4A5D-9470-AF92940E67A5}">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2C3F6C35-B02F-4D59-BA95-6F020FD9835C}">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2025-08-05T12:10:46Z</dcterms:created>
  <dcterms:modified xsi:type="dcterms:W3CDTF">2026-03-19T19:00:17Z</dcterms:modified>
</cp:coreProperties>
</file>